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235" tabRatio="931" activeTab="13"/>
  </bookViews>
  <sheets>
    <sheet name="01.2.4." sheetId="28" r:id="rId1"/>
    <sheet name="04.1.12." sheetId="22" r:id="rId2"/>
    <sheet name="08.1.4." sheetId="13" r:id="rId3"/>
    <sheet name="08.1.13." sheetId="26" r:id="rId4"/>
    <sheet name="09.7.1." sheetId="20" r:id="rId5"/>
    <sheet name="09.11.1." sheetId="18" r:id="rId6"/>
    <sheet name="09.25.1." sheetId="8" r:id="rId7"/>
    <sheet name="09.26.1." sheetId="11" r:id="rId8"/>
    <sheet name="09.26.2." sheetId="10" r:id="rId9"/>
    <sheet name="09.31.3." sheetId="25" r:id="rId10"/>
    <sheet name="8.pielikums" sheetId="24" r:id="rId11"/>
    <sheet name="16.pielikums" sheetId="15" r:id="rId12"/>
    <sheet name="17.pielikums" sheetId="27" r:id="rId13"/>
    <sheet name="3.pielikums" sheetId="29" r:id="rId14"/>
  </sheets>
  <definedNames>
    <definedName name="_xlnm._FilterDatabase" localSheetId="0" hidden="1">'01.2.4.'!$D$17:$BN$302</definedName>
    <definedName name="_xlnm._FilterDatabase" localSheetId="1" hidden="1">'04.1.12.'!$A$20:$P$303</definedName>
    <definedName name="_xlnm._FilterDatabase" localSheetId="3" hidden="1">'08.1.13.'!$D$19:$O$286</definedName>
    <definedName name="_xlnm._FilterDatabase" localSheetId="2" hidden="1">'08.1.4.'!$A$20:$P$303</definedName>
    <definedName name="_xlnm._FilterDatabase" localSheetId="5" hidden="1">'09.11.1.'!$A$20:$P$303</definedName>
    <definedName name="_xlnm._FilterDatabase" localSheetId="6" hidden="1">'09.25.1.'!$D$19:$O$286</definedName>
    <definedName name="_xlnm._FilterDatabase" localSheetId="9" hidden="1">'09.31.3.'!$D$19:$O$286</definedName>
    <definedName name="_xlnm._FilterDatabase" localSheetId="4" hidden="1">'09.7.1.'!$A$20:$P$303</definedName>
    <definedName name="_xlnm._FilterDatabase" localSheetId="11" hidden="1">'16.pielikums'!$A$12:$G$292</definedName>
    <definedName name="_xlnm._FilterDatabase" localSheetId="12" hidden="1">'17.pielikums'!$A$14:$D$41</definedName>
    <definedName name="_xlnm._FilterDatabase" localSheetId="10" hidden="1">'8.pielikums'!$A$34:$D$42</definedName>
    <definedName name="_xlnm.Print_Titles" localSheetId="0">'01.2.4.'!$19:$19</definedName>
    <definedName name="_xlnm.Print_Titles" localSheetId="1">'04.1.12.'!$20:$20</definedName>
    <definedName name="_xlnm.Print_Titles" localSheetId="3">'08.1.13.'!$20:$20</definedName>
    <definedName name="_xlnm.Print_Titles" localSheetId="2">'08.1.4.'!$20:$20</definedName>
    <definedName name="_xlnm.Print_Titles" localSheetId="5">'09.11.1.'!$20:$20</definedName>
    <definedName name="_xlnm.Print_Titles" localSheetId="6">'09.25.1.'!$20:$20</definedName>
    <definedName name="_xlnm.Print_Titles" localSheetId="9">'09.31.3.'!$20:$20</definedName>
    <definedName name="_xlnm.Print_Titles" localSheetId="4">'09.7.1.'!$20:$20</definedName>
  </definedNames>
  <calcPr calcId="145621"/>
</workbook>
</file>

<file path=xl/calcChain.xml><?xml version="1.0" encoding="utf-8"?>
<calcChain xmlns="http://schemas.openxmlformats.org/spreadsheetml/2006/main">
  <c r="K45" i="29" l="1"/>
  <c r="K44" i="29" s="1"/>
  <c r="K43" i="29" s="1"/>
  <c r="H45" i="29"/>
  <c r="E45" i="29" s="1"/>
  <c r="E44" i="29" s="1"/>
  <c r="E43" i="29" s="1"/>
  <c r="P44" i="29"/>
  <c r="N44" i="29"/>
  <c r="N43" i="29" s="1"/>
  <c r="L44" i="29"/>
  <c r="J44" i="29"/>
  <c r="I44" i="29"/>
  <c r="I43" i="29" s="1"/>
  <c r="H44" i="29"/>
  <c r="G44" i="29"/>
  <c r="F44" i="29"/>
  <c r="P43" i="29"/>
  <c r="L43" i="29"/>
  <c r="J43" i="29"/>
  <c r="H43" i="29"/>
  <c r="G43" i="29"/>
  <c r="F43" i="29"/>
  <c r="K40" i="29"/>
  <c r="E40" i="29" s="1"/>
  <c r="E39" i="29" s="1"/>
  <c r="H40" i="29"/>
  <c r="P39" i="29"/>
  <c r="N39" i="29"/>
  <c r="L39" i="29"/>
  <c r="J39" i="29"/>
  <c r="I39" i="29"/>
  <c r="H39" i="29"/>
  <c r="G39" i="29"/>
  <c r="F39" i="29"/>
  <c r="K37" i="29"/>
  <c r="H37" i="29"/>
  <c r="E37" i="29" s="1"/>
  <c r="K36" i="29"/>
  <c r="E36" i="29" s="1"/>
  <c r="H36" i="29"/>
  <c r="K35" i="29"/>
  <c r="H35" i="29"/>
  <c r="E35" i="29" s="1"/>
  <c r="K34" i="29"/>
  <c r="K32" i="29" s="1"/>
  <c r="H34" i="29"/>
  <c r="E34" i="29"/>
  <c r="K33" i="29"/>
  <c r="H33" i="29"/>
  <c r="E33" i="29" s="1"/>
  <c r="E32" i="29" s="1"/>
  <c r="P32" i="29"/>
  <c r="P11" i="29" s="1"/>
  <c r="P9" i="29" s="1"/>
  <c r="N32" i="29"/>
  <c r="L32" i="29"/>
  <c r="L11" i="29" s="1"/>
  <c r="L9" i="29" s="1"/>
  <c r="J32" i="29"/>
  <c r="I32" i="29"/>
  <c r="H32" i="29"/>
  <c r="G32" i="29"/>
  <c r="F32" i="29"/>
  <c r="F11" i="29" s="1"/>
  <c r="F9" i="29" s="1"/>
  <c r="K30" i="29"/>
  <c r="H30" i="29"/>
  <c r="E30" i="29"/>
  <c r="K29" i="29"/>
  <c r="H29" i="29"/>
  <c r="H27" i="29" s="1"/>
  <c r="K28" i="29"/>
  <c r="E28" i="29" s="1"/>
  <c r="H28" i="29"/>
  <c r="P27" i="29"/>
  <c r="N27" i="29"/>
  <c r="L27" i="29"/>
  <c r="J27" i="29"/>
  <c r="I27" i="29"/>
  <c r="G27" i="29"/>
  <c r="F27" i="29"/>
  <c r="K25" i="29"/>
  <c r="H25" i="29"/>
  <c r="E25" i="29" s="1"/>
  <c r="K24" i="29"/>
  <c r="E24" i="29" s="1"/>
  <c r="H24" i="29"/>
  <c r="K23" i="29"/>
  <c r="H23" i="29"/>
  <c r="E23" i="29" s="1"/>
  <c r="K22" i="29"/>
  <c r="H22" i="29"/>
  <c r="E22" i="29"/>
  <c r="K21" i="29"/>
  <c r="H21" i="29"/>
  <c r="E21" i="29" s="1"/>
  <c r="K20" i="29"/>
  <c r="E20" i="29" s="1"/>
  <c r="H20" i="29"/>
  <c r="K19" i="29"/>
  <c r="H19" i="29"/>
  <c r="E19" i="29" s="1"/>
  <c r="K18" i="29"/>
  <c r="H18" i="29"/>
  <c r="E18" i="29"/>
  <c r="J17" i="29"/>
  <c r="K17" i="29" s="1"/>
  <c r="E17" i="29" s="1"/>
  <c r="K16" i="29"/>
  <c r="E16" i="29" s="1"/>
  <c r="H16" i="29"/>
  <c r="P15" i="29"/>
  <c r="N15" i="29"/>
  <c r="L15" i="29"/>
  <c r="I15" i="29"/>
  <c r="G15" i="29"/>
  <c r="F15" i="29"/>
  <c r="K14" i="29"/>
  <c r="H14" i="29"/>
  <c r="F14" i="29"/>
  <c r="E14" i="29"/>
  <c r="K13" i="29"/>
  <c r="H13" i="29"/>
  <c r="H12" i="29" s="1"/>
  <c r="F13" i="29"/>
  <c r="E13" i="29"/>
  <c r="E12" i="29" s="1"/>
  <c r="P12" i="29"/>
  <c r="N12" i="29"/>
  <c r="L12" i="29"/>
  <c r="K12" i="29"/>
  <c r="J12" i="29"/>
  <c r="I12" i="29"/>
  <c r="G12" i="29"/>
  <c r="G11" i="29" s="1"/>
  <c r="G9" i="29" s="1"/>
  <c r="F12" i="29"/>
  <c r="N11" i="29"/>
  <c r="I11" i="29"/>
  <c r="I9" i="29" s="1"/>
  <c r="H11" i="29" l="1"/>
  <c r="H9" i="29" s="1"/>
  <c r="N9" i="29"/>
  <c r="E15" i="29"/>
  <c r="E27" i="29"/>
  <c r="E11" i="29"/>
  <c r="E9" i="29" s="1"/>
  <c r="J15" i="29"/>
  <c r="J11" i="29" s="1"/>
  <c r="J9" i="29" s="1"/>
  <c r="E29" i="29"/>
  <c r="K15" i="29"/>
  <c r="K11" i="29" s="1"/>
  <c r="K9" i="29" s="1"/>
  <c r="K27" i="29"/>
  <c r="K39" i="29"/>
  <c r="H15" i="29"/>
  <c r="E128" i="13"/>
  <c r="BH302" i="28" l="1"/>
  <c r="AZ302" i="28"/>
  <c r="C302" i="28" s="1"/>
  <c r="E302" i="28"/>
  <c r="D302" i="28"/>
  <c r="BH300" i="28"/>
  <c r="AZ300" i="28"/>
  <c r="E300" i="28"/>
  <c r="D300" i="28"/>
  <c r="BH298" i="28"/>
  <c r="AZ298" i="28"/>
  <c r="E298" i="28"/>
  <c r="D298" i="28"/>
  <c r="BH297" i="28"/>
  <c r="AZ297" i="28"/>
  <c r="E297" i="28"/>
  <c r="D297" i="28"/>
  <c r="C297" i="28"/>
  <c r="BH296" i="28"/>
  <c r="AZ296" i="28"/>
  <c r="C296" i="28" s="1"/>
  <c r="E296" i="28"/>
  <c r="D296" i="28"/>
  <c r="BH295" i="28"/>
  <c r="AZ295" i="28"/>
  <c r="E295" i="28"/>
  <c r="D295" i="28"/>
  <c r="BH294" i="28"/>
  <c r="AZ294" i="28"/>
  <c r="E294" i="28"/>
  <c r="C294" i="28" s="1"/>
  <c r="D294" i="28"/>
  <c r="D292" i="28" s="1"/>
  <c r="BH293" i="28"/>
  <c r="BH292" i="28" s="1"/>
  <c r="AZ293" i="28"/>
  <c r="E293" i="28"/>
  <c r="D293" i="28"/>
  <c r="C293" i="28"/>
  <c r="BN292" i="28"/>
  <c r="BM292" i="28"/>
  <c r="BL292" i="28"/>
  <c r="BK292" i="28"/>
  <c r="BJ292" i="28"/>
  <c r="BI292" i="28"/>
  <c r="BG292" i="28"/>
  <c r="BF292" i="28"/>
  <c r="BE292" i="28"/>
  <c r="BD292" i="28"/>
  <c r="BC292" i="28"/>
  <c r="BB292" i="28"/>
  <c r="BA292" i="28"/>
  <c r="AY292" i="28"/>
  <c r="AX292" i="28"/>
  <c r="AW292" i="28"/>
  <c r="AV292" i="28"/>
  <c r="AU292" i="28"/>
  <c r="AT292" i="28"/>
  <c r="AS292" i="28"/>
  <c r="AR292" i="28"/>
  <c r="AQ292" i="28"/>
  <c r="AP292" i="28"/>
  <c r="AO292" i="28"/>
  <c r="AN292" i="28"/>
  <c r="AM292" i="28"/>
  <c r="AL292" i="28"/>
  <c r="AK292" i="28"/>
  <c r="AJ292" i="28"/>
  <c r="AI292" i="28"/>
  <c r="AH292" i="28"/>
  <c r="AG292" i="28"/>
  <c r="AF292" i="28"/>
  <c r="AE292" i="28"/>
  <c r="AD292" i="28"/>
  <c r="AC292" i="28"/>
  <c r="AB292" i="28"/>
  <c r="AA292" i="28"/>
  <c r="Z292" i="28"/>
  <c r="Y292" i="28"/>
  <c r="X292" i="28"/>
  <c r="W292" i="28"/>
  <c r="V292" i="28"/>
  <c r="U292" i="28"/>
  <c r="T292" i="28"/>
  <c r="S292" i="28"/>
  <c r="R292" i="28"/>
  <c r="Q292" i="28"/>
  <c r="P292" i="28"/>
  <c r="O292" i="28"/>
  <c r="N292" i="28"/>
  <c r="M292" i="28"/>
  <c r="L292" i="28"/>
  <c r="K292" i="28"/>
  <c r="J292" i="28"/>
  <c r="I292" i="28"/>
  <c r="H292" i="28"/>
  <c r="G292" i="28"/>
  <c r="F292" i="28"/>
  <c r="BH284" i="28"/>
  <c r="AZ284" i="28"/>
  <c r="E284" i="28"/>
  <c r="D284" i="28"/>
  <c r="D282" i="28" s="1"/>
  <c r="C284" i="28"/>
  <c r="BH283" i="28"/>
  <c r="AZ283" i="28"/>
  <c r="E283" i="28"/>
  <c r="C283" i="28" s="1"/>
  <c r="C282" i="28" s="1"/>
  <c r="D283" i="28"/>
  <c r="BN282" i="28"/>
  <c r="BM282" i="28"/>
  <c r="BL282" i="28"/>
  <c r="BK282" i="28"/>
  <c r="BJ282" i="28"/>
  <c r="BI282" i="28"/>
  <c r="BH282" i="28"/>
  <c r="BG282" i="28"/>
  <c r="BF282" i="28"/>
  <c r="BE282" i="28"/>
  <c r="BD282" i="28"/>
  <c r="BC282" i="28"/>
  <c r="BB282" i="28"/>
  <c r="BA282" i="28"/>
  <c r="AZ282" i="28"/>
  <c r="AY282" i="28"/>
  <c r="AX282" i="28"/>
  <c r="AW282" i="28"/>
  <c r="AV282" i="28"/>
  <c r="AU282" i="28"/>
  <c r="AT282" i="28"/>
  <c r="AS282" i="28"/>
  <c r="AR282" i="28"/>
  <c r="AQ282" i="28"/>
  <c r="AP282" i="28"/>
  <c r="AO282" i="28"/>
  <c r="AN282" i="28"/>
  <c r="AM282" i="28"/>
  <c r="AL282" i="28"/>
  <c r="AK282" i="28"/>
  <c r="AJ282" i="28"/>
  <c r="AI282" i="28"/>
  <c r="AH282" i="28"/>
  <c r="AG282" i="28"/>
  <c r="AF282" i="28"/>
  <c r="AE282" i="28"/>
  <c r="AD282" i="28"/>
  <c r="AC282" i="28"/>
  <c r="AB282" i="28"/>
  <c r="AA282" i="28"/>
  <c r="Z282" i="28"/>
  <c r="Y282" i="28"/>
  <c r="X282" i="28"/>
  <c r="W282" i="28"/>
  <c r="V282" i="28"/>
  <c r="U282" i="28"/>
  <c r="T282" i="28"/>
  <c r="S282" i="28"/>
  <c r="R282" i="28"/>
  <c r="Q282" i="28"/>
  <c r="P282" i="28"/>
  <c r="O282" i="28"/>
  <c r="N282" i="28"/>
  <c r="M282" i="28"/>
  <c r="L282" i="28"/>
  <c r="K282" i="28"/>
  <c r="J282" i="28"/>
  <c r="I282" i="28"/>
  <c r="H282" i="28"/>
  <c r="G282" i="28"/>
  <c r="F282" i="28"/>
  <c r="BH281" i="28"/>
  <c r="AZ281" i="28"/>
  <c r="AZ280" i="28" s="1"/>
  <c r="E281" i="28"/>
  <c r="D281" i="28"/>
  <c r="BN280" i="28"/>
  <c r="BM280" i="28"/>
  <c r="BL280" i="28"/>
  <c r="BK280" i="28"/>
  <c r="BJ280" i="28"/>
  <c r="BI280" i="28"/>
  <c r="BH280" i="28"/>
  <c r="BG280" i="28"/>
  <c r="BF280" i="28"/>
  <c r="BE280" i="28"/>
  <c r="BD280" i="28"/>
  <c r="BC280" i="28"/>
  <c r="BB280" i="28"/>
  <c r="BA280" i="28"/>
  <c r="AY280" i="28"/>
  <c r="AX280" i="28"/>
  <c r="AW280" i="28"/>
  <c r="AV280" i="28"/>
  <c r="AU280" i="28"/>
  <c r="AT280" i="28"/>
  <c r="AS280" i="28"/>
  <c r="AR280" i="28"/>
  <c r="AQ280" i="28"/>
  <c r="AP280" i="28"/>
  <c r="AO280" i="28"/>
  <c r="AN280" i="28"/>
  <c r="AM280" i="28"/>
  <c r="AL280" i="28"/>
  <c r="AK280" i="28"/>
  <c r="AJ280" i="28"/>
  <c r="AI280" i="28"/>
  <c r="AH280" i="28"/>
  <c r="AG280" i="28"/>
  <c r="AF280" i="28"/>
  <c r="AE280" i="28"/>
  <c r="AD280" i="28"/>
  <c r="AC280" i="28"/>
  <c r="AB280" i="28"/>
  <c r="AA280" i="28"/>
  <c r="Z280" i="28"/>
  <c r="Y280" i="28"/>
  <c r="X280" i="28"/>
  <c r="W280" i="28"/>
  <c r="V280" i="28"/>
  <c r="U280" i="28"/>
  <c r="T280" i="28"/>
  <c r="S280" i="28"/>
  <c r="R280" i="28"/>
  <c r="Q280" i="28"/>
  <c r="P280" i="28"/>
  <c r="O280" i="28"/>
  <c r="N280" i="28"/>
  <c r="M280" i="28"/>
  <c r="L280" i="28"/>
  <c r="K280" i="28"/>
  <c r="J280" i="28"/>
  <c r="I280" i="28"/>
  <c r="H280" i="28"/>
  <c r="G280" i="28"/>
  <c r="F280" i="28"/>
  <c r="E280" i="28"/>
  <c r="D280" i="28"/>
  <c r="C280" i="28"/>
  <c r="BH279" i="28"/>
  <c r="AZ279" i="28"/>
  <c r="C279" i="28" s="1"/>
  <c r="E279" i="28"/>
  <c r="D279" i="28"/>
  <c r="BH278" i="28"/>
  <c r="AZ278" i="28"/>
  <c r="E278" i="28"/>
  <c r="D278" i="28"/>
  <c r="C278" i="28"/>
  <c r="BH277" i="28"/>
  <c r="AZ277" i="28"/>
  <c r="E277" i="28"/>
  <c r="C277" i="28" s="1"/>
  <c r="C276" i="28" s="1"/>
  <c r="D277" i="28"/>
  <c r="BN276" i="28"/>
  <c r="BM276" i="28"/>
  <c r="BL276" i="28"/>
  <c r="BK276" i="28"/>
  <c r="BJ276" i="28"/>
  <c r="BI276" i="28"/>
  <c r="BH276" i="28"/>
  <c r="BG276" i="28"/>
  <c r="BF276" i="28"/>
  <c r="BE276" i="28"/>
  <c r="BD276" i="28"/>
  <c r="BC276" i="28"/>
  <c r="BB276" i="28"/>
  <c r="BA276" i="28"/>
  <c r="AZ276" i="28"/>
  <c r="AY276" i="28"/>
  <c r="AX276" i="28"/>
  <c r="AW276" i="28"/>
  <c r="AV276" i="28"/>
  <c r="AU276" i="28"/>
  <c r="AT276" i="28"/>
  <c r="AS276" i="28"/>
  <c r="AR276" i="28"/>
  <c r="AQ276" i="28"/>
  <c r="AP276" i="28"/>
  <c r="AO276" i="28"/>
  <c r="AN276" i="28"/>
  <c r="AM276" i="28"/>
  <c r="AL276" i="28"/>
  <c r="AK276" i="28"/>
  <c r="AJ276" i="28"/>
  <c r="AI276" i="28"/>
  <c r="AH276" i="28"/>
  <c r="AG276" i="28"/>
  <c r="AF276" i="28"/>
  <c r="AE276" i="28"/>
  <c r="AD276" i="28"/>
  <c r="AC276" i="28"/>
  <c r="AB276" i="28"/>
  <c r="AA276" i="28"/>
  <c r="Z276" i="28"/>
  <c r="Y276" i="28"/>
  <c r="X276" i="28"/>
  <c r="W276" i="28"/>
  <c r="V276" i="28"/>
  <c r="U276" i="28"/>
  <c r="T276" i="28"/>
  <c r="S276" i="28"/>
  <c r="R276" i="28"/>
  <c r="Q276" i="28"/>
  <c r="P276" i="28"/>
  <c r="O276" i="28"/>
  <c r="N276" i="28"/>
  <c r="M276" i="28"/>
  <c r="L276" i="28"/>
  <c r="K276" i="28"/>
  <c r="J276" i="28"/>
  <c r="I276" i="28"/>
  <c r="H276" i="28"/>
  <c r="H269" i="28" s="1"/>
  <c r="H268" i="28" s="1"/>
  <c r="G276" i="28"/>
  <c r="F276" i="28"/>
  <c r="E276" i="28"/>
  <c r="D276" i="28"/>
  <c r="D269" i="28" s="1"/>
  <c r="D268" i="28" s="1"/>
  <c r="BH275" i="28"/>
  <c r="AZ275" i="28"/>
  <c r="E275" i="28"/>
  <c r="C275" i="28" s="1"/>
  <c r="D275" i="28"/>
  <c r="BH274" i="28"/>
  <c r="AZ274" i="28"/>
  <c r="AZ271" i="28" s="1"/>
  <c r="AZ269" i="28" s="1"/>
  <c r="AZ268" i="28" s="1"/>
  <c r="E274" i="28"/>
  <c r="D274" i="28"/>
  <c r="BH273" i="28"/>
  <c r="AZ273" i="28"/>
  <c r="E273" i="28"/>
  <c r="D273" i="28"/>
  <c r="C273" i="28"/>
  <c r="BH272" i="28"/>
  <c r="AZ272" i="28"/>
  <c r="E272" i="28"/>
  <c r="D272" i="28"/>
  <c r="C272" i="28"/>
  <c r="BN271" i="28"/>
  <c r="BM271" i="28"/>
  <c r="BL271" i="28"/>
  <c r="BK271" i="28"/>
  <c r="BJ271" i="28"/>
  <c r="BI271" i="28"/>
  <c r="BH271" i="28"/>
  <c r="BG271" i="28"/>
  <c r="BF271" i="28"/>
  <c r="BE271" i="28"/>
  <c r="BD271" i="28"/>
  <c r="BC271" i="28"/>
  <c r="BB271" i="28"/>
  <c r="BA271" i="28"/>
  <c r="AY271" i="28"/>
  <c r="AX271" i="28"/>
  <c r="AW271" i="28"/>
  <c r="AV271" i="28"/>
  <c r="AU271" i="28"/>
  <c r="AT271" i="28"/>
  <c r="AS271" i="28"/>
  <c r="AR271" i="28"/>
  <c r="AQ271" i="28"/>
  <c r="AP271" i="28"/>
  <c r="AO271" i="28"/>
  <c r="AN271" i="28"/>
  <c r="AM271" i="28"/>
  <c r="AL271" i="28"/>
  <c r="AK271" i="28"/>
  <c r="AJ271" i="28"/>
  <c r="AI271" i="28"/>
  <c r="AH271" i="28"/>
  <c r="AG271" i="28"/>
  <c r="AF271" i="28"/>
  <c r="AE271" i="28"/>
  <c r="AD271" i="28"/>
  <c r="AC271" i="28"/>
  <c r="AB271" i="28"/>
  <c r="AA271" i="28"/>
  <c r="Z271" i="28"/>
  <c r="Y271" i="28"/>
  <c r="X271" i="28"/>
  <c r="W271" i="28"/>
  <c r="V271" i="28"/>
  <c r="U271" i="28"/>
  <c r="T271" i="28"/>
  <c r="S271" i="28"/>
  <c r="R271" i="28"/>
  <c r="Q271" i="28"/>
  <c r="P271" i="28"/>
  <c r="O271" i="28"/>
  <c r="N271" i="28"/>
  <c r="M271" i="28"/>
  <c r="L271" i="28"/>
  <c r="K271" i="28"/>
  <c r="J271" i="28"/>
  <c r="I271" i="28"/>
  <c r="H271" i="28"/>
  <c r="G271" i="28"/>
  <c r="F271" i="28"/>
  <c r="E271" i="28"/>
  <c r="D271" i="28"/>
  <c r="BH270" i="28"/>
  <c r="AZ270" i="28"/>
  <c r="E270" i="28"/>
  <c r="D270" i="28"/>
  <c r="BN269" i="28"/>
  <c r="BM269" i="28"/>
  <c r="BK269" i="28"/>
  <c r="BJ269" i="28"/>
  <c r="BI269" i="28"/>
  <c r="BG269" i="28"/>
  <c r="BF269" i="28"/>
  <c r="BE269" i="28"/>
  <c r="BC269" i="28"/>
  <c r="BB269" i="28"/>
  <c r="BA269" i="28"/>
  <c r="BA268" i="28" s="1"/>
  <c r="AY269" i="28"/>
  <c r="AX269" i="28"/>
  <c r="AW269" i="28"/>
  <c r="AU269" i="28"/>
  <c r="AT269" i="28"/>
  <c r="AS269" i="28"/>
  <c r="AQ269" i="28"/>
  <c r="AP269" i="28"/>
  <c r="AO269" i="28"/>
  <c r="AM269" i="28"/>
  <c r="AL269" i="28"/>
  <c r="AK269" i="28"/>
  <c r="AK268" i="28" s="1"/>
  <c r="AI269" i="28"/>
  <c r="AH269" i="28"/>
  <c r="AG269" i="28"/>
  <c r="AE269" i="28"/>
  <c r="AD269" i="28"/>
  <c r="AC269" i="28"/>
  <c r="AA269" i="28"/>
  <c r="Z269" i="28"/>
  <c r="Y269" i="28"/>
  <c r="W269" i="28"/>
  <c r="V269" i="28"/>
  <c r="U269" i="28"/>
  <c r="U268" i="28" s="1"/>
  <c r="S269" i="28"/>
  <c r="R269" i="28"/>
  <c r="Q269" i="28"/>
  <c r="O269" i="28"/>
  <c r="N269" i="28"/>
  <c r="M269" i="28"/>
  <c r="K269" i="28"/>
  <c r="J269" i="28"/>
  <c r="J268" i="28" s="1"/>
  <c r="I269" i="28"/>
  <c r="G269" i="28"/>
  <c r="F269" i="28"/>
  <c r="F268" i="28" s="1"/>
  <c r="BN268" i="28"/>
  <c r="BM268" i="28"/>
  <c r="BK268" i="28"/>
  <c r="BJ268" i="28"/>
  <c r="BI268" i="28"/>
  <c r="BG268" i="28"/>
  <c r="BF268" i="28"/>
  <c r="BE268" i="28"/>
  <c r="BC268" i="28"/>
  <c r="BB268" i="28"/>
  <c r="AY268" i="28"/>
  <c r="AX268" i="28"/>
  <c r="AW268" i="28"/>
  <c r="AU268" i="28"/>
  <c r="AT268" i="28"/>
  <c r="AS268" i="28"/>
  <c r="AQ268" i="28"/>
  <c r="AP268" i="28"/>
  <c r="AO268" i="28"/>
  <c r="AM268" i="28"/>
  <c r="AL268" i="28"/>
  <c r="AI268" i="28"/>
  <c r="AH268" i="28"/>
  <c r="AG268" i="28"/>
  <c r="AE268" i="28"/>
  <c r="AD268" i="28"/>
  <c r="AC268" i="28"/>
  <c r="AA268" i="28"/>
  <c r="Z268" i="28"/>
  <c r="Y268" i="28"/>
  <c r="W268" i="28"/>
  <c r="V268" i="28"/>
  <c r="S268" i="28"/>
  <c r="R268" i="28"/>
  <c r="Q268" i="28"/>
  <c r="O268" i="28"/>
  <c r="N268" i="28"/>
  <c r="M268" i="28"/>
  <c r="K268" i="28"/>
  <c r="I268" i="28"/>
  <c r="G268" i="28"/>
  <c r="BH267" i="28"/>
  <c r="AZ267" i="28"/>
  <c r="AZ263" i="28" s="1"/>
  <c r="E267" i="28"/>
  <c r="C267" i="28" s="1"/>
  <c r="D267" i="28"/>
  <c r="BH266" i="28"/>
  <c r="BH263" i="28" s="1"/>
  <c r="AZ266" i="28"/>
  <c r="E266" i="28"/>
  <c r="D266" i="28"/>
  <c r="C266" i="28"/>
  <c r="BH265" i="28"/>
  <c r="AZ265" i="28"/>
  <c r="E265" i="28"/>
  <c r="D265" i="28"/>
  <c r="D263" i="28" s="1"/>
  <c r="C265" i="28"/>
  <c r="BH264" i="28"/>
  <c r="AZ264" i="28"/>
  <c r="E264" i="28"/>
  <c r="C264" i="28" s="1"/>
  <c r="D264" i="28"/>
  <c r="BN263" i="28"/>
  <c r="BM263" i="28"/>
  <c r="BM258" i="28" s="1"/>
  <c r="BL263" i="28"/>
  <c r="BK263" i="28"/>
  <c r="BJ263" i="28"/>
  <c r="BI263" i="28"/>
  <c r="BI258" i="28" s="1"/>
  <c r="BG263" i="28"/>
  <c r="BF263" i="28"/>
  <c r="BE263" i="28"/>
  <c r="BE258" i="28" s="1"/>
  <c r="BD263" i="28"/>
  <c r="BC263" i="28"/>
  <c r="BB263" i="28"/>
  <c r="BA263" i="28"/>
  <c r="BA258" i="28" s="1"/>
  <c r="AY263" i="28"/>
  <c r="AX263" i="28"/>
  <c r="AW263" i="28"/>
  <c r="AW258" i="28" s="1"/>
  <c r="AV263" i="28"/>
  <c r="AU263" i="28"/>
  <c r="AT263" i="28"/>
  <c r="AS263" i="28"/>
  <c r="AS258" i="28" s="1"/>
  <c r="AR263" i="28"/>
  <c r="AQ263" i="28"/>
  <c r="AP263" i="28"/>
  <c r="AO263" i="28"/>
  <c r="AO258" i="28" s="1"/>
  <c r="AN263" i="28"/>
  <c r="AM263" i="28"/>
  <c r="AL263" i="28"/>
  <c r="AK263" i="28"/>
  <c r="AK258" i="28" s="1"/>
  <c r="AJ263" i="28"/>
  <c r="AI263" i="28"/>
  <c r="AH263" i="28"/>
  <c r="AG263" i="28"/>
  <c r="AG258" i="28" s="1"/>
  <c r="AF263" i="28"/>
  <c r="AE263" i="28"/>
  <c r="AD263" i="28"/>
  <c r="AC263" i="28"/>
  <c r="AC258" i="28" s="1"/>
  <c r="AB263" i="28"/>
  <c r="AA263" i="28"/>
  <c r="Z263" i="28"/>
  <c r="Y263" i="28"/>
  <c r="Y258" i="28" s="1"/>
  <c r="X263" i="28"/>
  <c r="W263" i="28"/>
  <c r="V263" i="28"/>
  <c r="U263" i="28"/>
  <c r="U258" i="28" s="1"/>
  <c r="T263" i="28"/>
  <c r="S263" i="28"/>
  <c r="R263" i="28"/>
  <c r="Q263" i="28"/>
  <c r="Q258" i="28" s="1"/>
  <c r="P263" i="28"/>
  <c r="O263" i="28"/>
  <c r="N263" i="28"/>
  <c r="M263" i="28"/>
  <c r="M258" i="28" s="1"/>
  <c r="L263" i="28"/>
  <c r="K263" i="28"/>
  <c r="J263" i="28"/>
  <c r="I263" i="28"/>
  <c r="I258" i="28" s="1"/>
  <c r="H263" i="28"/>
  <c r="G263" i="28"/>
  <c r="F263" i="28"/>
  <c r="BH262" i="28"/>
  <c r="AZ262" i="28"/>
  <c r="E262" i="28"/>
  <c r="C262" i="28" s="1"/>
  <c r="D262" i="28"/>
  <c r="BH261" i="28"/>
  <c r="AZ261" i="28"/>
  <c r="E261" i="28"/>
  <c r="E259" i="28" s="1"/>
  <c r="D261" i="28"/>
  <c r="C261" i="28"/>
  <c r="C259" i="28" s="1"/>
  <c r="BH260" i="28"/>
  <c r="AZ260" i="28"/>
  <c r="E260" i="28"/>
  <c r="D260" i="28"/>
  <c r="D259" i="28" s="1"/>
  <c r="D258" i="28" s="1"/>
  <c r="C260" i="28"/>
  <c r="BN259" i="28"/>
  <c r="BM259" i="28"/>
  <c r="BL259" i="28"/>
  <c r="BL258" i="28" s="1"/>
  <c r="BK259" i="28"/>
  <c r="BJ259" i="28"/>
  <c r="BI259" i="28"/>
  <c r="BH259" i="28"/>
  <c r="BG259" i="28"/>
  <c r="BF259" i="28"/>
  <c r="BE259" i="28"/>
  <c r="BD259" i="28"/>
  <c r="BD258" i="28" s="1"/>
  <c r="BC259" i="28"/>
  <c r="BB259" i="28"/>
  <c r="BA259" i="28"/>
  <c r="AZ259" i="28"/>
  <c r="AZ258" i="28" s="1"/>
  <c r="AY259" i="28"/>
  <c r="AX259" i="28"/>
  <c r="AW259" i="28"/>
  <c r="AV259" i="28"/>
  <c r="AV258" i="28" s="1"/>
  <c r="AU259" i="28"/>
  <c r="AT259" i="28"/>
  <c r="AS259" i="28"/>
  <c r="AR259" i="28"/>
  <c r="AQ259" i="28"/>
  <c r="AP259" i="28"/>
  <c r="AO259" i="28"/>
  <c r="AN259" i="28"/>
  <c r="AN258" i="28" s="1"/>
  <c r="AN230" i="28" s="1"/>
  <c r="AM259" i="28"/>
  <c r="AL259" i="28"/>
  <c r="AK259" i="28"/>
  <c r="AJ259" i="28"/>
  <c r="AJ258" i="28" s="1"/>
  <c r="AI259" i="28"/>
  <c r="AH259" i="28"/>
  <c r="AG259" i="28"/>
  <c r="AF259" i="28"/>
  <c r="AF258" i="28" s="1"/>
  <c r="AE259" i="28"/>
  <c r="AD259" i="28"/>
  <c r="AC259" i="28"/>
  <c r="AB259" i="28"/>
  <c r="AA259" i="28"/>
  <c r="Z259" i="28"/>
  <c r="Y259" i="28"/>
  <c r="X259" i="28"/>
  <c r="X258" i="28" s="1"/>
  <c r="X230" i="28" s="1"/>
  <c r="W259" i="28"/>
  <c r="V259" i="28"/>
  <c r="U259" i="28"/>
  <c r="T259" i="28"/>
  <c r="T258" i="28" s="1"/>
  <c r="T230" i="28" s="1"/>
  <c r="S259" i="28"/>
  <c r="R259" i="28"/>
  <c r="Q259" i="28"/>
  <c r="P259" i="28"/>
  <c r="P258" i="28" s="1"/>
  <c r="O259" i="28"/>
  <c r="N259" i="28"/>
  <c r="M259" i="28"/>
  <c r="L259" i="28"/>
  <c r="K259" i="28"/>
  <c r="J259" i="28"/>
  <c r="I259" i="28"/>
  <c r="H259" i="28"/>
  <c r="H258" i="28" s="1"/>
  <c r="H230" i="28" s="1"/>
  <c r="G259" i="28"/>
  <c r="F259" i="28"/>
  <c r="BN258" i="28"/>
  <c r="BK258" i="28"/>
  <c r="BJ258" i="28"/>
  <c r="BH258" i="28"/>
  <c r="BG258" i="28"/>
  <c r="BF258" i="28"/>
  <c r="BC258" i="28"/>
  <c r="BB258" i="28"/>
  <c r="AY258" i="28"/>
  <c r="AX258" i="28"/>
  <c r="AU258" i="28"/>
  <c r="AT258" i="28"/>
  <c r="AR258" i="28"/>
  <c r="AQ258" i="28"/>
  <c r="AP258" i="28"/>
  <c r="AM258" i="28"/>
  <c r="AL258" i="28"/>
  <c r="AI258" i="28"/>
  <c r="AH258" i="28"/>
  <c r="AE258" i="28"/>
  <c r="AD258" i="28"/>
  <c r="AB258" i="28"/>
  <c r="AA258" i="28"/>
  <c r="Z258" i="28"/>
  <c r="W258" i="28"/>
  <c r="V258" i="28"/>
  <c r="S258" i="28"/>
  <c r="R258" i="28"/>
  <c r="O258" i="28"/>
  <c r="N258" i="28"/>
  <c r="L258" i="28"/>
  <c r="K258" i="28"/>
  <c r="J258" i="28"/>
  <c r="G258" i="28"/>
  <c r="F258" i="28"/>
  <c r="BH257" i="28"/>
  <c r="AZ257" i="28"/>
  <c r="E257" i="28"/>
  <c r="C257" i="28" s="1"/>
  <c r="D257" i="28"/>
  <c r="BH256" i="28"/>
  <c r="AZ256" i="28"/>
  <c r="AZ251" i="28" s="1"/>
  <c r="E256" i="28"/>
  <c r="D256" i="28"/>
  <c r="BH255" i="28"/>
  <c r="BH252" i="28" s="1"/>
  <c r="BH251" i="28" s="1"/>
  <c r="AZ255" i="28"/>
  <c r="E255" i="28"/>
  <c r="D255" i="28"/>
  <c r="C255" i="28"/>
  <c r="BH254" i="28"/>
  <c r="AZ254" i="28"/>
  <c r="E254" i="28"/>
  <c r="D254" i="28"/>
  <c r="D252" i="28" s="1"/>
  <c r="D251" i="28" s="1"/>
  <c r="C254" i="28"/>
  <c r="BH253" i="28"/>
  <c r="AZ253" i="28"/>
  <c r="E253" i="28"/>
  <c r="C253" i="28" s="1"/>
  <c r="C252" i="28" s="1"/>
  <c r="D253" i="28"/>
  <c r="BN252" i="28"/>
  <c r="BM252" i="28"/>
  <c r="BM251" i="28" s="1"/>
  <c r="BL252" i="28"/>
  <c r="BK252" i="28"/>
  <c r="BJ252" i="28"/>
  <c r="BI252" i="28"/>
  <c r="BI251" i="28" s="1"/>
  <c r="BG252" i="28"/>
  <c r="BF252" i="28"/>
  <c r="BE252" i="28"/>
  <c r="BD252" i="28"/>
  <c r="BC252" i="28"/>
  <c r="BB252" i="28"/>
  <c r="BA252" i="28"/>
  <c r="AZ252" i="28"/>
  <c r="AY252" i="28"/>
  <c r="AX252" i="28"/>
  <c r="AW252" i="28"/>
  <c r="AV252" i="28"/>
  <c r="AU252" i="28"/>
  <c r="AT252" i="28"/>
  <c r="AS252" i="28"/>
  <c r="AR252" i="28"/>
  <c r="AQ252" i="28"/>
  <c r="AP252" i="28"/>
  <c r="AO252" i="28"/>
  <c r="AN252" i="28"/>
  <c r="AM252" i="28"/>
  <c r="AL252" i="28"/>
  <c r="AK252" i="28"/>
  <c r="AJ252" i="28"/>
  <c r="AI252" i="28"/>
  <c r="AH252" i="28"/>
  <c r="AG252" i="28"/>
  <c r="AF252" i="28"/>
  <c r="AE252" i="28"/>
  <c r="AD252" i="28"/>
  <c r="AC252" i="28"/>
  <c r="AB252" i="28"/>
  <c r="AA252" i="28"/>
  <c r="Z252" i="28"/>
  <c r="Y252" i="28"/>
  <c r="X252" i="28"/>
  <c r="W252" i="28"/>
  <c r="V252" i="28"/>
  <c r="U252" i="28"/>
  <c r="T252" i="28"/>
  <c r="S252" i="28"/>
  <c r="R252" i="28"/>
  <c r="Q252" i="28"/>
  <c r="P252" i="28"/>
  <c r="O252" i="28"/>
  <c r="N252" i="28"/>
  <c r="M252" i="28"/>
  <c r="L252" i="28"/>
  <c r="K252" i="28"/>
  <c r="J252" i="28"/>
  <c r="I252" i="28"/>
  <c r="H252" i="28"/>
  <c r="G252" i="28"/>
  <c r="F252" i="28"/>
  <c r="E252" i="28"/>
  <c r="BN251" i="28"/>
  <c r="BL251" i="28"/>
  <c r="BK251" i="28"/>
  <c r="BJ251" i="28"/>
  <c r="BG251" i="28"/>
  <c r="BF251" i="28"/>
  <c r="BE251" i="28"/>
  <c r="BD251" i="28"/>
  <c r="BC251" i="28"/>
  <c r="BB251" i="28"/>
  <c r="BA251" i="28"/>
  <c r="AY251" i="28"/>
  <c r="AX251" i="28"/>
  <c r="AW251" i="28"/>
  <c r="AV251" i="28"/>
  <c r="AU251" i="28"/>
  <c r="AT251" i="28"/>
  <c r="AS251" i="28"/>
  <c r="AR251" i="28"/>
  <c r="AQ251" i="28"/>
  <c r="AP251" i="28"/>
  <c r="AO251" i="28"/>
  <c r="AN251" i="28"/>
  <c r="AM251" i="28"/>
  <c r="AL251" i="28"/>
  <c r="AK251" i="28"/>
  <c r="AJ251" i="28"/>
  <c r="AI251" i="28"/>
  <c r="AH251" i="28"/>
  <c r="AG251" i="28"/>
  <c r="AF251" i="28"/>
  <c r="AE251" i="28"/>
  <c r="AD251" i="28"/>
  <c r="AC251" i="28"/>
  <c r="AB251" i="28"/>
  <c r="AA251" i="28"/>
  <c r="Z251" i="28"/>
  <c r="Y251" i="28"/>
  <c r="X251" i="28"/>
  <c r="W251" i="28"/>
  <c r="V251" i="28"/>
  <c r="U251" i="28"/>
  <c r="T251" i="28"/>
  <c r="S251" i="28"/>
  <c r="R251" i="28"/>
  <c r="Q251" i="28"/>
  <c r="P251" i="28"/>
  <c r="O251" i="28"/>
  <c r="N251" i="28"/>
  <c r="M251" i="28"/>
  <c r="L251" i="28"/>
  <c r="K251" i="28"/>
  <c r="J251" i="28"/>
  <c r="I251" i="28"/>
  <c r="H251" i="28"/>
  <c r="G251" i="28"/>
  <c r="F251" i="28"/>
  <c r="E251" i="28"/>
  <c r="BH250" i="28"/>
  <c r="AZ250" i="28"/>
  <c r="AZ246" i="28" s="1"/>
  <c r="E250" i="28"/>
  <c r="C250" i="28" s="1"/>
  <c r="D250" i="28"/>
  <c r="BH249" i="28"/>
  <c r="BH246" i="28" s="1"/>
  <c r="AZ249" i="28"/>
  <c r="E249" i="28"/>
  <c r="D249" i="28"/>
  <c r="C249" i="28"/>
  <c r="BH248" i="28"/>
  <c r="AZ248" i="28"/>
  <c r="E248" i="28"/>
  <c r="D248" i="28"/>
  <c r="D246" i="28" s="1"/>
  <c r="C248" i="28"/>
  <c r="BH247" i="28"/>
  <c r="AZ247" i="28"/>
  <c r="E247" i="28"/>
  <c r="C247" i="28" s="1"/>
  <c r="D247" i="28"/>
  <c r="BN246" i="28"/>
  <c r="BM246" i="28"/>
  <c r="BL246" i="28"/>
  <c r="BK246" i="28"/>
  <c r="BJ246" i="28"/>
  <c r="BI246" i="28"/>
  <c r="BG246" i="28"/>
  <c r="BF246" i="28"/>
  <c r="BE246" i="28"/>
  <c r="BD246" i="28"/>
  <c r="BC246" i="28"/>
  <c r="BB246" i="28"/>
  <c r="BA246" i="28"/>
  <c r="AY246" i="28"/>
  <c r="AX246" i="28"/>
  <c r="AW246" i="28"/>
  <c r="AV246" i="28"/>
  <c r="AU246" i="28"/>
  <c r="AT246" i="28"/>
  <c r="AS246" i="28"/>
  <c r="AR246" i="28"/>
  <c r="AQ246" i="28"/>
  <c r="AP246" i="28"/>
  <c r="AO246" i="28"/>
  <c r="AN246" i="28"/>
  <c r="AM246" i="28"/>
  <c r="AL246" i="28"/>
  <c r="AK246" i="28"/>
  <c r="AJ246" i="28"/>
  <c r="AI246" i="28"/>
  <c r="AH246" i="28"/>
  <c r="AG246" i="28"/>
  <c r="AF246" i="28"/>
  <c r="AE246" i="28"/>
  <c r="AD246" i="28"/>
  <c r="AC246" i="28"/>
  <c r="AB246" i="28"/>
  <c r="AA246" i="28"/>
  <c r="Z246" i="28"/>
  <c r="Y246" i="28"/>
  <c r="X246" i="28"/>
  <c r="W246" i="28"/>
  <c r="V246" i="28"/>
  <c r="U246" i="28"/>
  <c r="T246" i="28"/>
  <c r="S246" i="28"/>
  <c r="R246" i="28"/>
  <c r="Q246" i="28"/>
  <c r="P246" i="28"/>
  <c r="O246" i="28"/>
  <c r="N246" i="28"/>
  <c r="M246" i="28"/>
  <c r="L246" i="28"/>
  <c r="K246" i="28"/>
  <c r="J246" i="28"/>
  <c r="I246" i="28"/>
  <c r="H246" i="28"/>
  <c r="G246" i="28"/>
  <c r="F246" i="28"/>
  <c r="BH245" i="28"/>
  <c r="AZ245" i="28"/>
  <c r="E245" i="28"/>
  <c r="C245" i="28" s="1"/>
  <c r="D245" i="28"/>
  <c r="BH244" i="28"/>
  <c r="AZ244" i="28"/>
  <c r="E244" i="28"/>
  <c r="D244" i="28"/>
  <c r="C244" i="28"/>
  <c r="BH243" i="28"/>
  <c r="AZ243" i="28"/>
  <c r="E243" i="28"/>
  <c r="D243" i="28"/>
  <c r="C243" i="28"/>
  <c r="BH242" i="28"/>
  <c r="AZ242" i="28"/>
  <c r="E242" i="28"/>
  <c r="C242" i="28" s="1"/>
  <c r="D242" i="28"/>
  <c r="BH241" i="28"/>
  <c r="AZ241" i="28"/>
  <c r="E241" i="28"/>
  <c r="C241" i="28" s="1"/>
  <c r="C238" i="28" s="1"/>
  <c r="D241" i="28"/>
  <c r="BH240" i="28"/>
  <c r="AZ240" i="28"/>
  <c r="E240" i="28"/>
  <c r="E238" i="28" s="1"/>
  <c r="D240" i="28"/>
  <c r="C240" i="28"/>
  <c r="BH239" i="28"/>
  <c r="AZ239" i="28"/>
  <c r="E239" i="28"/>
  <c r="D239" i="28"/>
  <c r="D238" i="28" s="1"/>
  <c r="C239" i="28"/>
  <c r="BN238" i="28"/>
  <c r="BM238" i="28"/>
  <c r="BL238" i="28"/>
  <c r="BK238" i="28"/>
  <c r="BJ238" i="28"/>
  <c r="BI238" i="28"/>
  <c r="BH238" i="28"/>
  <c r="BG238" i="28"/>
  <c r="BF238" i="28"/>
  <c r="BE238" i="28"/>
  <c r="BD238" i="28"/>
  <c r="BC238" i="28"/>
  <c r="BB238" i="28"/>
  <c r="BA238" i="28"/>
  <c r="AZ238" i="28"/>
  <c r="AY238" i="28"/>
  <c r="AX238" i="28"/>
  <c r="AW238" i="28"/>
  <c r="AV238" i="28"/>
  <c r="AU238" i="28"/>
  <c r="AT238" i="28"/>
  <c r="AS238" i="28"/>
  <c r="AR238" i="28"/>
  <c r="AR231" i="28" s="1"/>
  <c r="AQ238" i="28"/>
  <c r="AP238" i="28"/>
  <c r="AO238" i="28"/>
  <c r="AN238" i="28"/>
  <c r="AM238" i="28"/>
  <c r="AL238" i="28"/>
  <c r="AK238" i="28"/>
  <c r="AJ238" i="28"/>
  <c r="AJ231" i="28" s="1"/>
  <c r="AJ230" i="28" s="1"/>
  <c r="AI238" i="28"/>
  <c r="AH238" i="28"/>
  <c r="AG238" i="28"/>
  <c r="AF238" i="28"/>
  <c r="AE238" i="28"/>
  <c r="AD238" i="28"/>
  <c r="AC238" i="28"/>
  <c r="AB238" i="28"/>
  <c r="AB231" i="28" s="1"/>
  <c r="AB230" i="28" s="1"/>
  <c r="AA238" i="28"/>
  <c r="Z238" i="28"/>
  <c r="Y238" i="28"/>
  <c r="X238" i="28"/>
  <c r="W238" i="28"/>
  <c r="V238" i="28"/>
  <c r="U238" i="28"/>
  <c r="T238" i="28"/>
  <c r="S238" i="28"/>
  <c r="R238" i="28"/>
  <c r="Q238" i="28"/>
  <c r="P238" i="28"/>
  <c r="O238" i="28"/>
  <c r="N238" i="28"/>
  <c r="M238" i="28"/>
  <c r="L238" i="28"/>
  <c r="L231" i="28" s="1"/>
  <c r="K238" i="28"/>
  <c r="J238" i="28"/>
  <c r="I238" i="28"/>
  <c r="H238" i="28"/>
  <c r="G238" i="28"/>
  <c r="F238" i="28"/>
  <c r="BH237" i="28"/>
  <c r="AZ237" i="28"/>
  <c r="E237" i="28"/>
  <c r="C237" i="28" s="1"/>
  <c r="D237" i="28"/>
  <c r="D235" i="28" s="1"/>
  <c r="BH236" i="28"/>
  <c r="AZ236" i="28"/>
  <c r="AZ235" i="28" s="1"/>
  <c r="AZ231" i="28" s="1"/>
  <c r="E236" i="28"/>
  <c r="E235" i="28" s="1"/>
  <c r="D236" i="28"/>
  <c r="BN235" i="28"/>
  <c r="BM235" i="28"/>
  <c r="BL235" i="28"/>
  <c r="BK235" i="28"/>
  <c r="BJ235" i="28"/>
  <c r="BI235" i="28"/>
  <c r="BH235" i="28"/>
  <c r="BG235" i="28"/>
  <c r="BF235" i="28"/>
  <c r="BE235" i="28"/>
  <c r="BD235" i="28"/>
  <c r="BC235" i="28"/>
  <c r="BB235" i="28"/>
  <c r="BA235" i="28"/>
  <c r="AY235" i="28"/>
  <c r="AX235" i="28"/>
  <c r="AW235" i="28"/>
  <c r="AV235" i="28"/>
  <c r="AU235" i="28"/>
  <c r="AT235" i="28"/>
  <c r="AS235" i="28"/>
  <c r="AR235" i="28"/>
  <c r="AQ235" i="28"/>
  <c r="AP235" i="28"/>
  <c r="AP231" i="28" s="1"/>
  <c r="AP230" i="28" s="1"/>
  <c r="AO235" i="28"/>
  <c r="AN235" i="28"/>
  <c r="AM235" i="28"/>
  <c r="AL235" i="28"/>
  <c r="AK235" i="28"/>
  <c r="AJ235" i="28"/>
  <c r="AI235" i="28"/>
  <c r="AH235" i="28"/>
  <c r="AH231" i="28" s="1"/>
  <c r="AH230" i="28" s="1"/>
  <c r="AG235" i="28"/>
  <c r="AF235" i="28"/>
  <c r="AE235" i="28"/>
  <c r="AD235" i="28"/>
  <c r="AC235" i="28"/>
  <c r="AB235" i="28"/>
  <c r="AA235" i="28"/>
  <c r="Z235" i="28"/>
  <c r="Z231" i="28" s="1"/>
  <c r="Z230" i="28" s="1"/>
  <c r="Y235" i="28"/>
  <c r="X235" i="28"/>
  <c r="W235" i="28"/>
  <c r="V235" i="28"/>
  <c r="U235" i="28"/>
  <c r="T235" i="28"/>
  <c r="S235" i="28"/>
  <c r="R235" i="28"/>
  <c r="R231" i="28" s="1"/>
  <c r="R230" i="28" s="1"/>
  <c r="Q235" i="28"/>
  <c r="P235" i="28"/>
  <c r="O235" i="28"/>
  <c r="N235" i="28"/>
  <c r="M235" i="28"/>
  <c r="L235" i="28"/>
  <c r="K235" i="28"/>
  <c r="J235" i="28"/>
  <c r="J231" i="28" s="1"/>
  <c r="J230" i="28" s="1"/>
  <c r="I235" i="28"/>
  <c r="H235" i="28"/>
  <c r="G235" i="28"/>
  <c r="F235" i="28"/>
  <c r="BH234" i="28"/>
  <c r="BH233" i="28" s="1"/>
  <c r="BH231" i="28" s="1"/>
  <c r="BH230" i="28" s="1"/>
  <c r="AZ234" i="28"/>
  <c r="AZ233" i="28" s="1"/>
  <c r="E234" i="28"/>
  <c r="D234" i="28"/>
  <c r="C234" i="28"/>
  <c r="C233" i="28" s="1"/>
  <c r="BN233" i="28"/>
  <c r="BN231" i="28" s="1"/>
  <c r="BN230" i="28" s="1"/>
  <c r="BM233" i="28"/>
  <c r="BL233" i="28"/>
  <c r="BK233" i="28"/>
  <c r="BK231" i="28" s="1"/>
  <c r="BK230" i="28" s="1"/>
  <c r="BJ233" i="28"/>
  <c r="BJ231" i="28" s="1"/>
  <c r="BI233" i="28"/>
  <c r="BG233" i="28"/>
  <c r="BF233" i="28"/>
  <c r="BF231" i="28" s="1"/>
  <c r="BF230" i="28" s="1"/>
  <c r="BE233" i="28"/>
  <c r="BD233" i="28"/>
  <c r="BC233" i="28"/>
  <c r="BB233" i="28"/>
  <c r="BB231" i="28" s="1"/>
  <c r="BA233" i="28"/>
  <c r="AY233" i="28"/>
  <c r="AY231" i="28" s="1"/>
  <c r="AY230" i="28" s="1"/>
  <c r="AX233" i="28"/>
  <c r="AW233" i="28"/>
  <c r="AW231" i="28" s="1"/>
  <c r="AW230" i="28" s="1"/>
  <c r="AV233" i="28"/>
  <c r="AU233" i="28"/>
  <c r="AU231" i="28" s="1"/>
  <c r="AU230" i="28" s="1"/>
  <c r="AT233" i="28"/>
  <c r="AS233" i="28"/>
  <c r="AS231" i="28" s="1"/>
  <c r="AS230" i="28" s="1"/>
  <c r="AR233" i="28"/>
  <c r="AQ233" i="28"/>
  <c r="AP233" i="28"/>
  <c r="AO233" i="28"/>
  <c r="AO231" i="28" s="1"/>
  <c r="AO230" i="28" s="1"/>
  <c r="AN233" i="28"/>
  <c r="AM233" i="28"/>
  <c r="AM231" i="28" s="1"/>
  <c r="AM230" i="28" s="1"/>
  <c r="AL233" i="28"/>
  <c r="AK233" i="28"/>
  <c r="AK231" i="28" s="1"/>
  <c r="AK230" i="28" s="1"/>
  <c r="AJ233" i="28"/>
  <c r="AI233" i="28"/>
  <c r="AH233" i="28"/>
  <c r="AG233" i="28"/>
  <c r="AG231" i="28" s="1"/>
  <c r="AG230" i="28" s="1"/>
  <c r="AF233" i="28"/>
  <c r="AE233" i="28"/>
  <c r="AE231" i="28" s="1"/>
  <c r="AE230" i="28" s="1"/>
  <c r="AD233" i="28"/>
  <c r="AC233" i="28"/>
  <c r="AC231" i="28" s="1"/>
  <c r="AC230" i="28" s="1"/>
  <c r="AB233" i="28"/>
  <c r="AA233" i="28"/>
  <c r="Z233" i="28"/>
  <c r="Y233" i="28"/>
  <c r="Y231" i="28" s="1"/>
  <c r="Y230" i="28" s="1"/>
  <c r="X233" i="28"/>
  <c r="W233" i="28"/>
  <c r="W231" i="28" s="1"/>
  <c r="W230" i="28" s="1"/>
  <c r="V233" i="28"/>
  <c r="U233" i="28"/>
  <c r="U231" i="28" s="1"/>
  <c r="U230" i="28" s="1"/>
  <c r="T233" i="28"/>
  <c r="S233" i="28"/>
  <c r="R233" i="28"/>
  <c r="Q233" i="28"/>
  <c r="Q231" i="28" s="1"/>
  <c r="Q230" i="28" s="1"/>
  <c r="P233" i="28"/>
  <c r="O233" i="28"/>
  <c r="O231" i="28" s="1"/>
  <c r="O230" i="28" s="1"/>
  <c r="N233" i="28"/>
  <c r="M233" i="28"/>
  <c r="M231" i="28" s="1"/>
  <c r="M230" i="28" s="1"/>
  <c r="L233" i="28"/>
  <c r="K233" i="28"/>
  <c r="J233" i="28"/>
  <c r="I233" i="28"/>
  <c r="I231" i="28" s="1"/>
  <c r="I230" i="28" s="1"/>
  <c r="H233" i="28"/>
  <c r="G233" i="28"/>
  <c r="G231" i="28" s="1"/>
  <c r="G230" i="28" s="1"/>
  <c r="F233" i="28"/>
  <c r="E233" i="28"/>
  <c r="D233" i="28"/>
  <c r="BH232" i="28"/>
  <c r="AZ232" i="28"/>
  <c r="E232" i="28"/>
  <c r="D232" i="28"/>
  <c r="D231" i="28" s="1"/>
  <c r="D230" i="28" s="1"/>
  <c r="C232" i="28"/>
  <c r="BL231" i="28"/>
  <c r="BG231" i="28"/>
  <c r="BD231" i="28"/>
  <c r="BD230" i="28" s="1"/>
  <c r="BC231" i="28"/>
  <c r="BC230" i="28" s="1"/>
  <c r="AV231" i="28"/>
  <c r="AT231" i="28"/>
  <c r="AQ231" i="28"/>
  <c r="AQ230" i="28" s="1"/>
  <c r="AN231" i="28"/>
  <c r="AL231" i="28"/>
  <c r="AI231" i="28"/>
  <c r="AF231" i="28"/>
  <c r="AD231" i="28"/>
  <c r="AA231" i="28"/>
  <c r="X231" i="28"/>
  <c r="V231" i="28"/>
  <c r="T231" i="28"/>
  <c r="S231" i="28"/>
  <c r="P231" i="28"/>
  <c r="P230" i="28" s="1"/>
  <c r="N231" i="28"/>
  <c r="K231" i="28"/>
  <c r="K230" i="28" s="1"/>
  <c r="H231" i="28"/>
  <c r="F231" i="28"/>
  <c r="F230" i="28" s="1"/>
  <c r="BL230" i="28"/>
  <c r="BJ230" i="28"/>
  <c r="BG230" i="28"/>
  <c r="BB230" i="28"/>
  <c r="AV230" i="28"/>
  <c r="AT230" i="28"/>
  <c r="AL230" i="28"/>
  <c r="AI230" i="28"/>
  <c r="AF230" i="28"/>
  <c r="AD230" i="28"/>
  <c r="AA230" i="28"/>
  <c r="V230" i="28"/>
  <c r="S230" i="28"/>
  <c r="N230" i="28"/>
  <c r="BH229" i="28"/>
  <c r="AZ229" i="28"/>
  <c r="E229" i="28"/>
  <c r="C229" i="28" s="1"/>
  <c r="D229" i="28"/>
  <c r="BH228" i="28"/>
  <c r="AZ228" i="28"/>
  <c r="E228" i="28"/>
  <c r="C228" i="28" s="1"/>
  <c r="C227" i="28" s="1"/>
  <c r="D228" i="28"/>
  <c r="BN227" i="28"/>
  <c r="BN204" i="28" s="1"/>
  <c r="BM227" i="28"/>
  <c r="BL227" i="28"/>
  <c r="BK227" i="28"/>
  <c r="BJ227" i="28"/>
  <c r="BJ204" i="28" s="1"/>
  <c r="BI227" i="28"/>
  <c r="BH227" i="28"/>
  <c r="BG227" i="28"/>
  <c r="BF227" i="28"/>
  <c r="BF204" i="28" s="1"/>
  <c r="BE227" i="28"/>
  <c r="BD227" i="28"/>
  <c r="BC227" i="28"/>
  <c r="BB227" i="28"/>
  <c r="BB204" i="28" s="1"/>
  <c r="BA227" i="28"/>
  <c r="AZ227" i="28"/>
  <c r="AY227" i="28"/>
  <c r="AX227" i="28"/>
  <c r="AX204" i="28" s="1"/>
  <c r="AW227" i="28"/>
  <c r="AV227" i="28"/>
  <c r="AU227" i="28"/>
  <c r="AT227" i="28"/>
  <c r="AT204" i="28" s="1"/>
  <c r="AS227" i="28"/>
  <c r="AR227" i="28"/>
  <c r="AQ227" i="28"/>
  <c r="AP227" i="28"/>
  <c r="AP204" i="28" s="1"/>
  <c r="AO227" i="28"/>
  <c r="AN227" i="28"/>
  <c r="AM227" i="28"/>
  <c r="AL227" i="28"/>
  <c r="AL204" i="28" s="1"/>
  <c r="AK227" i="28"/>
  <c r="AJ227" i="28"/>
  <c r="AI227" i="28"/>
  <c r="AH227" i="28"/>
  <c r="AH204" i="28" s="1"/>
  <c r="AG227" i="28"/>
  <c r="AF227" i="28"/>
  <c r="AE227" i="28"/>
  <c r="AD227" i="28"/>
  <c r="AD204" i="28" s="1"/>
  <c r="AC227" i="28"/>
  <c r="AB227" i="28"/>
  <c r="AA227" i="28"/>
  <c r="Z227" i="28"/>
  <c r="Z204" i="28" s="1"/>
  <c r="Y227" i="28"/>
  <c r="X227" i="28"/>
  <c r="W227" i="28"/>
  <c r="V227" i="28"/>
  <c r="V204" i="28" s="1"/>
  <c r="U227" i="28"/>
  <c r="T227" i="28"/>
  <c r="S227" i="28"/>
  <c r="R227" i="28"/>
  <c r="R204" i="28" s="1"/>
  <c r="Q227" i="28"/>
  <c r="P227" i="28"/>
  <c r="O227" i="28"/>
  <c r="N227" i="28"/>
  <c r="N204" i="28" s="1"/>
  <c r="M227" i="28"/>
  <c r="L227" i="28"/>
  <c r="K227" i="28"/>
  <c r="J227" i="28"/>
  <c r="J204" i="28" s="1"/>
  <c r="I227" i="28"/>
  <c r="H227" i="28"/>
  <c r="G227" i="28"/>
  <c r="F227" i="28"/>
  <c r="F204" i="28" s="1"/>
  <c r="D227" i="28"/>
  <c r="BH226" i="28"/>
  <c r="AZ226" i="28"/>
  <c r="E226" i="28"/>
  <c r="D226" i="28"/>
  <c r="BH225" i="28"/>
  <c r="AZ225" i="28"/>
  <c r="E225" i="28"/>
  <c r="D225" i="28"/>
  <c r="C225" i="28"/>
  <c r="BH224" i="28"/>
  <c r="AZ224" i="28"/>
  <c r="E224" i="28"/>
  <c r="D224" i="28"/>
  <c r="C224" i="28"/>
  <c r="BH223" i="28"/>
  <c r="AZ223" i="28"/>
  <c r="E223" i="28"/>
  <c r="C223" i="28" s="1"/>
  <c r="D223" i="28"/>
  <c r="BH222" i="28"/>
  <c r="AZ222" i="28"/>
  <c r="E222" i="28"/>
  <c r="C222" i="28" s="1"/>
  <c r="D222" i="28"/>
  <c r="BH221" i="28"/>
  <c r="AZ221" i="28"/>
  <c r="C221" i="28" s="1"/>
  <c r="E221" i="28"/>
  <c r="D221" i="28"/>
  <c r="BH220" i="28"/>
  <c r="AZ220" i="28"/>
  <c r="E220" i="28"/>
  <c r="D220" i="28"/>
  <c r="C220" i="28"/>
  <c r="BH219" i="28"/>
  <c r="AZ219" i="28"/>
  <c r="E219" i="28"/>
  <c r="D219" i="28"/>
  <c r="BH218" i="28"/>
  <c r="AZ218" i="28"/>
  <c r="C218" i="28" s="1"/>
  <c r="E218" i="28"/>
  <c r="D218" i="28"/>
  <c r="BH217" i="28"/>
  <c r="BH216" i="28" s="1"/>
  <c r="AZ217" i="28"/>
  <c r="E217" i="28"/>
  <c r="C217" i="28" s="1"/>
  <c r="D217" i="28"/>
  <c r="BN216" i="28"/>
  <c r="BM216" i="28"/>
  <c r="BM204" i="28" s="1"/>
  <c r="BL216" i="28"/>
  <c r="BL204" i="28" s="1"/>
  <c r="BK216" i="28"/>
  <c r="BJ216" i="28"/>
  <c r="BI216" i="28"/>
  <c r="BI204" i="28" s="1"/>
  <c r="BG216" i="28"/>
  <c r="BF216" i="28"/>
  <c r="BE216" i="28"/>
  <c r="BE204" i="28" s="1"/>
  <c r="BD216" i="28"/>
  <c r="BD204" i="28" s="1"/>
  <c r="BC216" i="28"/>
  <c r="BB216" i="28"/>
  <c r="BA216" i="28"/>
  <c r="BA204" i="28" s="1"/>
  <c r="AY216" i="28"/>
  <c r="AX216" i="28"/>
  <c r="AW216" i="28"/>
  <c r="AW204" i="28" s="1"/>
  <c r="AV216" i="28"/>
  <c r="AV204" i="28" s="1"/>
  <c r="AU216" i="28"/>
  <c r="AT216" i="28"/>
  <c r="AS216" i="28"/>
  <c r="AS204" i="28" s="1"/>
  <c r="AR216" i="28"/>
  <c r="AR204" i="28" s="1"/>
  <c r="AQ216" i="28"/>
  <c r="AP216" i="28"/>
  <c r="AO216" i="28"/>
  <c r="AO204" i="28" s="1"/>
  <c r="AN216" i="28"/>
  <c r="AN204" i="28" s="1"/>
  <c r="AM216" i="28"/>
  <c r="AL216" i="28"/>
  <c r="AK216" i="28"/>
  <c r="AK204" i="28" s="1"/>
  <c r="AJ216" i="28"/>
  <c r="AJ204" i="28" s="1"/>
  <c r="AI216" i="28"/>
  <c r="AH216" i="28"/>
  <c r="AG216" i="28"/>
  <c r="AG204" i="28" s="1"/>
  <c r="AF216" i="28"/>
  <c r="AF204" i="28" s="1"/>
  <c r="AE216" i="28"/>
  <c r="AD216" i="28"/>
  <c r="AC216" i="28"/>
  <c r="AC204" i="28" s="1"/>
  <c r="AB216" i="28"/>
  <c r="AB204" i="28" s="1"/>
  <c r="AA216" i="28"/>
  <c r="Z216" i="28"/>
  <c r="Y216" i="28"/>
  <c r="Y204" i="28" s="1"/>
  <c r="X216" i="28"/>
  <c r="X204" i="28" s="1"/>
  <c r="W216" i="28"/>
  <c r="V216" i="28"/>
  <c r="U216" i="28"/>
  <c r="U204" i="28" s="1"/>
  <c r="T216" i="28"/>
  <c r="T204" i="28" s="1"/>
  <c r="S216" i="28"/>
  <c r="R216" i="28"/>
  <c r="Q216" i="28"/>
  <c r="Q204" i="28" s="1"/>
  <c r="P216" i="28"/>
  <c r="P204" i="28" s="1"/>
  <c r="O216" i="28"/>
  <c r="N216" i="28"/>
  <c r="M216" i="28"/>
  <c r="M204" i="28" s="1"/>
  <c r="L216" i="28"/>
  <c r="L204" i="28" s="1"/>
  <c r="K216" i="28"/>
  <c r="J216" i="28"/>
  <c r="I216" i="28"/>
  <c r="I204" i="28" s="1"/>
  <c r="H216" i="28"/>
  <c r="H204" i="28" s="1"/>
  <c r="G216" i="28"/>
  <c r="F216" i="28"/>
  <c r="BH215" i="28"/>
  <c r="AZ215" i="28"/>
  <c r="E215" i="28"/>
  <c r="C215" i="28" s="1"/>
  <c r="D215" i="28"/>
  <c r="BH214" i="28"/>
  <c r="AZ214" i="28"/>
  <c r="E214" i="28"/>
  <c r="D214" i="28"/>
  <c r="C214" i="28"/>
  <c r="BH213" i="28"/>
  <c r="AZ213" i="28"/>
  <c r="C213" i="28" s="1"/>
  <c r="E213" i="28"/>
  <c r="D213" i="28"/>
  <c r="BH212" i="28"/>
  <c r="AZ212" i="28"/>
  <c r="E212" i="28"/>
  <c r="C212" i="28" s="1"/>
  <c r="D212" i="28"/>
  <c r="BH211" i="28"/>
  <c r="AZ211" i="28"/>
  <c r="E211" i="28"/>
  <c r="D211" i="28"/>
  <c r="BH210" i="28"/>
  <c r="AZ210" i="28"/>
  <c r="E210" i="28"/>
  <c r="D210" i="28"/>
  <c r="C210" i="28"/>
  <c r="BH209" i="28"/>
  <c r="AZ209" i="28"/>
  <c r="C209" i="28" s="1"/>
  <c r="E209" i="28"/>
  <c r="D209" i="28"/>
  <c r="BH208" i="28"/>
  <c r="AZ208" i="28"/>
  <c r="E208" i="28"/>
  <c r="D208" i="28"/>
  <c r="BH207" i="28"/>
  <c r="AZ207" i="28"/>
  <c r="E207" i="28"/>
  <c r="C207" i="28" s="1"/>
  <c r="D207" i="28"/>
  <c r="BH206" i="28"/>
  <c r="AZ206" i="28"/>
  <c r="E206" i="28"/>
  <c r="D206" i="28"/>
  <c r="C206" i="28"/>
  <c r="BN205" i="28"/>
  <c r="BM205" i="28"/>
  <c r="BL205" i="28"/>
  <c r="BK205" i="28"/>
  <c r="BK204" i="28" s="1"/>
  <c r="BK195" i="28" s="1"/>
  <c r="BJ205" i="28"/>
  <c r="BI205" i="28"/>
  <c r="BG205" i="28"/>
  <c r="BF205" i="28"/>
  <c r="BE205" i="28"/>
  <c r="BD205" i="28"/>
  <c r="BC205" i="28"/>
  <c r="BB205" i="28"/>
  <c r="BA205" i="28"/>
  <c r="AY205" i="28"/>
  <c r="AY204" i="28" s="1"/>
  <c r="AY195" i="28" s="1"/>
  <c r="AY194" i="28" s="1"/>
  <c r="AX205" i="28"/>
  <c r="AW205" i="28"/>
  <c r="AV205" i="28"/>
  <c r="AU205" i="28"/>
  <c r="AU204" i="28" s="1"/>
  <c r="AU195" i="28" s="1"/>
  <c r="AU194" i="28" s="1"/>
  <c r="AT205" i="28"/>
  <c r="AS205" i="28"/>
  <c r="AR205" i="28"/>
  <c r="AQ205" i="28"/>
  <c r="AP205" i="28"/>
  <c r="AO205" i="28"/>
  <c r="AN205" i="28"/>
  <c r="AM205" i="28"/>
  <c r="AM204" i="28" s="1"/>
  <c r="AM195" i="28" s="1"/>
  <c r="AM194" i="28" s="1"/>
  <c r="AL205" i="28"/>
  <c r="AK205" i="28"/>
  <c r="AJ205" i="28"/>
  <c r="AI205" i="28"/>
  <c r="AI204" i="28" s="1"/>
  <c r="AI195" i="28" s="1"/>
  <c r="AI194" i="28" s="1"/>
  <c r="AH205" i="28"/>
  <c r="AG205" i="28"/>
  <c r="AF205" i="28"/>
  <c r="AE205" i="28"/>
  <c r="AE204" i="28" s="1"/>
  <c r="AE195" i="28" s="1"/>
  <c r="AE194" i="28" s="1"/>
  <c r="AD205" i="28"/>
  <c r="AC205" i="28"/>
  <c r="AB205" i="28"/>
  <c r="AA205" i="28"/>
  <c r="AA204" i="28" s="1"/>
  <c r="AA195" i="28" s="1"/>
  <c r="AA194" i="28" s="1"/>
  <c r="Z205" i="28"/>
  <c r="Y205" i="28"/>
  <c r="X205" i="28"/>
  <c r="W205" i="28"/>
  <c r="W204" i="28" s="1"/>
  <c r="W195" i="28" s="1"/>
  <c r="W194" i="28" s="1"/>
  <c r="V205" i="28"/>
  <c r="U205" i="28"/>
  <c r="T205" i="28"/>
  <c r="S205" i="28"/>
  <c r="S204" i="28" s="1"/>
  <c r="S195" i="28" s="1"/>
  <c r="S194" i="28" s="1"/>
  <c r="R205" i="28"/>
  <c r="Q205" i="28"/>
  <c r="P205" i="28"/>
  <c r="O205" i="28"/>
  <c r="O204" i="28" s="1"/>
  <c r="O195" i="28" s="1"/>
  <c r="O194" i="28" s="1"/>
  <c r="N205" i="28"/>
  <c r="M205" i="28"/>
  <c r="L205" i="28"/>
  <c r="K205" i="28"/>
  <c r="K204" i="28" s="1"/>
  <c r="K195" i="28" s="1"/>
  <c r="K194" i="28" s="1"/>
  <c r="J205" i="28"/>
  <c r="I205" i="28"/>
  <c r="H205" i="28"/>
  <c r="G205" i="28"/>
  <c r="G204" i="28" s="1"/>
  <c r="G195" i="28" s="1"/>
  <c r="G194" i="28" s="1"/>
  <c r="F205" i="28"/>
  <c r="BG204" i="28"/>
  <c r="BG195" i="28" s="1"/>
  <c r="BG194" i="28" s="1"/>
  <c r="BC204" i="28"/>
  <c r="BC195" i="28" s="1"/>
  <c r="BC194" i="28" s="1"/>
  <c r="AQ204" i="28"/>
  <c r="AQ195" i="28" s="1"/>
  <c r="AQ194" i="28" s="1"/>
  <c r="BH203" i="28"/>
  <c r="AZ203" i="28"/>
  <c r="C203" i="28" s="1"/>
  <c r="E203" i="28"/>
  <c r="D203" i="28"/>
  <c r="BH202" i="28"/>
  <c r="AZ202" i="28"/>
  <c r="E202" i="28"/>
  <c r="C202" i="28" s="1"/>
  <c r="D202" i="28"/>
  <c r="BH201" i="28"/>
  <c r="AZ201" i="28"/>
  <c r="E201" i="28"/>
  <c r="D201" i="28"/>
  <c r="BH200" i="28"/>
  <c r="AZ200" i="28"/>
  <c r="E200" i="28"/>
  <c r="E198" i="28" s="1"/>
  <c r="D200" i="28"/>
  <c r="C200" i="28"/>
  <c r="BH199" i="28"/>
  <c r="AZ199" i="28"/>
  <c r="C199" i="28" s="1"/>
  <c r="C198" i="28" s="1"/>
  <c r="E199" i="28"/>
  <c r="D199" i="28"/>
  <c r="BN198" i="28"/>
  <c r="BN196" i="28" s="1"/>
  <c r="BN195" i="28" s="1"/>
  <c r="BN194" i="28" s="1"/>
  <c r="BM198" i="28"/>
  <c r="BL198" i="28"/>
  <c r="BL196" i="28" s="1"/>
  <c r="BL195" i="28" s="1"/>
  <c r="BK198" i="28"/>
  <c r="BJ198" i="28"/>
  <c r="BJ196" i="28" s="1"/>
  <c r="BJ195" i="28" s="1"/>
  <c r="BJ194" i="28" s="1"/>
  <c r="BI198" i="28"/>
  <c r="BH198" i="28"/>
  <c r="BG198" i="28"/>
  <c r="BF198" i="28"/>
  <c r="BF196" i="28" s="1"/>
  <c r="BF195" i="28" s="1"/>
  <c r="BF194" i="28" s="1"/>
  <c r="BE198" i="28"/>
  <c r="BD198" i="28"/>
  <c r="BD196" i="28" s="1"/>
  <c r="BD195" i="28" s="1"/>
  <c r="BC198" i="28"/>
  <c r="BB198" i="28"/>
  <c r="BB196" i="28" s="1"/>
  <c r="BB195" i="28" s="1"/>
  <c r="BB194" i="28" s="1"/>
  <c r="BA198" i="28"/>
  <c r="AZ198" i="28"/>
  <c r="AY198" i="28"/>
  <c r="AX198" i="28"/>
  <c r="AX196" i="28" s="1"/>
  <c r="AX195" i="28" s="1"/>
  <c r="AW198" i="28"/>
  <c r="AV198" i="28"/>
  <c r="AV196" i="28" s="1"/>
  <c r="AU198" i="28"/>
  <c r="AT198" i="28"/>
  <c r="AT196" i="28" s="1"/>
  <c r="AT195" i="28" s="1"/>
  <c r="AT194" i="28" s="1"/>
  <c r="AS198" i="28"/>
  <c r="AR198" i="28"/>
  <c r="AR196" i="28" s="1"/>
  <c r="AQ198" i="28"/>
  <c r="AP198" i="28"/>
  <c r="AP196" i="28" s="1"/>
  <c r="AP195" i="28" s="1"/>
  <c r="AP194" i="28" s="1"/>
  <c r="AO198" i="28"/>
  <c r="AN198" i="28"/>
  <c r="AN196" i="28" s="1"/>
  <c r="AM198" i="28"/>
  <c r="AL198" i="28"/>
  <c r="AL196" i="28" s="1"/>
  <c r="AL195" i="28" s="1"/>
  <c r="AL194" i="28" s="1"/>
  <c r="AK198" i="28"/>
  <c r="AJ198" i="28"/>
  <c r="AJ196" i="28" s="1"/>
  <c r="AI198" i="28"/>
  <c r="AH198" i="28"/>
  <c r="AH196" i="28" s="1"/>
  <c r="AH195" i="28" s="1"/>
  <c r="AH194" i="28" s="1"/>
  <c r="AG198" i="28"/>
  <c r="AF198" i="28"/>
  <c r="AF196" i="28" s="1"/>
  <c r="AE198" i="28"/>
  <c r="AD198" i="28"/>
  <c r="AD196" i="28" s="1"/>
  <c r="AD195" i="28" s="1"/>
  <c r="AD194" i="28" s="1"/>
  <c r="AC198" i="28"/>
  <c r="AB198" i="28"/>
  <c r="AB196" i="28" s="1"/>
  <c r="AA198" i="28"/>
  <c r="Z198" i="28"/>
  <c r="Z196" i="28" s="1"/>
  <c r="Z195" i="28" s="1"/>
  <c r="Z194" i="28" s="1"/>
  <c r="Y198" i="28"/>
  <c r="X198" i="28"/>
  <c r="X196" i="28" s="1"/>
  <c r="W198" i="28"/>
  <c r="V198" i="28"/>
  <c r="V196" i="28" s="1"/>
  <c r="V195" i="28" s="1"/>
  <c r="V194" i="28" s="1"/>
  <c r="U198" i="28"/>
  <c r="T198" i="28"/>
  <c r="T196" i="28" s="1"/>
  <c r="S198" i="28"/>
  <c r="R198" i="28"/>
  <c r="R196" i="28" s="1"/>
  <c r="R195" i="28" s="1"/>
  <c r="R194" i="28" s="1"/>
  <c r="Q198" i="28"/>
  <c r="P198" i="28"/>
  <c r="P196" i="28" s="1"/>
  <c r="O198" i="28"/>
  <c r="N198" i="28"/>
  <c r="N196" i="28" s="1"/>
  <c r="N195" i="28" s="1"/>
  <c r="N194" i="28" s="1"/>
  <c r="M198" i="28"/>
  <c r="L198" i="28"/>
  <c r="L196" i="28" s="1"/>
  <c r="K198" i="28"/>
  <c r="J198" i="28"/>
  <c r="J196" i="28" s="1"/>
  <c r="J195" i="28" s="1"/>
  <c r="J194" i="28" s="1"/>
  <c r="I198" i="28"/>
  <c r="H198" i="28"/>
  <c r="H196" i="28" s="1"/>
  <c r="G198" i="28"/>
  <c r="F198" i="28"/>
  <c r="F196" i="28" s="1"/>
  <c r="F195" i="28" s="1"/>
  <c r="F194" i="28" s="1"/>
  <c r="D198" i="28"/>
  <c r="D196" i="28" s="1"/>
  <c r="BH197" i="28"/>
  <c r="BH196" i="28" s="1"/>
  <c r="AZ197" i="28"/>
  <c r="E197" i="28"/>
  <c r="C197" i="28" s="1"/>
  <c r="D197" i="28"/>
  <c r="BM196" i="28"/>
  <c r="BM195" i="28" s="1"/>
  <c r="BK196" i="28"/>
  <c r="BI196" i="28"/>
  <c r="BI195" i="28" s="1"/>
  <c r="BG196" i="28"/>
  <c r="BE196" i="28"/>
  <c r="BC196" i="28"/>
  <c r="BA196" i="28"/>
  <c r="BA195" i="28" s="1"/>
  <c r="AY196" i="28"/>
  <c r="AW196" i="28"/>
  <c r="AW195" i="28" s="1"/>
  <c r="AU196" i="28"/>
  <c r="AS196" i="28"/>
  <c r="AS195" i="28" s="1"/>
  <c r="AS194" i="28" s="1"/>
  <c r="AQ196" i="28"/>
  <c r="AO196" i="28"/>
  <c r="AO195" i="28" s="1"/>
  <c r="AM196" i="28"/>
  <c r="AK196" i="28"/>
  <c r="AK195" i="28" s="1"/>
  <c r="AK194" i="28" s="1"/>
  <c r="AI196" i="28"/>
  <c r="AG196" i="28"/>
  <c r="AG195" i="28" s="1"/>
  <c r="AE196" i="28"/>
  <c r="AC196" i="28"/>
  <c r="AC195" i="28" s="1"/>
  <c r="AC194" i="28" s="1"/>
  <c r="AA196" i="28"/>
  <c r="Y196" i="28"/>
  <c r="Y195" i="28" s="1"/>
  <c r="W196" i="28"/>
  <c r="U196" i="28"/>
  <c r="U195" i="28" s="1"/>
  <c r="U194" i="28" s="1"/>
  <c r="S196" i="28"/>
  <c r="Q196" i="28"/>
  <c r="Q195" i="28" s="1"/>
  <c r="O196" i="28"/>
  <c r="M196" i="28"/>
  <c r="M195" i="28" s="1"/>
  <c r="M194" i="28" s="1"/>
  <c r="K196" i="28"/>
  <c r="I196" i="28"/>
  <c r="I195" i="28" s="1"/>
  <c r="G196" i="28"/>
  <c r="E196" i="28"/>
  <c r="BH193" i="28"/>
  <c r="AZ193" i="28"/>
  <c r="AZ192" i="28" s="1"/>
  <c r="AZ191" i="28" s="1"/>
  <c r="E193" i="28"/>
  <c r="D193" i="28"/>
  <c r="BN192" i="28"/>
  <c r="BN191" i="28" s="1"/>
  <c r="BN187" i="28" s="1"/>
  <c r="BM192" i="28"/>
  <c r="BL192" i="28"/>
  <c r="BK192" i="28"/>
  <c r="BJ192" i="28"/>
  <c r="BJ191" i="28" s="1"/>
  <c r="BJ187" i="28" s="1"/>
  <c r="BI192" i="28"/>
  <c r="BH192" i="28"/>
  <c r="BG192" i="28"/>
  <c r="BF192" i="28"/>
  <c r="BF191" i="28" s="1"/>
  <c r="BF187" i="28" s="1"/>
  <c r="BE192" i="28"/>
  <c r="BD192" i="28"/>
  <c r="BC192" i="28"/>
  <c r="BB192" i="28"/>
  <c r="BB191" i="28" s="1"/>
  <c r="BB187" i="28" s="1"/>
  <c r="BA192" i="28"/>
  <c r="AY192" i="28"/>
  <c r="AX192" i="28"/>
  <c r="AX191" i="28" s="1"/>
  <c r="AX187" i="28" s="1"/>
  <c r="AW192" i="28"/>
  <c r="AV192" i="28"/>
  <c r="AU192" i="28"/>
  <c r="AT192" i="28"/>
  <c r="AT191" i="28" s="1"/>
  <c r="AT187" i="28" s="1"/>
  <c r="AS192" i="28"/>
  <c r="AR192" i="28"/>
  <c r="AQ192" i="28"/>
  <c r="AP192" i="28"/>
  <c r="AP191" i="28" s="1"/>
  <c r="AO192" i="28"/>
  <c r="AN192" i="28"/>
  <c r="AM192" i="28"/>
  <c r="AL192" i="28"/>
  <c r="AL191" i="28" s="1"/>
  <c r="AL187" i="28" s="1"/>
  <c r="AK192" i="28"/>
  <c r="AJ192" i="28"/>
  <c r="AI192" i="28"/>
  <c r="AH192" i="28"/>
  <c r="AH191" i="28" s="1"/>
  <c r="AH187" i="28" s="1"/>
  <c r="AG192" i="28"/>
  <c r="AF192" i="28"/>
  <c r="AE192" i="28"/>
  <c r="AD192" i="28"/>
  <c r="AD191" i="28" s="1"/>
  <c r="AD187" i="28" s="1"/>
  <c r="AC192" i="28"/>
  <c r="AB192" i="28"/>
  <c r="AA192" i="28"/>
  <c r="Z192" i="28"/>
  <c r="Z191" i="28" s="1"/>
  <c r="Z187" i="28" s="1"/>
  <c r="Y192" i="28"/>
  <c r="X192" i="28"/>
  <c r="W192" i="28"/>
  <c r="V192" i="28"/>
  <c r="V191" i="28" s="1"/>
  <c r="V187" i="28" s="1"/>
  <c r="U192" i="28"/>
  <c r="T192" i="28"/>
  <c r="S192" i="28"/>
  <c r="R192" i="28"/>
  <c r="R191" i="28" s="1"/>
  <c r="R187" i="28" s="1"/>
  <c r="Q192" i="28"/>
  <c r="P192" i="28"/>
  <c r="O192" i="28"/>
  <c r="N192" i="28"/>
  <c r="N191" i="28" s="1"/>
  <c r="N187" i="28" s="1"/>
  <c r="M192" i="28"/>
  <c r="L192" i="28"/>
  <c r="K192" i="28"/>
  <c r="J192" i="28"/>
  <c r="J191" i="28" s="1"/>
  <c r="I192" i="28"/>
  <c r="H192" i="28"/>
  <c r="G192" i="28"/>
  <c r="F192" i="28"/>
  <c r="F191" i="28" s="1"/>
  <c r="F187" i="28" s="1"/>
  <c r="E192" i="28"/>
  <c r="D192" i="28"/>
  <c r="BM191" i="28"/>
  <c r="BM187" i="28" s="1"/>
  <c r="BL191" i="28"/>
  <c r="BK191" i="28"/>
  <c r="BI191" i="28"/>
  <c r="BI187" i="28" s="1"/>
  <c r="BH191" i="28"/>
  <c r="BG191" i="28"/>
  <c r="BE191" i="28"/>
  <c r="BE187" i="28" s="1"/>
  <c r="BD191" i="28"/>
  <c r="BC191" i="28"/>
  <c r="BA191" i="28"/>
  <c r="BA187" i="28" s="1"/>
  <c r="AY191" i="28"/>
  <c r="AW191" i="28"/>
  <c r="AW187" i="28" s="1"/>
  <c r="AV191" i="28"/>
  <c r="AU191" i="28"/>
  <c r="AS191" i="28"/>
  <c r="AS187" i="28" s="1"/>
  <c r="AR191" i="28"/>
  <c r="AQ191" i="28"/>
  <c r="AO191" i="28"/>
  <c r="AO187" i="28" s="1"/>
  <c r="AN191" i="28"/>
  <c r="AM191" i="28"/>
  <c r="AK191" i="28"/>
  <c r="AK187" i="28" s="1"/>
  <c r="AJ191" i="28"/>
  <c r="AI191" i="28"/>
  <c r="AG191" i="28"/>
  <c r="AG187" i="28" s="1"/>
  <c r="AF191" i="28"/>
  <c r="AE191" i="28"/>
  <c r="AC191" i="28"/>
  <c r="AC187" i="28" s="1"/>
  <c r="AB191" i="28"/>
  <c r="AA191" i="28"/>
  <c r="Y191" i="28"/>
  <c r="Y187" i="28" s="1"/>
  <c r="X191" i="28"/>
  <c r="W191" i="28"/>
  <c r="U191" i="28"/>
  <c r="U187" i="28" s="1"/>
  <c r="T191" i="28"/>
  <c r="S191" i="28"/>
  <c r="Q191" i="28"/>
  <c r="Q187" i="28" s="1"/>
  <c r="P191" i="28"/>
  <c r="O191" i="28"/>
  <c r="M191" i="28"/>
  <c r="M187" i="28" s="1"/>
  <c r="L191" i="28"/>
  <c r="K191" i="28"/>
  <c r="I191" i="28"/>
  <c r="I187" i="28" s="1"/>
  <c r="H191" i="28"/>
  <c r="G191" i="28"/>
  <c r="E191" i="28"/>
  <c r="D191" i="28"/>
  <c r="BH190" i="28"/>
  <c r="AZ190" i="28"/>
  <c r="E190" i="28"/>
  <c r="E188" i="28" s="1"/>
  <c r="E187" i="28" s="1"/>
  <c r="D190" i="28"/>
  <c r="C190" i="28"/>
  <c r="BH189" i="28"/>
  <c r="AZ189" i="28"/>
  <c r="C189" i="28" s="1"/>
  <c r="E189" i="28"/>
  <c r="D189" i="28"/>
  <c r="D188" i="28" s="1"/>
  <c r="D187" i="28" s="1"/>
  <c r="BN188" i="28"/>
  <c r="BM188" i="28"/>
  <c r="BL188" i="28"/>
  <c r="BL187" i="28" s="1"/>
  <c r="BK188" i="28"/>
  <c r="BJ188" i="28"/>
  <c r="BI188" i="28"/>
  <c r="BH188" i="28"/>
  <c r="BH187" i="28" s="1"/>
  <c r="BG188" i="28"/>
  <c r="BF188" i="28"/>
  <c r="BE188" i="28"/>
  <c r="BD188" i="28"/>
  <c r="BD187" i="28" s="1"/>
  <c r="BC188" i="28"/>
  <c r="BB188" i="28"/>
  <c r="BA188" i="28"/>
  <c r="AZ188" i="28"/>
  <c r="AY188" i="28"/>
  <c r="AX188" i="28"/>
  <c r="AW188" i="28"/>
  <c r="AV188" i="28"/>
  <c r="AV187" i="28" s="1"/>
  <c r="AU188" i="28"/>
  <c r="AT188" i="28"/>
  <c r="AS188" i="28"/>
  <c r="AR188" i="28"/>
  <c r="AR187" i="28" s="1"/>
  <c r="AQ188" i="28"/>
  <c r="AP188" i="28"/>
  <c r="AO188" i="28"/>
  <c r="AN188" i="28"/>
  <c r="AN187" i="28" s="1"/>
  <c r="AM188" i="28"/>
  <c r="AL188" i="28"/>
  <c r="AK188" i="28"/>
  <c r="AJ188" i="28"/>
  <c r="AJ187" i="28" s="1"/>
  <c r="AI188" i="28"/>
  <c r="AH188" i="28"/>
  <c r="AG188" i="28"/>
  <c r="AF188" i="28"/>
  <c r="AF187" i="28" s="1"/>
  <c r="AE188" i="28"/>
  <c r="AD188" i="28"/>
  <c r="AC188" i="28"/>
  <c r="AB188" i="28"/>
  <c r="AB187" i="28" s="1"/>
  <c r="AA188" i="28"/>
  <c r="Z188" i="28"/>
  <c r="Y188" i="28"/>
  <c r="X188" i="28"/>
  <c r="X187" i="28" s="1"/>
  <c r="W188" i="28"/>
  <c r="V188" i="28"/>
  <c r="U188" i="28"/>
  <c r="T188" i="28"/>
  <c r="S188" i="28"/>
  <c r="R188" i="28"/>
  <c r="Q188" i="28"/>
  <c r="P188" i="28"/>
  <c r="P187" i="28" s="1"/>
  <c r="O188" i="28"/>
  <c r="N188" i="28"/>
  <c r="M188" i="28"/>
  <c r="L188" i="28"/>
  <c r="L187" i="28" s="1"/>
  <c r="K188" i="28"/>
  <c r="J188" i="28"/>
  <c r="I188" i="28"/>
  <c r="H188" i="28"/>
  <c r="H187" i="28" s="1"/>
  <c r="G188" i="28"/>
  <c r="F188" i="28"/>
  <c r="BK187" i="28"/>
  <c r="BG187" i="28"/>
  <c r="BC187" i="28"/>
  <c r="AZ187" i="28"/>
  <c r="AY187" i="28"/>
  <c r="AU187" i="28"/>
  <c r="AQ187" i="28"/>
  <c r="AP187" i="28"/>
  <c r="AM187" i="28"/>
  <c r="AI187" i="28"/>
  <c r="AE187" i="28"/>
  <c r="AA187" i="28"/>
  <c r="W187" i="28"/>
  <c r="T187" i="28"/>
  <c r="S187" i="28"/>
  <c r="O187" i="28"/>
  <c r="K187" i="28"/>
  <c r="J187" i="28"/>
  <c r="G187" i="28"/>
  <c r="BH186" i="28"/>
  <c r="BH184" i="28" s="1"/>
  <c r="AZ186" i="28"/>
  <c r="E186" i="28"/>
  <c r="C186" i="28" s="1"/>
  <c r="D186" i="28"/>
  <c r="BH185" i="28"/>
  <c r="AZ185" i="28"/>
  <c r="AZ184" i="28" s="1"/>
  <c r="E185" i="28"/>
  <c r="D185" i="28"/>
  <c r="D184" i="28" s="1"/>
  <c r="BN184" i="28"/>
  <c r="BM184" i="28"/>
  <c r="BL184" i="28"/>
  <c r="BK184" i="28"/>
  <c r="BJ184" i="28"/>
  <c r="BI184" i="28"/>
  <c r="BG184" i="28"/>
  <c r="BF184" i="28"/>
  <c r="BE184" i="28"/>
  <c r="BD184" i="28"/>
  <c r="BC184" i="28"/>
  <c r="BB184" i="28"/>
  <c r="BA184" i="28"/>
  <c r="AY184" i="28"/>
  <c r="AX184" i="28"/>
  <c r="AW184" i="28"/>
  <c r="AV184" i="28"/>
  <c r="AU184" i="28"/>
  <c r="AT184" i="28"/>
  <c r="AS184" i="28"/>
  <c r="AR184" i="28"/>
  <c r="AQ184" i="28"/>
  <c r="AP184" i="28"/>
  <c r="AO184" i="28"/>
  <c r="AN184" i="28"/>
  <c r="AM184" i="28"/>
  <c r="AL184" i="28"/>
  <c r="AK184" i="28"/>
  <c r="AK173" i="28" s="1"/>
  <c r="AK52" i="28" s="1"/>
  <c r="AK51" i="28" s="1"/>
  <c r="AJ184" i="28"/>
  <c r="AI184" i="28"/>
  <c r="AH184" i="28"/>
  <c r="AG184" i="28"/>
  <c r="AF184" i="28"/>
  <c r="AE184" i="28"/>
  <c r="AD184" i="28"/>
  <c r="AC184" i="28"/>
  <c r="AB184" i="28"/>
  <c r="AA184" i="28"/>
  <c r="Z184" i="28"/>
  <c r="Y184" i="28"/>
  <c r="X184" i="28"/>
  <c r="W184" i="28"/>
  <c r="V184" i="28"/>
  <c r="U184" i="28"/>
  <c r="U173" i="28" s="1"/>
  <c r="U52" i="28" s="1"/>
  <c r="U51" i="28" s="1"/>
  <c r="T184" i="28"/>
  <c r="S184" i="28"/>
  <c r="R184" i="28"/>
  <c r="Q184" i="28"/>
  <c r="Q173" i="28" s="1"/>
  <c r="Q52" i="28" s="1"/>
  <c r="P184" i="28"/>
  <c r="O184" i="28"/>
  <c r="N184" i="28"/>
  <c r="M184" i="28"/>
  <c r="M173" i="28" s="1"/>
  <c r="L184" i="28"/>
  <c r="K184" i="28"/>
  <c r="J184" i="28"/>
  <c r="I184" i="28"/>
  <c r="I173" i="28" s="1"/>
  <c r="H184" i="28"/>
  <c r="G184" i="28"/>
  <c r="F184" i="28"/>
  <c r="BH183" i="28"/>
  <c r="AZ183" i="28"/>
  <c r="E183" i="28"/>
  <c r="D183" i="28"/>
  <c r="BH182" i="28"/>
  <c r="AZ182" i="28"/>
  <c r="C182" i="28" s="1"/>
  <c r="E182" i="28"/>
  <c r="D182" i="28"/>
  <c r="BH181" i="28"/>
  <c r="BH179" i="28" s="1"/>
  <c r="AZ181" i="28"/>
  <c r="E181" i="28"/>
  <c r="D181" i="28"/>
  <c r="C181" i="28"/>
  <c r="BH180" i="28"/>
  <c r="AZ180" i="28"/>
  <c r="E180" i="28"/>
  <c r="D180" i="28"/>
  <c r="D179" i="28" s="1"/>
  <c r="BN179" i="28"/>
  <c r="BN174" i="28" s="1"/>
  <c r="BN173" i="28" s="1"/>
  <c r="BM179" i="28"/>
  <c r="BL179" i="28"/>
  <c r="BK179" i="28"/>
  <c r="BJ179" i="28"/>
  <c r="BJ174" i="28" s="1"/>
  <c r="BJ173" i="28" s="1"/>
  <c r="BI179" i="28"/>
  <c r="BG179" i="28"/>
  <c r="BF179" i="28"/>
  <c r="BF174" i="28" s="1"/>
  <c r="BF173" i="28" s="1"/>
  <c r="BE179" i="28"/>
  <c r="BD179" i="28"/>
  <c r="BC179" i="28"/>
  <c r="BB179" i="28"/>
  <c r="BB174" i="28" s="1"/>
  <c r="BB173" i="28" s="1"/>
  <c r="BA179" i="28"/>
  <c r="AY179" i="28"/>
  <c r="AX179" i="28"/>
  <c r="AX174" i="28" s="1"/>
  <c r="AX173" i="28" s="1"/>
  <c r="AW179" i="28"/>
  <c r="AV179" i="28"/>
  <c r="AU179" i="28"/>
  <c r="AT179" i="28"/>
  <c r="AT174" i="28" s="1"/>
  <c r="AT173" i="28" s="1"/>
  <c r="AS179" i="28"/>
  <c r="AR179" i="28"/>
  <c r="AQ179" i="28"/>
  <c r="AP179" i="28"/>
  <c r="AP174" i="28" s="1"/>
  <c r="AP173" i="28" s="1"/>
  <c r="AO179" i="28"/>
  <c r="AN179" i="28"/>
  <c r="AM179" i="28"/>
  <c r="AL179" i="28"/>
  <c r="AL174" i="28" s="1"/>
  <c r="AL173" i="28" s="1"/>
  <c r="AK179" i="28"/>
  <c r="AJ179" i="28"/>
  <c r="AI179" i="28"/>
  <c r="AH179" i="28"/>
  <c r="AH174" i="28" s="1"/>
  <c r="AH173" i="28" s="1"/>
  <c r="AG179" i="28"/>
  <c r="AF179" i="28"/>
  <c r="AE179" i="28"/>
  <c r="AD179" i="28"/>
  <c r="AD174" i="28" s="1"/>
  <c r="AD173" i="28" s="1"/>
  <c r="AC179" i="28"/>
  <c r="AB179" i="28"/>
  <c r="AA179" i="28"/>
  <c r="Z179" i="28"/>
  <c r="Z174" i="28" s="1"/>
  <c r="Z173" i="28" s="1"/>
  <c r="Y179" i="28"/>
  <c r="X179" i="28"/>
  <c r="W179" i="28"/>
  <c r="V179" i="28"/>
  <c r="V174" i="28" s="1"/>
  <c r="V173" i="28" s="1"/>
  <c r="U179" i="28"/>
  <c r="T179" i="28"/>
  <c r="S179" i="28"/>
  <c r="R179" i="28"/>
  <c r="Q179" i="28"/>
  <c r="P179" i="28"/>
  <c r="O179" i="28"/>
  <c r="N179" i="28"/>
  <c r="M179" i="28"/>
  <c r="L179" i="28"/>
  <c r="K179" i="28"/>
  <c r="J179" i="28"/>
  <c r="I179" i="28"/>
  <c r="H179" i="28"/>
  <c r="G179" i="28"/>
  <c r="F179" i="28"/>
  <c r="BH178" i="28"/>
  <c r="AZ178" i="28"/>
  <c r="E178" i="28"/>
  <c r="D178" i="28"/>
  <c r="C178" i="28"/>
  <c r="BH177" i="28"/>
  <c r="AZ177" i="28"/>
  <c r="C177" i="28" s="1"/>
  <c r="E177" i="28"/>
  <c r="D177" i="28"/>
  <c r="D175" i="28" s="1"/>
  <c r="D174" i="28" s="1"/>
  <c r="BH176" i="28"/>
  <c r="BH175" i="28" s="1"/>
  <c r="BH174" i="28" s="1"/>
  <c r="BH173" i="28" s="1"/>
  <c r="AZ176" i="28"/>
  <c r="E176" i="28"/>
  <c r="C176" i="28" s="1"/>
  <c r="D176" i="28"/>
  <c r="BN175" i="28"/>
  <c r="BM175" i="28"/>
  <c r="BL175" i="28"/>
  <c r="BK175" i="28"/>
  <c r="BJ175" i="28"/>
  <c r="BI175" i="28"/>
  <c r="BI174" i="28" s="1"/>
  <c r="BI173" i="28" s="1"/>
  <c r="BG175" i="28"/>
  <c r="BF175" i="28"/>
  <c r="BE175" i="28"/>
  <c r="BE174" i="28" s="1"/>
  <c r="BE173" i="28" s="1"/>
  <c r="BD175" i="28"/>
  <c r="BC175" i="28"/>
  <c r="BB175" i="28"/>
  <c r="BA175" i="28"/>
  <c r="BA174" i="28" s="1"/>
  <c r="BA173" i="28" s="1"/>
  <c r="AY175" i="28"/>
  <c r="AX175" i="28"/>
  <c r="AW175" i="28"/>
  <c r="AV175" i="28"/>
  <c r="AU175" i="28"/>
  <c r="AT175" i="28"/>
  <c r="AS175" i="28"/>
  <c r="AR175" i="28"/>
  <c r="AQ175" i="28"/>
  <c r="AP175" i="28"/>
  <c r="AO175" i="28"/>
  <c r="AN175" i="28"/>
  <c r="AM175" i="28"/>
  <c r="AL175" i="28"/>
  <c r="AK175" i="28"/>
  <c r="AJ175" i="28"/>
  <c r="AI175" i="28"/>
  <c r="AH175" i="28"/>
  <c r="AG175" i="28"/>
  <c r="AF175" i="28"/>
  <c r="AE175" i="28"/>
  <c r="AD175" i="28"/>
  <c r="AC175" i="28"/>
  <c r="AB175" i="28"/>
  <c r="AA175" i="28"/>
  <c r="Z175" i="28"/>
  <c r="Y175" i="28"/>
  <c r="X175" i="28"/>
  <c r="W175" i="28"/>
  <c r="V175" i="28"/>
  <c r="U175" i="28"/>
  <c r="T175" i="28"/>
  <c r="S175" i="28"/>
  <c r="R175" i="28"/>
  <c r="Q175" i="28"/>
  <c r="P175" i="28"/>
  <c r="O175" i="28"/>
  <c r="N175" i="28"/>
  <c r="M175" i="28"/>
  <c r="L175" i="28"/>
  <c r="K175" i="28"/>
  <c r="J175" i="28"/>
  <c r="I175" i="28"/>
  <c r="H175" i="28"/>
  <c r="G175" i="28"/>
  <c r="F175" i="28"/>
  <c r="BM174" i="28"/>
  <c r="BM173" i="28" s="1"/>
  <c r="BM52" i="28" s="1"/>
  <c r="BL174" i="28"/>
  <c r="BK174" i="28"/>
  <c r="BG174" i="28"/>
  <c r="BD174" i="28"/>
  <c r="BC174" i="28"/>
  <c r="AY174" i="28"/>
  <c r="AW174" i="28"/>
  <c r="AV174" i="28"/>
  <c r="AU174" i="28"/>
  <c r="AS174" i="28"/>
  <c r="AR174" i="28"/>
  <c r="AQ174" i="28"/>
  <c r="AO174" i="28"/>
  <c r="AO173" i="28" s="1"/>
  <c r="AO52" i="28" s="1"/>
  <c r="AN174" i="28"/>
  <c r="AM174" i="28"/>
  <c r="AK174" i="28"/>
  <c r="AJ174" i="28"/>
  <c r="AI174" i="28"/>
  <c r="AG174" i="28"/>
  <c r="AF174" i="28"/>
  <c r="AE174" i="28"/>
  <c r="AC174" i="28"/>
  <c r="AB174" i="28"/>
  <c r="AA174" i="28"/>
  <c r="Y174" i="28"/>
  <c r="X174" i="28"/>
  <c r="W174" i="28"/>
  <c r="U174" i="28"/>
  <c r="T174" i="28"/>
  <c r="S174" i="28"/>
  <c r="R174" i="28"/>
  <c r="Q174" i="28"/>
  <c r="P174" i="28"/>
  <c r="O174" i="28"/>
  <c r="N174" i="28"/>
  <c r="M174" i="28"/>
  <c r="L174" i="28"/>
  <c r="K174" i="28"/>
  <c r="J174" i="28"/>
  <c r="I174" i="28"/>
  <c r="H174" i="28"/>
  <c r="G174" i="28"/>
  <c r="F174" i="28"/>
  <c r="BL173" i="28"/>
  <c r="BK173" i="28"/>
  <c r="BG173" i="28"/>
  <c r="BD173" i="28"/>
  <c r="BC173" i="28"/>
  <c r="AY173" i="28"/>
  <c r="AW173" i="28"/>
  <c r="AV173" i="28"/>
  <c r="AU173" i="28"/>
  <c r="AS173" i="28"/>
  <c r="AR173" i="28"/>
  <c r="AQ173" i="28"/>
  <c r="AN173" i="28"/>
  <c r="AM173" i="28"/>
  <c r="AJ173" i="28"/>
  <c r="AI173" i="28"/>
  <c r="AG173" i="28"/>
  <c r="AF173" i="28"/>
  <c r="AE173" i="28"/>
  <c r="AC173" i="28"/>
  <c r="AB173" i="28"/>
  <c r="AA173" i="28"/>
  <c r="Y173" i="28"/>
  <c r="Y52" i="28" s="1"/>
  <c r="X173" i="28"/>
  <c r="W173" i="28"/>
  <c r="T173" i="28"/>
  <c r="S173" i="28"/>
  <c r="R173" i="28"/>
  <c r="P173" i="28"/>
  <c r="O173" i="28"/>
  <c r="N173" i="28"/>
  <c r="L173" i="28"/>
  <c r="K173" i="28"/>
  <c r="J173" i="28"/>
  <c r="H173" i="28"/>
  <c r="G173" i="28"/>
  <c r="F173" i="28"/>
  <c r="BH172" i="28"/>
  <c r="AZ172" i="28"/>
  <c r="E172" i="28"/>
  <c r="D172" i="28"/>
  <c r="BH171" i="28"/>
  <c r="AZ171" i="28"/>
  <c r="E171" i="28"/>
  <c r="D171" i="28"/>
  <c r="C171" i="28"/>
  <c r="BH170" i="28"/>
  <c r="AZ170" i="28"/>
  <c r="C170" i="28" s="1"/>
  <c r="E170" i="28"/>
  <c r="D170" i="28"/>
  <c r="BH169" i="28"/>
  <c r="AZ169" i="28"/>
  <c r="E169" i="28"/>
  <c r="D169" i="28"/>
  <c r="BH168" i="28"/>
  <c r="AZ168" i="28"/>
  <c r="E168" i="28"/>
  <c r="D168" i="28"/>
  <c r="D166" i="28" s="1"/>
  <c r="D165" i="28" s="1"/>
  <c r="BH167" i="28"/>
  <c r="BH166" i="28" s="1"/>
  <c r="AZ167" i="28"/>
  <c r="AZ166" i="28" s="1"/>
  <c r="AZ165" i="28" s="1"/>
  <c r="E167" i="28"/>
  <c r="D167" i="28"/>
  <c r="C167" i="28"/>
  <c r="BN166" i="28"/>
  <c r="BM166" i="28"/>
  <c r="BL166" i="28"/>
  <c r="BK166" i="28"/>
  <c r="BJ166" i="28"/>
  <c r="BI166" i="28"/>
  <c r="BG166" i="28"/>
  <c r="BF166" i="28"/>
  <c r="BE166" i="28"/>
  <c r="BD166" i="28"/>
  <c r="BC166" i="28"/>
  <c r="BB166" i="28"/>
  <c r="BA166" i="28"/>
  <c r="AY166" i="28"/>
  <c r="AX166" i="28"/>
  <c r="AW166" i="28"/>
  <c r="AV166" i="28"/>
  <c r="AU166" i="28"/>
  <c r="AT166" i="28"/>
  <c r="AS166" i="28"/>
  <c r="AR166" i="28"/>
  <c r="AQ166" i="28"/>
  <c r="AP166" i="28"/>
  <c r="AO166" i="28"/>
  <c r="AN166" i="28"/>
  <c r="AM166" i="28"/>
  <c r="AL166" i="28"/>
  <c r="AK166" i="28"/>
  <c r="AJ166" i="28"/>
  <c r="AI166" i="28"/>
  <c r="AH166" i="28"/>
  <c r="AG166" i="28"/>
  <c r="AF166" i="28"/>
  <c r="AE166" i="28"/>
  <c r="AD166" i="28"/>
  <c r="AC166" i="28"/>
  <c r="AB166" i="28"/>
  <c r="AA166" i="28"/>
  <c r="Z166" i="28"/>
  <c r="Y166" i="28"/>
  <c r="X166" i="28"/>
  <c r="W166" i="28"/>
  <c r="V166" i="28"/>
  <c r="U166" i="28"/>
  <c r="T166" i="28"/>
  <c r="S166" i="28"/>
  <c r="R166" i="28"/>
  <c r="Q166" i="28"/>
  <c r="P166" i="28"/>
  <c r="O166" i="28"/>
  <c r="N166" i="28"/>
  <c r="M166" i="28"/>
  <c r="L166" i="28"/>
  <c r="K166" i="28"/>
  <c r="J166" i="28"/>
  <c r="I166" i="28"/>
  <c r="H166" i="28"/>
  <c r="G166" i="28"/>
  <c r="F166" i="28"/>
  <c r="BN165" i="28"/>
  <c r="BM165" i="28"/>
  <c r="BL165" i="28"/>
  <c r="BK165" i="28"/>
  <c r="BJ165" i="28"/>
  <c r="BI165" i="28"/>
  <c r="BG165" i="28"/>
  <c r="BF165" i="28"/>
  <c r="BE165" i="28"/>
  <c r="BD165" i="28"/>
  <c r="BC165" i="28"/>
  <c r="BB165" i="28"/>
  <c r="BA165" i="28"/>
  <c r="AY165" i="28"/>
  <c r="AX165" i="28"/>
  <c r="AW165" i="28"/>
  <c r="AV165" i="28"/>
  <c r="AU165" i="28"/>
  <c r="AT165" i="28"/>
  <c r="AS165" i="28"/>
  <c r="AR165" i="28"/>
  <c r="AQ165" i="28"/>
  <c r="AP165" i="28"/>
  <c r="AO165" i="28"/>
  <c r="AN165" i="28"/>
  <c r="AM165" i="28"/>
  <c r="AL165" i="28"/>
  <c r="AK165" i="28"/>
  <c r="AJ165" i="28"/>
  <c r="AI165" i="28"/>
  <c r="AH165" i="28"/>
  <c r="AG165" i="28"/>
  <c r="AF165" i="28"/>
  <c r="AE165" i="28"/>
  <c r="AD165" i="28"/>
  <c r="AC165" i="28"/>
  <c r="AB165" i="28"/>
  <c r="AA165" i="28"/>
  <c r="Z165" i="28"/>
  <c r="Y165" i="28"/>
  <c r="X165" i="28"/>
  <c r="W165" i="28"/>
  <c r="V165" i="28"/>
  <c r="U165" i="28"/>
  <c r="T165" i="28"/>
  <c r="S165" i="28"/>
  <c r="R165" i="28"/>
  <c r="Q165" i="28"/>
  <c r="P165" i="28"/>
  <c r="O165" i="28"/>
  <c r="N165" i="28"/>
  <c r="M165" i="28"/>
  <c r="L165" i="28"/>
  <c r="K165" i="28"/>
  <c r="J165" i="28"/>
  <c r="I165" i="28"/>
  <c r="H165" i="28"/>
  <c r="G165" i="28"/>
  <c r="F165" i="28"/>
  <c r="BH164" i="28"/>
  <c r="AZ164" i="28"/>
  <c r="E164" i="28"/>
  <c r="D164" i="28"/>
  <c r="C164" i="28"/>
  <c r="BH163" i="28"/>
  <c r="AZ163" i="28"/>
  <c r="E163" i="28"/>
  <c r="C163" i="28" s="1"/>
  <c r="D163" i="28"/>
  <c r="BH162" i="28"/>
  <c r="AZ162" i="28"/>
  <c r="E162" i="28"/>
  <c r="D162" i="28"/>
  <c r="D160" i="28" s="1"/>
  <c r="BH161" i="28"/>
  <c r="BH160" i="28" s="1"/>
  <c r="AZ161" i="28"/>
  <c r="AZ160" i="28" s="1"/>
  <c r="E161" i="28"/>
  <c r="D161" i="28"/>
  <c r="C161" i="28"/>
  <c r="BN160" i="28"/>
  <c r="BM160" i="28"/>
  <c r="BL160" i="28"/>
  <c r="BK160" i="28"/>
  <c r="BJ160" i="28"/>
  <c r="BI160" i="28"/>
  <c r="BG160" i="28"/>
  <c r="BF160" i="28"/>
  <c r="BE160" i="28"/>
  <c r="BD160" i="28"/>
  <c r="BC160" i="28"/>
  <c r="BB160" i="28"/>
  <c r="BA160" i="28"/>
  <c r="AY160" i="28"/>
  <c r="AX160" i="28"/>
  <c r="AW160" i="28"/>
  <c r="AV160" i="28"/>
  <c r="AU160" i="28"/>
  <c r="AT160" i="28"/>
  <c r="AS160" i="28"/>
  <c r="AR160" i="28"/>
  <c r="AQ160" i="28"/>
  <c r="AP160" i="28"/>
  <c r="AO160" i="28"/>
  <c r="AN160" i="28"/>
  <c r="AM160" i="28"/>
  <c r="AL160" i="28"/>
  <c r="AK160" i="28"/>
  <c r="AJ160" i="28"/>
  <c r="AI160" i="28"/>
  <c r="AH160" i="28"/>
  <c r="AG160" i="28"/>
  <c r="AF160" i="28"/>
  <c r="AE160" i="28"/>
  <c r="AD160" i="28"/>
  <c r="AC160" i="28"/>
  <c r="AB160" i="28"/>
  <c r="AA160" i="28"/>
  <c r="Z160" i="28"/>
  <c r="Y160" i="28"/>
  <c r="X160" i="28"/>
  <c r="W160" i="28"/>
  <c r="V160" i="28"/>
  <c r="U160" i="28"/>
  <c r="T160" i="28"/>
  <c r="S160" i="28"/>
  <c r="R160" i="28"/>
  <c r="Q160" i="28"/>
  <c r="P160" i="28"/>
  <c r="O160" i="28"/>
  <c r="N160" i="28"/>
  <c r="M160" i="28"/>
  <c r="L160" i="28"/>
  <c r="K160" i="28"/>
  <c r="J160" i="28"/>
  <c r="I160" i="28"/>
  <c r="H160" i="28"/>
  <c r="G160" i="28"/>
  <c r="F160" i="28"/>
  <c r="E160" i="28"/>
  <c r="BH159" i="28"/>
  <c r="AZ159" i="28"/>
  <c r="E159" i="28"/>
  <c r="D159" i="28"/>
  <c r="C159" i="28"/>
  <c r="BH158" i="28"/>
  <c r="AZ158" i="28"/>
  <c r="E158" i="28"/>
  <c r="C158" i="28" s="1"/>
  <c r="D158" i="28"/>
  <c r="BH157" i="28"/>
  <c r="AZ157" i="28"/>
  <c r="E157" i="28"/>
  <c r="C157" i="28" s="1"/>
  <c r="D157" i="28"/>
  <c r="BH156" i="28"/>
  <c r="AZ156" i="28"/>
  <c r="E156" i="28"/>
  <c r="D156" i="28"/>
  <c r="C156" i="28"/>
  <c r="BH155" i="28"/>
  <c r="AZ155" i="28"/>
  <c r="E155" i="28"/>
  <c r="D155" i="28"/>
  <c r="C155" i="28"/>
  <c r="BH154" i="28"/>
  <c r="AZ154" i="28"/>
  <c r="E154" i="28"/>
  <c r="D154" i="28"/>
  <c r="BH153" i="28"/>
  <c r="AZ153" i="28"/>
  <c r="E153" i="28"/>
  <c r="D153" i="28"/>
  <c r="BH152" i="28"/>
  <c r="BH151" i="28" s="1"/>
  <c r="AZ152" i="28"/>
  <c r="AZ151" i="28" s="1"/>
  <c r="E152" i="28"/>
  <c r="D152" i="28"/>
  <c r="C152" i="28"/>
  <c r="BN151" i="28"/>
  <c r="BM151" i="28"/>
  <c r="BL151" i="28"/>
  <c r="BK151" i="28"/>
  <c r="BJ151" i="28"/>
  <c r="BI151" i="28"/>
  <c r="BG151" i="28"/>
  <c r="BF151" i="28"/>
  <c r="BE151" i="28"/>
  <c r="BD151" i="28"/>
  <c r="BC151" i="28"/>
  <c r="BB151" i="28"/>
  <c r="BA151" i="28"/>
  <c r="AY151" i="28"/>
  <c r="AX151" i="28"/>
  <c r="AW151" i="28"/>
  <c r="AV151" i="28"/>
  <c r="AU151" i="28"/>
  <c r="AT151" i="28"/>
  <c r="AS151" i="28"/>
  <c r="AR151" i="28"/>
  <c r="AQ151" i="28"/>
  <c r="AP151" i="28"/>
  <c r="AO151" i="28"/>
  <c r="AN151" i="28"/>
  <c r="AM151" i="28"/>
  <c r="AL151" i="28"/>
  <c r="AK151" i="28"/>
  <c r="AJ151" i="28"/>
  <c r="AI151" i="28"/>
  <c r="AH151" i="28"/>
  <c r="AG151" i="28"/>
  <c r="AF151" i="28"/>
  <c r="AE151" i="28"/>
  <c r="AD151" i="28"/>
  <c r="AC151" i="28"/>
  <c r="AB151" i="28"/>
  <c r="AA151" i="28"/>
  <c r="Z151" i="28"/>
  <c r="Y151" i="28"/>
  <c r="X151" i="28"/>
  <c r="W151" i="28"/>
  <c r="V151" i="28"/>
  <c r="U151" i="28"/>
  <c r="T151" i="28"/>
  <c r="S151" i="28"/>
  <c r="R151" i="28"/>
  <c r="Q151" i="28"/>
  <c r="P151" i="28"/>
  <c r="O151" i="28"/>
  <c r="N151" i="28"/>
  <c r="M151" i="28"/>
  <c r="L151" i="28"/>
  <c r="K151" i="28"/>
  <c r="J151" i="28"/>
  <c r="I151" i="28"/>
  <c r="H151" i="28"/>
  <c r="G151" i="28"/>
  <c r="F151" i="28"/>
  <c r="BH150" i="28"/>
  <c r="AZ150" i="28"/>
  <c r="E150" i="28"/>
  <c r="D150" i="28"/>
  <c r="C150" i="28"/>
  <c r="BH149" i="28"/>
  <c r="AZ149" i="28"/>
  <c r="E149" i="28"/>
  <c r="C149" i="28" s="1"/>
  <c r="D149" i="28"/>
  <c r="BH148" i="28"/>
  <c r="AZ148" i="28"/>
  <c r="AZ144" i="28" s="1"/>
  <c r="E148" i="28"/>
  <c r="C148" i="28" s="1"/>
  <c r="D148" i="28"/>
  <c r="BH147" i="28"/>
  <c r="BH144" i="28" s="1"/>
  <c r="AZ147" i="28"/>
  <c r="E147" i="28"/>
  <c r="D147" i="28"/>
  <c r="C147" i="28"/>
  <c r="BH146" i="28"/>
  <c r="AZ146" i="28"/>
  <c r="E146" i="28"/>
  <c r="D146" i="28"/>
  <c r="C146" i="28"/>
  <c r="BH145" i="28"/>
  <c r="AZ145" i="28"/>
  <c r="E145" i="28"/>
  <c r="C145" i="28" s="1"/>
  <c r="D145" i="28"/>
  <c r="BN144" i="28"/>
  <c r="BM144" i="28"/>
  <c r="BM130" i="28" s="1"/>
  <c r="BL144" i="28"/>
  <c r="BK144" i="28"/>
  <c r="BJ144" i="28"/>
  <c r="BI144" i="28"/>
  <c r="BI130" i="28" s="1"/>
  <c r="BG144" i="28"/>
  <c r="BF144" i="28"/>
  <c r="BE144" i="28"/>
  <c r="BE130" i="28" s="1"/>
  <c r="BD144" i="28"/>
  <c r="BC144" i="28"/>
  <c r="BB144" i="28"/>
  <c r="BA144" i="28"/>
  <c r="BA130" i="28" s="1"/>
  <c r="AY144" i="28"/>
  <c r="AX144" i="28"/>
  <c r="AW144" i="28"/>
  <c r="AW130" i="28" s="1"/>
  <c r="AV144" i="28"/>
  <c r="AU144" i="28"/>
  <c r="AT144" i="28"/>
  <c r="AS144" i="28"/>
  <c r="AS130" i="28" s="1"/>
  <c r="AR144" i="28"/>
  <c r="AQ144" i="28"/>
  <c r="AP144" i="28"/>
  <c r="AO144" i="28"/>
  <c r="AO130" i="28" s="1"/>
  <c r="AN144" i="28"/>
  <c r="AM144" i="28"/>
  <c r="AL144" i="28"/>
  <c r="AK144" i="28"/>
  <c r="AK130" i="28" s="1"/>
  <c r="AJ144" i="28"/>
  <c r="AI144" i="28"/>
  <c r="AH144" i="28"/>
  <c r="AG144" i="28"/>
  <c r="AG130" i="28" s="1"/>
  <c r="AF144" i="28"/>
  <c r="AE144" i="28"/>
  <c r="AD144" i="28"/>
  <c r="AC144" i="28"/>
  <c r="AC130" i="28" s="1"/>
  <c r="AB144" i="28"/>
  <c r="AA144" i="28"/>
  <c r="Z144" i="28"/>
  <c r="Y144" i="28"/>
  <c r="Y130" i="28" s="1"/>
  <c r="X144" i="28"/>
  <c r="W144" i="28"/>
  <c r="V144" i="28"/>
  <c r="U144" i="28"/>
  <c r="U130" i="28" s="1"/>
  <c r="T144" i="28"/>
  <c r="S144" i="28"/>
  <c r="R144" i="28"/>
  <c r="Q144" i="28"/>
  <c r="Q130" i="28" s="1"/>
  <c r="P144" i="28"/>
  <c r="O144" i="28"/>
  <c r="N144" i="28"/>
  <c r="M144" i="28"/>
  <c r="M130" i="28" s="1"/>
  <c r="L144" i="28"/>
  <c r="K144" i="28"/>
  <c r="J144" i="28"/>
  <c r="I144" i="28"/>
  <c r="I130" i="28" s="1"/>
  <c r="H144" i="28"/>
  <c r="G144" i="28"/>
  <c r="F144" i="28"/>
  <c r="BH143" i="28"/>
  <c r="AZ143" i="28"/>
  <c r="E143" i="28"/>
  <c r="E141" i="28" s="1"/>
  <c r="D143" i="28"/>
  <c r="D141" i="28" s="1"/>
  <c r="BH142" i="28"/>
  <c r="BH141" i="28" s="1"/>
  <c r="AZ142" i="28"/>
  <c r="AZ141" i="28" s="1"/>
  <c r="E142" i="28"/>
  <c r="D142" i="28"/>
  <c r="C142" i="28"/>
  <c r="BN141" i="28"/>
  <c r="BM141" i="28"/>
  <c r="BL141" i="28"/>
  <c r="BK141" i="28"/>
  <c r="BJ141" i="28"/>
  <c r="BI141" i="28"/>
  <c r="BG141" i="28"/>
  <c r="BF141" i="28"/>
  <c r="BE141" i="28"/>
  <c r="BD141" i="28"/>
  <c r="BC141" i="28"/>
  <c r="BB141" i="28"/>
  <c r="BA141" i="28"/>
  <c r="AY141" i="28"/>
  <c r="AX141" i="28"/>
  <c r="AW141" i="28"/>
  <c r="AV141" i="28"/>
  <c r="AU141" i="28"/>
  <c r="AT141" i="28"/>
  <c r="AS141" i="28"/>
  <c r="AR141" i="28"/>
  <c r="AQ141" i="28"/>
  <c r="AP141" i="28"/>
  <c r="AO141" i="28"/>
  <c r="AN141" i="28"/>
  <c r="AM141" i="28"/>
  <c r="AL141" i="28"/>
  <c r="AK141" i="28"/>
  <c r="AJ141" i="28"/>
  <c r="AI141" i="28"/>
  <c r="AH141" i="28"/>
  <c r="AG141" i="28"/>
  <c r="AF141" i="28"/>
  <c r="AE141" i="28"/>
  <c r="AD141" i="28"/>
  <c r="AC141" i="28"/>
  <c r="AB141" i="28"/>
  <c r="AA141" i="28"/>
  <c r="Z141" i="28"/>
  <c r="Y141" i="28"/>
  <c r="X141" i="28"/>
  <c r="W141" i="28"/>
  <c r="V141" i="28"/>
  <c r="U141" i="28"/>
  <c r="T141" i="28"/>
  <c r="S141" i="28"/>
  <c r="R141" i="28"/>
  <c r="Q141" i="28"/>
  <c r="P141" i="28"/>
  <c r="O141" i="28"/>
  <c r="N141" i="28"/>
  <c r="M141" i="28"/>
  <c r="L141" i="28"/>
  <c r="K141" i="28"/>
  <c r="J141" i="28"/>
  <c r="I141" i="28"/>
  <c r="H141" i="28"/>
  <c r="G141" i="28"/>
  <c r="F141" i="28"/>
  <c r="BH140" i="28"/>
  <c r="AZ140" i="28"/>
  <c r="E140" i="28"/>
  <c r="D140" i="28"/>
  <c r="C140" i="28"/>
  <c r="BH139" i="28"/>
  <c r="AZ139" i="28"/>
  <c r="E139" i="28"/>
  <c r="C139" i="28" s="1"/>
  <c r="D139" i="28"/>
  <c r="D136" i="28" s="1"/>
  <c r="BH138" i="28"/>
  <c r="AZ138" i="28"/>
  <c r="E138" i="28"/>
  <c r="E136" i="28" s="1"/>
  <c r="D138" i="28"/>
  <c r="BH137" i="28"/>
  <c r="BH136" i="28" s="1"/>
  <c r="AZ137" i="28"/>
  <c r="AZ136" i="28" s="1"/>
  <c r="E137" i="28"/>
  <c r="D137" i="28"/>
  <c r="C137" i="28"/>
  <c r="BN136" i="28"/>
  <c r="BM136" i="28"/>
  <c r="BL136" i="28"/>
  <c r="BK136" i="28"/>
  <c r="BJ136" i="28"/>
  <c r="BI136" i="28"/>
  <c r="BG136" i="28"/>
  <c r="BF136" i="28"/>
  <c r="BE136" i="28"/>
  <c r="BD136" i="28"/>
  <c r="BC136" i="28"/>
  <c r="BB136" i="28"/>
  <c r="BA136" i="28"/>
  <c r="AY136" i="28"/>
  <c r="AY130" i="28" s="1"/>
  <c r="AX136" i="28"/>
  <c r="AW136" i="28"/>
  <c r="AV136" i="28"/>
  <c r="AU136" i="28"/>
  <c r="AU130" i="28" s="1"/>
  <c r="AT136" i="28"/>
  <c r="AS136" i="28"/>
  <c r="AR136" i="28"/>
  <c r="AQ136" i="28"/>
  <c r="AP136" i="28"/>
  <c r="AO136" i="28"/>
  <c r="AN136" i="28"/>
  <c r="AM136" i="28"/>
  <c r="AL136" i="28"/>
  <c r="AK136" i="28"/>
  <c r="AJ136" i="28"/>
  <c r="AI136" i="28"/>
  <c r="AI130" i="28" s="1"/>
  <c r="AH136" i="28"/>
  <c r="AG136" i="28"/>
  <c r="AF136" i="28"/>
  <c r="AE136" i="28"/>
  <c r="AE130" i="28" s="1"/>
  <c r="AD136" i="28"/>
  <c r="AC136" i="28"/>
  <c r="AB136" i="28"/>
  <c r="AA136" i="28"/>
  <c r="AA130" i="28" s="1"/>
  <c r="Z136" i="28"/>
  <c r="Y136" i="28"/>
  <c r="X136" i="28"/>
  <c r="W136" i="28"/>
  <c r="V136" i="28"/>
  <c r="U136" i="28"/>
  <c r="T136" i="28"/>
  <c r="S136" i="28"/>
  <c r="S130" i="28" s="1"/>
  <c r="R136" i="28"/>
  <c r="Q136" i="28"/>
  <c r="P136" i="28"/>
  <c r="O136" i="28"/>
  <c r="O130" i="28" s="1"/>
  <c r="N136" i="28"/>
  <c r="M136" i="28"/>
  <c r="L136" i="28"/>
  <c r="K136" i="28"/>
  <c r="J136" i="28"/>
  <c r="I136" i="28"/>
  <c r="H136" i="28"/>
  <c r="G136" i="28"/>
  <c r="F136" i="28"/>
  <c r="BH135" i="28"/>
  <c r="AZ135" i="28"/>
  <c r="E135" i="28"/>
  <c r="D135" i="28"/>
  <c r="C135" i="28"/>
  <c r="BH134" i="28"/>
  <c r="AZ134" i="28"/>
  <c r="E134" i="28"/>
  <c r="C134" i="28" s="1"/>
  <c r="D134" i="28"/>
  <c r="BH133" i="28"/>
  <c r="AZ133" i="28"/>
  <c r="E133" i="28"/>
  <c r="E131" i="28" s="1"/>
  <c r="D133" i="28"/>
  <c r="BH132" i="28"/>
  <c r="BH131" i="28" s="1"/>
  <c r="BH130" i="28" s="1"/>
  <c r="AZ132" i="28"/>
  <c r="AZ131" i="28" s="1"/>
  <c r="E132" i="28"/>
  <c r="D132" i="28"/>
  <c r="C132" i="28"/>
  <c r="BN131" i="28"/>
  <c r="BM131" i="28"/>
  <c r="BL131" i="28"/>
  <c r="BK131" i="28"/>
  <c r="BK130" i="28" s="1"/>
  <c r="BJ131" i="28"/>
  <c r="BI131" i="28"/>
  <c r="BG131" i="28"/>
  <c r="BF131" i="28"/>
  <c r="BE131" i="28"/>
  <c r="BD131" i="28"/>
  <c r="BC131" i="28"/>
  <c r="BB131" i="28"/>
  <c r="BA131" i="28"/>
  <c r="AY131" i="28"/>
  <c r="AX131" i="28"/>
  <c r="AW131" i="28"/>
  <c r="AV131" i="28"/>
  <c r="AU131" i="28"/>
  <c r="AT131" i="28"/>
  <c r="AS131" i="28"/>
  <c r="AR131" i="28"/>
  <c r="AQ131" i="28"/>
  <c r="AP131" i="28"/>
  <c r="AO131" i="28"/>
  <c r="AN131" i="28"/>
  <c r="AM131" i="28"/>
  <c r="AL131" i="28"/>
  <c r="AK131" i="28"/>
  <c r="AJ131" i="28"/>
  <c r="AI131" i="28"/>
  <c r="AH131" i="28"/>
  <c r="AG131" i="28"/>
  <c r="AF131" i="28"/>
  <c r="AE131" i="28"/>
  <c r="AD131" i="28"/>
  <c r="AC131" i="28"/>
  <c r="AB131" i="28"/>
  <c r="AA131" i="28"/>
  <c r="Z131" i="28"/>
  <c r="Y131" i="28"/>
  <c r="X131" i="28"/>
  <c r="W131" i="28"/>
  <c r="V131" i="28"/>
  <c r="U131" i="28"/>
  <c r="T131" i="28"/>
  <c r="S131" i="28"/>
  <c r="R131" i="28"/>
  <c r="Q131" i="28"/>
  <c r="P131" i="28"/>
  <c r="O131" i="28"/>
  <c r="N131" i="28"/>
  <c r="M131" i="28"/>
  <c r="L131" i="28"/>
  <c r="K131" i="28"/>
  <c r="J131" i="28"/>
  <c r="I131" i="28"/>
  <c r="H131" i="28"/>
  <c r="G131" i="28"/>
  <c r="F131" i="28"/>
  <c r="BN130" i="28"/>
  <c r="BL130" i="28"/>
  <c r="BJ130" i="28"/>
  <c r="BG130" i="28"/>
  <c r="BF130" i="28"/>
  <c r="BD130" i="28"/>
  <c r="BC130" i="28"/>
  <c r="BB130" i="28"/>
  <c r="AX130" i="28"/>
  <c r="AV130" i="28"/>
  <c r="AT130" i="28"/>
  <c r="AR130" i="28"/>
  <c r="AQ130" i="28"/>
  <c r="AP130" i="28"/>
  <c r="AN130" i="28"/>
  <c r="AL130" i="28"/>
  <c r="AJ130" i="28"/>
  <c r="AH130" i="28"/>
  <c r="AF130" i="28"/>
  <c r="AD130" i="28"/>
  <c r="AB130" i="28"/>
  <c r="Z130" i="28"/>
  <c r="X130" i="28"/>
  <c r="V130" i="28"/>
  <c r="T130" i="28"/>
  <c r="R130" i="28"/>
  <c r="P130" i="28"/>
  <c r="N130" i="28"/>
  <c r="L130" i="28"/>
  <c r="K130" i="28"/>
  <c r="J130" i="28"/>
  <c r="H130" i="28"/>
  <c r="F130" i="28"/>
  <c r="BH129" i="28"/>
  <c r="AZ129" i="28"/>
  <c r="E129" i="28"/>
  <c r="D129" i="28"/>
  <c r="C129" i="28"/>
  <c r="BN128" i="28"/>
  <c r="BM128" i="28"/>
  <c r="BL128" i="28"/>
  <c r="BK128" i="28"/>
  <c r="BJ128" i="28"/>
  <c r="BI128" i="28"/>
  <c r="BH128" i="28"/>
  <c r="BG128" i="28"/>
  <c r="BF128" i="28"/>
  <c r="BE128" i="28"/>
  <c r="BD128" i="28"/>
  <c r="BC128" i="28"/>
  <c r="BB128" i="28"/>
  <c r="BA128" i="28"/>
  <c r="AZ128" i="28"/>
  <c r="AY128" i="28"/>
  <c r="AX128" i="28"/>
  <c r="AW128" i="28"/>
  <c r="AV128" i="28"/>
  <c r="AU128" i="28"/>
  <c r="AT128" i="28"/>
  <c r="AS128" i="28"/>
  <c r="AR128" i="28"/>
  <c r="AQ128" i="28"/>
  <c r="AP128" i="28"/>
  <c r="AO128" i="28"/>
  <c r="AN128" i="28"/>
  <c r="AM128" i="28"/>
  <c r="AL128" i="28"/>
  <c r="AK128" i="28"/>
  <c r="AJ128" i="28"/>
  <c r="AI128" i="28"/>
  <c r="AH128" i="28"/>
  <c r="AG128" i="28"/>
  <c r="AF128" i="28"/>
  <c r="AE128" i="28"/>
  <c r="AD128" i="28"/>
  <c r="AC128" i="28"/>
  <c r="AB128" i="28"/>
  <c r="AA128" i="28"/>
  <c r="Z128" i="28"/>
  <c r="Y128" i="28"/>
  <c r="X128" i="28"/>
  <c r="W128" i="28"/>
  <c r="V128" i="28"/>
  <c r="U128" i="28"/>
  <c r="T128" i="28"/>
  <c r="S128" i="28"/>
  <c r="R128" i="28"/>
  <c r="Q128" i="28"/>
  <c r="P128" i="28"/>
  <c r="O128" i="28"/>
  <c r="N128" i="28"/>
  <c r="M128" i="28"/>
  <c r="L128" i="28"/>
  <c r="K128" i="28"/>
  <c r="J128" i="28"/>
  <c r="I128" i="28"/>
  <c r="H128" i="28"/>
  <c r="G128" i="28"/>
  <c r="F128" i="28"/>
  <c r="E128" i="28"/>
  <c r="D128" i="28"/>
  <c r="C128" i="28"/>
  <c r="BH127" i="28"/>
  <c r="AZ127" i="28"/>
  <c r="E127" i="28"/>
  <c r="C127" i="28" s="1"/>
  <c r="D127" i="28"/>
  <c r="BH126" i="28"/>
  <c r="AZ126" i="28"/>
  <c r="E126" i="28"/>
  <c r="D126" i="28"/>
  <c r="BH125" i="28"/>
  <c r="AZ125" i="28"/>
  <c r="E125" i="28"/>
  <c r="D125" i="28"/>
  <c r="C125" i="28"/>
  <c r="BH124" i="28"/>
  <c r="AZ124" i="28"/>
  <c r="T124" i="28"/>
  <c r="S124" i="28"/>
  <c r="P124" i="28"/>
  <c r="P122" i="28" s="1"/>
  <c r="O124" i="28"/>
  <c r="J124" i="28"/>
  <c r="I124" i="28"/>
  <c r="D124" i="28"/>
  <c r="BH123" i="28"/>
  <c r="BH122" i="28" s="1"/>
  <c r="AZ123" i="28"/>
  <c r="E123" i="28"/>
  <c r="D123" i="28"/>
  <c r="C123" i="28"/>
  <c r="BN122" i="28"/>
  <c r="BM122" i="28"/>
  <c r="BL122" i="28"/>
  <c r="BK122" i="28"/>
  <c r="BJ122" i="28"/>
  <c r="BI122" i="28"/>
  <c r="BG122" i="28"/>
  <c r="BF122" i="28"/>
  <c r="BE122" i="28"/>
  <c r="BD122" i="28"/>
  <c r="BC122" i="28"/>
  <c r="BB122" i="28"/>
  <c r="BA122" i="28"/>
  <c r="AY122" i="28"/>
  <c r="AX122" i="28"/>
  <c r="AW122" i="28"/>
  <c r="AV122" i="28"/>
  <c r="AU122" i="28"/>
  <c r="AT122" i="28"/>
  <c r="AS122" i="28"/>
  <c r="AR122" i="28"/>
  <c r="AQ122" i="28"/>
  <c r="AP122" i="28"/>
  <c r="AO122" i="28"/>
  <c r="AN122" i="28"/>
  <c r="AM122" i="28"/>
  <c r="AL122" i="28"/>
  <c r="AK122" i="28"/>
  <c r="AJ122" i="28"/>
  <c r="AI122" i="28"/>
  <c r="AH122" i="28"/>
  <c r="AG122" i="28"/>
  <c r="AF122" i="28"/>
  <c r="AE122" i="28"/>
  <c r="AD122" i="28"/>
  <c r="AC122" i="28"/>
  <c r="AB122" i="28"/>
  <c r="AA122" i="28"/>
  <c r="Z122" i="28"/>
  <c r="Y122" i="28"/>
  <c r="X122" i="28"/>
  <c r="W122" i="28"/>
  <c r="V122" i="28"/>
  <c r="U122" i="28"/>
  <c r="T122" i="28"/>
  <c r="S122" i="28"/>
  <c r="R122" i="28"/>
  <c r="Q122" i="28"/>
  <c r="O122" i="28"/>
  <c r="N122" i="28"/>
  <c r="M122" i="28"/>
  <c r="L122" i="28"/>
  <c r="K122" i="28"/>
  <c r="J122" i="28"/>
  <c r="H122" i="28"/>
  <c r="G122" i="28"/>
  <c r="F122" i="28"/>
  <c r="D122" i="28"/>
  <c r="BH121" i="28"/>
  <c r="AZ121" i="28"/>
  <c r="E121" i="28"/>
  <c r="D121" i="28"/>
  <c r="D116" i="28" s="1"/>
  <c r="C121" i="28"/>
  <c r="BH120" i="28"/>
  <c r="AZ120" i="28"/>
  <c r="E120" i="28"/>
  <c r="C120" i="28" s="1"/>
  <c r="D120" i="28"/>
  <c r="BH119" i="28"/>
  <c r="AZ119" i="28"/>
  <c r="E119" i="28"/>
  <c r="C119" i="28" s="1"/>
  <c r="D119" i="28"/>
  <c r="BH118" i="28"/>
  <c r="AZ118" i="28"/>
  <c r="E118" i="28"/>
  <c r="D118" i="28"/>
  <c r="C118" i="28"/>
  <c r="BH117" i="28"/>
  <c r="AZ117" i="28"/>
  <c r="E117" i="28"/>
  <c r="D117" i="28"/>
  <c r="C117" i="28"/>
  <c r="BN116" i="28"/>
  <c r="BM116" i="28"/>
  <c r="BL116" i="28"/>
  <c r="BK116" i="28"/>
  <c r="BJ116" i="28"/>
  <c r="BI116" i="28"/>
  <c r="BH116" i="28"/>
  <c r="BG116" i="28"/>
  <c r="BF116" i="28"/>
  <c r="BE116" i="28"/>
  <c r="BD116" i="28"/>
  <c r="BC116" i="28"/>
  <c r="BB116" i="28"/>
  <c r="BA116" i="28"/>
  <c r="AZ116" i="28"/>
  <c r="AY116" i="28"/>
  <c r="AX116" i="28"/>
  <c r="AW116" i="28"/>
  <c r="AV116" i="28"/>
  <c r="AU116" i="28"/>
  <c r="AT116" i="28"/>
  <c r="AS116" i="28"/>
  <c r="AR116" i="28"/>
  <c r="AQ116" i="28"/>
  <c r="AP116" i="28"/>
  <c r="AO116" i="28"/>
  <c r="AN116" i="28"/>
  <c r="AM116" i="28"/>
  <c r="AL116" i="28"/>
  <c r="AK116" i="28"/>
  <c r="AJ116" i="28"/>
  <c r="AI116" i="28"/>
  <c r="AH116" i="28"/>
  <c r="AG116" i="28"/>
  <c r="AF116" i="28"/>
  <c r="AE116" i="28"/>
  <c r="AD116" i="28"/>
  <c r="AC116" i="28"/>
  <c r="AB116" i="28"/>
  <c r="AA116" i="28"/>
  <c r="Z116" i="28"/>
  <c r="Y116" i="28"/>
  <c r="X116" i="28"/>
  <c r="W116" i="28"/>
  <c r="V116" i="28"/>
  <c r="U116" i="28"/>
  <c r="T116" i="28"/>
  <c r="S116" i="28"/>
  <c r="R116" i="28"/>
  <c r="Q116" i="28"/>
  <c r="P116" i="28"/>
  <c r="O116" i="28"/>
  <c r="N116" i="28"/>
  <c r="M116" i="28"/>
  <c r="L116" i="28"/>
  <c r="K116" i="28"/>
  <c r="J116" i="28"/>
  <c r="I116" i="28"/>
  <c r="H116" i="28"/>
  <c r="G116" i="28"/>
  <c r="F116" i="28"/>
  <c r="BH115" i="28"/>
  <c r="AZ115" i="28"/>
  <c r="E115" i="28"/>
  <c r="C115" i="28" s="1"/>
  <c r="D115" i="28"/>
  <c r="D112" i="28" s="1"/>
  <c r="BH114" i="28"/>
  <c r="AZ114" i="28"/>
  <c r="E114" i="28"/>
  <c r="E112" i="28" s="1"/>
  <c r="D114" i="28"/>
  <c r="BH113" i="28"/>
  <c r="BH112" i="28" s="1"/>
  <c r="AZ113" i="28"/>
  <c r="AZ112" i="28" s="1"/>
  <c r="E113" i="28"/>
  <c r="D113" i="28"/>
  <c r="C113" i="28"/>
  <c r="BN112" i="28"/>
  <c r="BM112" i="28"/>
  <c r="BL112" i="28"/>
  <c r="BK112" i="28"/>
  <c r="BJ112" i="28"/>
  <c r="BI112" i="28"/>
  <c r="BG112" i="28"/>
  <c r="BF112" i="28"/>
  <c r="BE112" i="28"/>
  <c r="BD112" i="28"/>
  <c r="BC112" i="28"/>
  <c r="BB112" i="28"/>
  <c r="BA112" i="28"/>
  <c r="AY112" i="28"/>
  <c r="AX112" i="28"/>
  <c r="AW112" i="28"/>
  <c r="AV112" i="28"/>
  <c r="AU112" i="28"/>
  <c r="AT112" i="28"/>
  <c r="AS112" i="28"/>
  <c r="AR112" i="28"/>
  <c r="AQ112" i="28"/>
  <c r="AP112" i="28"/>
  <c r="AO112" i="28"/>
  <c r="AN112" i="28"/>
  <c r="AM112" i="28"/>
  <c r="AL112" i="28"/>
  <c r="AK112" i="28"/>
  <c r="AJ112" i="28"/>
  <c r="AI112" i="28"/>
  <c r="AH112" i="28"/>
  <c r="AG112" i="28"/>
  <c r="AF112" i="28"/>
  <c r="AE112" i="28"/>
  <c r="AD112" i="28"/>
  <c r="AC112" i="28"/>
  <c r="AB112" i="28"/>
  <c r="AA112" i="28"/>
  <c r="Z112" i="28"/>
  <c r="Y112" i="28"/>
  <c r="X112" i="28"/>
  <c r="W112" i="28"/>
  <c r="V112" i="28"/>
  <c r="U112" i="28"/>
  <c r="T112" i="28"/>
  <c r="S112" i="28"/>
  <c r="R112" i="28"/>
  <c r="Q112" i="28"/>
  <c r="P112" i="28"/>
  <c r="O112" i="28"/>
  <c r="N112" i="28"/>
  <c r="M112" i="28"/>
  <c r="L112" i="28"/>
  <c r="K112" i="28"/>
  <c r="J112" i="28"/>
  <c r="I112" i="28"/>
  <c r="H112" i="28"/>
  <c r="G112" i="28"/>
  <c r="F112" i="28"/>
  <c r="BH111" i="28"/>
  <c r="AZ111" i="28"/>
  <c r="E111" i="28"/>
  <c r="D111" i="28"/>
  <c r="C111" i="28"/>
  <c r="BH110" i="28"/>
  <c r="AZ110" i="28"/>
  <c r="E110" i="28"/>
  <c r="C110" i="28" s="1"/>
  <c r="D110" i="28"/>
  <c r="BH109" i="28"/>
  <c r="AZ109" i="28"/>
  <c r="E109" i="28"/>
  <c r="D109" i="28"/>
  <c r="BH108" i="28"/>
  <c r="AZ108" i="28"/>
  <c r="E108" i="28"/>
  <c r="D108" i="28"/>
  <c r="C108" i="28"/>
  <c r="BH107" i="28"/>
  <c r="AZ107" i="28"/>
  <c r="E107" i="28"/>
  <c r="D107" i="28"/>
  <c r="C107" i="28"/>
  <c r="BH106" i="28"/>
  <c r="AZ106" i="28"/>
  <c r="E106" i="28"/>
  <c r="C106" i="28" s="1"/>
  <c r="D106" i="28"/>
  <c r="BH105" i="28"/>
  <c r="AZ105" i="28"/>
  <c r="E105" i="28"/>
  <c r="E103" i="28" s="1"/>
  <c r="D105" i="28"/>
  <c r="BH104" i="28"/>
  <c r="AZ104" i="28"/>
  <c r="E104" i="28"/>
  <c r="D104" i="28"/>
  <c r="C104" i="28"/>
  <c r="BN103" i="28"/>
  <c r="BM103" i="28"/>
  <c r="BL103" i="28"/>
  <c r="BK103" i="28"/>
  <c r="BJ103" i="28"/>
  <c r="BI103" i="28"/>
  <c r="BG103" i="28"/>
  <c r="BF103" i="28"/>
  <c r="BE103" i="28"/>
  <c r="BD103" i="28"/>
  <c r="BC103" i="28"/>
  <c r="BB103" i="28"/>
  <c r="BA103" i="28"/>
  <c r="AY103" i="28"/>
  <c r="AY83" i="28" s="1"/>
  <c r="AX103" i="28"/>
  <c r="AW103" i="28"/>
  <c r="AV103" i="28"/>
  <c r="AU103" i="28"/>
  <c r="AT103" i="28"/>
  <c r="AS103" i="28"/>
  <c r="AR103" i="28"/>
  <c r="AQ103" i="28"/>
  <c r="AQ83" i="28" s="1"/>
  <c r="AP103" i="28"/>
  <c r="AO103" i="28"/>
  <c r="AN103" i="28"/>
  <c r="AM103" i="28"/>
  <c r="AL103" i="28"/>
  <c r="AK103" i="28"/>
  <c r="AJ103" i="28"/>
  <c r="AI103" i="28"/>
  <c r="AI83" i="28" s="1"/>
  <c r="AH103" i="28"/>
  <c r="AG103" i="28"/>
  <c r="AF103" i="28"/>
  <c r="AE103" i="28"/>
  <c r="AD103" i="28"/>
  <c r="AC103" i="28"/>
  <c r="AB103" i="28"/>
  <c r="AA103" i="28"/>
  <c r="AA83" i="28" s="1"/>
  <c r="Z103" i="28"/>
  <c r="Y103" i="28"/>
  <c r="X103" i="28"/>
  <c r="W103" i="28"/>
  <c r="V103" i="28"/>
  <c r="U103" i="28"/>
  <c r="T103" i="28"/>
  <c r="S103" i="28"/>
  <c r="S83" i="28" s="1"/>
  <c r="R103" i="28"/>
  <c r="Q103" i="28"/>
  <c r="P103" i="28"/>
  <c r="O103" i="28"/>
  <c r="N103" i="28"/>
  <c r="M103" i="28"/>
  <c r="L103" i="28"/>
  <c r="K103" i="28"/>
  <c r="K83" i="28" s="1"/>
  <c r="J103" i="28"/>
  <c r="I103" i="28"/>
  <c r="H103" i="28"/>
  <c r="G103" i="28"/>
  <c r="F103" i="28"/>
  <c r="BH102" i="28"/>
  <c r="AZ102" i="28"/>
  <c r="E102" i="28"/>
  <c r="D102" i="28"/>
  <c r="C102" i="28"/>
  <c r="BH101" i="28"/>
  <c r="AZ101" i="28"/>
  <c r="E101" i="28"/>
  <c r="C101" i="28" s="1"/>
  <c r="D101" i="28"/>
  <c r="BH100" i="28"/>
  <c r="AZ100" i="28"/>
  <c r="E100" i="28"/>
  <c r="D100" i="28"/>
  <c r="BH99" i="28"/>
  <c r="AZ99" i="28"/>
  <c r="E99" i="28"/>
  <c r="D99" i="28"/>
  <c r="C99" i="28"/>
  <c r="BH98" i="28"/>
  <c r="AZ98" i="28"/>
  <c r="E98" i="28"/>
  <c r="D98" i="28"/>
  <c r="C98" i="28"/>
  <c r="BH97" i="28"/>
  <c r="AZ97" i="28"/>
  <c r="E97" i="28"/>
  <c r="D97" i="28"/>
  <c r="BH96" i="28"/>
  <c r="AZ96" i="28"/>
  <c r="E96" i="28"/>
  <c r="C96" i="28" s="1"/>
  <c r="D96" i="28"/>
  <c r="BN95" i="28"/>
  <c r="BN83" i="28" s="1"/>
  <c r="BN75" i="28" s="1"/>
  <c r="BM95" i="28"/>
  <c r="BL95" i="28"/>
  <c r="BK95" i="28"/>
  <c r="BJ95" i="28"/>
  <c r="BJ83" i="28" s="1"/>
  <c r="BJ75" i="28" s="1"/>
  <c r="BI95" i="28"/>
  <c r="BG95" i="28"/>
  <c r="BF95" i="28"/>
  <c r="BF83" i="28" s="1"/>
  <c r="BF75" i="28" s="1"/>
  <c r="BE95" i="28"/>
  <c r="BD95" i="28"/>
  <c r="BC95" i="28"/>
  <c r="BB95" i="28"/>
  <c r="BB83" i="28" s="1"/>
  <c r="BB75" i="28" s="1"/>
  <c r="BA95" i="28"/>
  <c r="AY95" i="28"/>
  <c r="AX95" i="28"/>
  <c r="AX83" i="28" s="1"/>
  <c r="AX75" i="28" s="1"/>
  <c r="AW95" i="28"/>
  <c r="AV95" i="28"/>
  <c r="AU95" i="28"/>
  <c r="AT95" i="28"/>
  <c r="AT83" i="28" s="1"/>
  <c r="AT75" i="28" s="1"/>
  <c r="AS95" i="28"/>
  <c r="AR95" i="28"/>
  <c r="AQ95" i="28"/>
  <c r="AP95" i="28"/>
  <c r="AP83" i="28" s="1"/>
  <c r="AP75" i="28" s="1"/>
  <c r="AO95" i="28"/>
  <c r="AN95" i="28"/>
  <c r="AM95" i="28"/>
  <c r="AL95" i="28"/>
  <c r="AL83" i="28" s="1"/>
  <c r="AL75" i="28" s="1"/>
  <c r="AK95" i="28"/>
  <c r="AJ95" i="28"/>
  <c r="AI95" i="28"/>
  <c r="AH95" i="28"/>
  <c r="AH83" i="28" s="1"/>
  <c r="AH75" i="28" s="1"/>
  <c r="AG95" i="28"/>
  <c r="AF95" i="28"/>
  <c r="AE95" i="28"/>
  <c r="AD95" i="28"/>
  <c r="AD83" i="28" s="1"/>
  <c r="AD75" i="28" s="1"/>
  <c r="AC95" i="28"/>
  <c r="AB95" i="28"/>
  <c r="AA95" i="28"/>
  <c r="Z95" i="28"/>
  <c r="Z83" i="28" s="1"/>
  <c r="Z75" i="28" s="1"/>
  <c r="Y95" i="28"/>
  <c r="X95" i="28"/>
  <c r="W95" i="28"/>
  <c r="V95" i="28"/>
  <c r="V83" i="28" s="1"/>
  <c r="V75" i="28" s="1"/>
  <c r="U95" i="28"/>
  <c r="T95" i="28"/>
  <c r="S95" i="28"/>
  <c r="R95" i="28"/>
  <c r="R83" i="28" s="1"/>
  <c r="R75" i="28" s="1"/>
  <c r="Q95" i="28"/>
  <c r="P95" i="28"/>
  <c r="O95" i="28"/>
  <c r="N95" i="28"/>
  <c r="N83" i="28" s="1"/>
  <c r="N75" i="28" s="1"/>
  <c r="M95" i="28"/>
  <c r="L95" i="28"/>
  <c r="K95" i="28"/>
  <c r="J95" i="28"/>
  <c r="J83" i="28" s="1"/>
  <c r="J75" i="28" s="1"/>
  <c r="I95" i="28"/>
  <c r="H95" i="28"/>
  <c r="G95" i="28"/>
  <c r="F95" i="28"/>
  <c r="F83" i="28" s="1"/>
  <c r="F75" i="28" s="1"/>
  <c r="BH94" i="28"/>
  <c r="AZ94" i="28"/>
  <c r="E94" i="28"/>
  <c r="D94" i="28"/>
  <c r="C94" i="28"/>
  <c r="BH93" i="28"/>
  <c r="AZ93" i="28"/>
  <c r="E93" i="28"/>
  <c r="D93" i="28"/>
  <c r="C93" i="28"/>
  <c r="BH92" i="28"/>
  <c r="AZ92" i="28"/>
  <c r="E92" i="28"/>
  <c r="C92" i="28" s="1"/>
  <c r="D92" i="28"/>
  <c r="BH91" i="28"/>
  <c r="AZ91" i="28"/>
  <c r="E91" i="28"/>
  <c r="E89" i="28" s="1"/>
  <c r="D91" i="28"/>
  <c r="BH90" i="28"/>
  <c r="AZ90" i="28"/>
  <c r="AZ89" i="28" s="1"/>
  <c r="E90" i="28"/>
  <c r="D90" i="28"/>
  <c r="C90" i="28"/>
  <c r="BN89" i="28"/>
  <c r="BM89" i="28"/>
  <c r="BL89" i="28"/>
  <c r="BK89" i="28"/>
  <c r="BJ89" i="28"/>
  <c r="BI89" i="28"/>
  <c r="BG89" i="28"/>
  <c r="BF89" i="28"/>
  <c r="BE89" i="28"/>
  <c r="BD89" i="28"/>
  <c r="BC89" i="28"/>
  <c r="BB89" i="28"/>
  <c r="BA89" i="28"/>
  <c r="AY89" i="28"/>
  <c r="AX89" i="28"/>
  <c r="AW89" i="28"/>
  <c r="AV89" i="28"/>
  <c r="AU89" i="28"/>
  <c r="AU83" i="28" s="1"/>
  <c r="AT89" i="28"/>
  <c r="AS89" i="28"/>
  <c r="AR89" i="28"/>
  <c r="AQ89" i="28"/>
  <c r="AP89" i="28"/>
  <c r="AO89" i="28"/>
  <c r="AN89" i="28"/>
  <c r="AM89" i="28"/>
  <c r="AM83" i="28" s="1"/>
  <c r="AL89" i="28"/>
  <c r="AK89" i="28"/>
  <c r="AJ89" i="28"/>
  <c r="AI89" i="28"/>
  <c r="AH89" i="28"/>
  <c r="AG89" i="28"/>
  <c r="AF89" i="28"/>
  <c r="AE89" i="28"/>
  <c r="AE83" i="28" s="1"/>
  <c r="AD89" i="28"/>
  <c r="AC89" i="28"/>
  <c r="AB89" i="28"/>
  <c r="AA89" i="28"/>
  <c r="Z89" i="28"/>
  <c r="Y89" i="28"/>
  <c r="X89" i="28"/>
  <c r="W89" i="28"/>
  <c r="W83" i="28" s="1"/>
  <c r="V89" i="28"/>
  <c r="U89" i="28"/>
  <c r="T89" i="28"/>
  <c r="S89" i="28"/>
  <c r="R89" i="28"/>
  <c r="Q89" i="28"/>
  <c r="P89" i="28"/>
  <c r="O89" i="28"/>
  <c r="O83" i="28" s="1"/>
  <c r="N89" i="28"/>
  <c r="M89" i="28"/>
  <c r="L89" i="28"/>
  <c r="K89" i="28"/>
  <c r="J89" i="28"/>
  <c r="I89" i="28"/>
  <c r="H89" i="28"/>
  <c r="G89" i="28"/>
  <c r="G83" i="28" s="1"/>
  <c r="F89" i="28"/>
  <c r="BH88" i="28"/>
  <c r="AZ88" i="28"/>
  <c r="E88" i="28"/>
  <c r="D88" i="28"/>
  <c r="C88" i="28"/>
  <c r="BH87" i="28"/>
  <c r="AZ87" i="28"/>
  <c r="E87" i="28"/>
  <c r="C87" i="28" s="1"/>
  <c r="D87" i="28"/>
  <c r="D84" i="28" s="1"/>
  <c r="BH86" i="28"/>
  <c r="AZ86" i="28"/>
  <c r="E86" i="28"/>
  <c r="E84" i="28" s="1"/>
  <c r="D86" i="28"/>
  <c r="BH85" i="28"/>
  <c r="BH84" i="28" s="1"/>
  <c r="AZ85" i="28"/>
  <c r="AZ84" i="28" s="1"/>
  <c r="E85" i="28"/>
  <c r="D85" i="28"/>
  <c r="C85" i="28"/>
  <c r="BN84" i="28"/>
  <c r="BM84" i="28"/>
  <c r="BL84" i="28"/>
  <c r="BK84" i="28"/>
  <c r="BK83" i="28" s="1"/>
  <c r="BK75" i="28" s="1"/>
  <c r="BJ84" i="28"/>
  <c r="BI84" i="28"/>
  <c r="BG84" i="28"/>
  <c r="BG83" i="28" s="1"/>
  <c r="BF84" i="28"/>
  <c r="BE84" i="28"/>
  <c r="BD84" i="28"/>
  <c r="BC84" i="28"/>
  <c r="BC83" i="28" s="1"/>
  <c r="BB84" i="28"/>
  <c r="BA84" i="28"/>
  <c r="AY84" i="28"/>
  <c r="AX84" i="28"/>
  <c r="AW84" i="28"/>
  <c r="AV84" i="28"/>
  <c r="AU84" i="28"/>
  <c r="AT84" i="28"/>
  <c r="AS84" i="28"/>
  <c r="AR84" i="28"/>
  <c r="AQ84" i="28"/>
  <c r="AP84" i="28"/>
  <c r="AO84" i="28"/>
  <c r="AN84" i="28"/>
  <c r="AM84" i="28"/>
  <c r="AL84" i="28"/>
  <c r="AK84" i="28"/>
  <c r="AJ84" i="28"/>
  <c r="AI84" i="28"/>
  <c r="AH84" i="28"/>
  <c r="AG84" i="28"/>
  <c r="AF84" i="28"/>
  <c r="AE84" i="28"/>
  <c r="AD84" i="28"/>
  <c r="AC84" i="28"/>
  <c r="AB84" i="28"/>
  <c r="AA84" i="28"/>
  <c r="Z84" i="28"/>
  <c r="Y84" i="28"/>
  <c r="X84" i="28"/>
  <c r="W84" i="28"/>
  <c r="V84" i="28"/>
  <c r="U84" i="28"/>
  <c r="T84" i="28"/>
  <c r="S84" i="28"/>
  <c r="R84" i="28"/>
  <c r="Q84" i="28"/>
  <c r="P84" i="28"/>
  <c r="O84" i="28"/>
  <c r="N84" i="28"/>
  <c r="M84" i="28"/>
  <c r="L84" i="28"/>
  <c r="K84" i="28"/>
  <c r="J84" i="28"/>
  <c r="I84" i="28"/>
  <c r="H84" i="28"/>
  <c r="G84" i="28"/>
  <c r="F84" i="28"/>
  <c r="BM83" i="28"/>
  <c r="BI83" i="28"/>
  <c r="BE83" i="28"/>
  <c r="BA83" i="28"/>
  <c r="AW83" i="28"/>
  <c r="AS83" i="28"/>
  <c r="AO83" i="28"/>
  <c r="AK83" i="28"/>
  <c r="AG83" i="28"/>
  <c r="AC83" i="28"/>
  <c r="Y83" i="28"/>
  <c r="U83" i="28"/>
  <c r="Q83" i="28"/>
  <c r="M83" i="28"/>
  <c r="BH82" i="28"/>
  <c r="AZ82" i="28"/>
  <c r="E82" i="28"/>
  <c r="D82" i="28"/>
  <c r="D80" i="28" s="1"/>
  <c r="D76" i="28" s="1"/>
  <c r="C82" i="28"/>
  <c r="BH81" i="28"/>
  <c r="AZ81" i="28"/>
  <c r="E81" i="28"/>
  <c r="C81" i="28" s="1"/>
  <c r="C80" i="28" s="1"/>
  <c r="D81" i="28"/>
  <c r="BN80" i="28"/>
  <c r="BM80" i="28"/>
  <c r="BM76" i="28" s="1"/>
  <c r="BM75" i="28" s="1"/>
  <c r="BL80" i="28"/>
  <c r="BK80" i="28"/>
  <c r="BJ80" i="28"/>
  <c r="BI80" i="28"/>
  <c r="BI76" i="28" s="1"/>
  <c r="BI75" i="28" s="1"/>
  <c r="BH80" i="28"/>
  <c r="BG80" i="28"/>
  <c r="BF80" i="28"/>
  <c r="BE80" i="28"/>
  <c r="BE76" i="28" s="1"/>
  <c r="BD80" i="28"/>
  <c r="BC80" i="28"/>
  <c r="BB80" i="28"/>
  <c r="BA80" i="28"/>
  <c r="BA76" i="28" s="1"/>
  <c r="AZ80" i="28"/>
  <c r="AY80" i="28"/>
  <c r="AX80" i="28"/>
  <c r="AW80" i="28"/>
  <c r="AW76" i="28" s="1"/>
  <c r="AW75" i="28" s="1"/>
  <c r="AV80" i="28"/>
  <c r="AU80" i="28"/>
  <c r="AT80" i="28"/>
  <c r="AS80" i="28"/>
  <c r="AS76" i="28" s="1"/>
  <c r="AS75" i="28" s="1"/>
  <c r="AR80" i="28"/>
  <c r="AQ80" i="28"/>
  <c r="AP80" i="28"/>
  <c r="AO80" i="28"/>
  <c r="AO76" i="28" s="1"/>
  <c r="AO75" i="28" s="1"/>
  <c r="AN80" i="28"/>
  <c r="AM80" i="28"/>
  <c r="AL80" i="28"/>
  <c r="AK80" i="28"/>
  <c r="AK76" i="28" s="1"/>
  <c r="AK75" i="28" s="1"/>
  <c r="AJ80" i="28"/>
  <c r="AI80" i="28"/>
  <c r="AH80" i="28"/>
  <c r="AG80" i="28"/>
  <c r="AG76" i="28" s="1"/>
  <c r="AG75" i="28" s="1"/>
  <c r="AF80" i="28"/>
  <c r="AE80" i="28"/>
  <c r="AD80" i="28"/>
  <c r="AC80" i="28"/>
  <c r="AC76" i="28" s="1"/>
  <c r="AC75" i="28" s="1"/>
  <c r="AB80" i="28"/>
  <c r="AA80" i="28"/>
  <c r="Z80" i="28"/>
  <c r="Y80" i="28"/>
  <c r="Y76" i="28" s="1"/>
  <c r="Y75" i="28" s="1"/>
  <c r="X80" i="28"/>
  <c r="W80" i="28"/>
  <c r="V80" i="28"/>
  <c r="U80" i="28"/>
  <c r="U76" i="28" s="1"/>
  <c r="U75" i="28" s="1"/>
  <c r="T80" i="28"/>
  <c r="S80" i="28"/>
  <c r="R80" i="28"/>
  <c r="Q80" i="28"/>
  <c r="Q76" i="28" s="1"/>
  <c r="Q75" i="28" s="1"/>
  <c r="P80" i="28"/>
  <c r="O80" i="28"/>
  <c r="N80" i="28"/>
  <c r="M80" i="28"/>
  <c r="M76" i="28" s="1"/>
  <c r="M75" i="28" s="1"/>
  <c r="L80" i="28"/>
  <c r="K80" i="28"/>
  <c r="J80" i="28"/>
  <c r="I80" i="28"/>
  <c r="I76" i="28" s="1"/>
  <c r="H80" i="28"/>
  <c r="G80" i="28"/>
  <c r="F80" i="28"/>
  <c r="E80" i="28"/>
  <c r="BH79" i="28"/>
  <c r="AZ79" i="28"/>
  <c r="E79" i="28"/>
  <c r="E77" i="28" s="1"/>
  <c r="E76" i="28" s="1"/>
  <c r="D79" i="28"/>
  <c r="BH78" i="28"/>
  <c r="BH77" i="28" s="1"/>
  <c r="BH76" i="28" s="1"/>
  <c r="AZ78" i="28"/>
  <c r="AZ77" i="28" s="1"/>
  <c r="AZ76" i="28" s="1"/>
  <c r="E78" i="28"/>
  <c r="D78" i="28"/>
  <c r="C78" i="28"/>
  <c r="BN77" i="28"/>
  <c r="BM77" i="28"/>
  <c r="BL77" i="28"/>
  <c r="BK77" i="28"/>
  <c r="BJ77" i="28"/>
  <c r="BI77" i="28"/>
  <c r="BG77" i="28"/>
  <c r="BF77" i="28"/>
  <c r="BE77" i="28"/>
  <c r="BD77" i="28"/>
  <c r="BC77" i="28"/>
  <c r="BB77" i="28"/>
  <c r="BA77" i="28"/>
  <c r="AY77" i="28"/>
  <c r="AY76" i="28" s="1"/>
  <c r="AX77" i="28"/>
  <c r="AW77" i="28"/>
  <c r="AV77" i="28"/>
  <c r="AU77" i="28"/>
  <c r="AT77" i="28"/>
  <c r="AS77" i="28"/>
  <c r="AR77" i="28"/>
  <c r="AQ77" i="28"/>
  <c r="AP77" i="28"/>
  <c r="AO77" i="28"/>
  <c r="AN77" i="28"/>
  <c r="AM77" i="28"/>
  <c r="AM76" i="28" s="1"/>
  <c r="AL77" i="28"/>
  <c r="AK77" i="28"/>
  <c r="AJ77" i="28"/>
  <c r="AI77" i="28"/>
  <c r="AI76" i="28" s="1"/>
  <c r="AH77" i="28"/>
  <c r="AG77" i="28"/>
  <c r="AF77" i="28"/>
  <c r="AE77" i="28"/>
  <c r="AD77" i="28"/>
  <c r="AC77" i="28"/>
  <c r="AB77" i="28"/>
  <c r="AA77" i="28"/>
  <c r="Z77" i="28"/>
  <c r="Y77" i="28"/>
  <c r="X77" i="28"/>
  <c r="W77" i="28"/>
  <c r="W76" i="28" s="1"/>
  <c r="V77" i="28"/>
  <c r="U77" i="28"/>
  <c r="T77" i="28"/>
  <c r="S77" i="28"/>
  <c r="S76" i="28" s="1"/>
  <c r="R77" i="28"/>
  <c r="Q77" i="28"/>
  <c r="P77" i="28"/>
  <c r="O77" i="28"/>
  <c r="N77" i="28"/>
  <c r="M77" i="28"/>
  <c r="L77" i="28"/>
  <c r="K77" i="28"/>
  <c r="J77" i="28"/>
  <c r="I77" i="28"/>
  <c r="H77" i="28"/>
  <c r="G77" i="28"/>
  <c r="G76" i="28" s="1"/>
  <c r="F77" i="28"/>
  <c r="D77" i="28"/>
  <c r="BN76" i="28"/>
  <c r="BL76" i="28"/>
  <c r="BK76" i="28"/>
  <c r="BJ76" i="28"/>
  <c r="BG76" i="28"/>
  <c r="BF76" i="28"/>
  <c r="BD76" i="28"/>
  <c r="BC76" i="28"/>
  <c r="BB76" i="28"/>
  <c r="AX76" i="28"/>
  <c r="AV76" i="28"/>
  <c r="AU76" i="28"/>
  <c r="AT76" i="28"/>
  <c r="AR76" i="28"/>
  <c r="AQ76" i="28"/>
  <c r="AQ75" i="28" s="1"/>
  <c r="AP76" i="28"/>
  <c r="AN76" i="28"/>
  <c r="AL76" i="28"/>
  <c r="AJ76" i="28"/>
  <c r="AH76" i="28"/>
  <c r="AF76" i="28"/>
  <c r="AE76" i="28"/>
  <c r="AD76" i="28"/>
  <c r="AB76" i="28"/>
  <c r="AA76" i="28"/>
  <c r="Z76" i="28"/>
  <c r="X76" i="28"/>
  <c r="V76" i="28"/>
  <c r="T76" i="28"/>
  <c r="R76" i="28"/>
  <c r="P76" i="28"/>
  <c r="O76" i="28"/>
  <c r="N76" i="28"/>
  <c r="L76" i="28"/>
  <c r="K76" i="28"/>
  <c r="K75" i="28" s="1"/>
  <c r="J76" i="28"/>
  <c r="H76" i="28"/>
  <c r="F76" i="28"/>
  <c r="BC75" i="28"/>
  <c r="BH74" i="28"/>
  <c r="AZ74" i="28"/>
  <c r="E74" i="28"/>
  <c r="D74" i="28"/>
  <c r="D69" i="28" s="1"/>
  <c r="D67" i="28" s="1"/>
  <c r="C74" i="28"/>
  <c r="BH73" i="28"/>
  <c r="AZ73" i="28"/>
  <c r="E73" i="28"/>
  <c r="C73" i="28" s="1"/>
  <c r="D73" i="28"/>
  <c r="BH72" i="28"/>
  <c r="AZ72" i="28"/>
  <c r="AZ69" i="28" s="1"/>
  <c r="AZ67" i="28" s="1"/>
  <c r="E72" i="28"/>
  <c r="D72" i="28"/>
  <c r="BH71" i="28"/>
  <c r="AZ71" i="28"/>
  <c r="E71" i="28"/>
  <c r="D71" i="28"/>
  <c r="C71" i="28"/>
  <c r="BH70" i="28"/>
  <c r="AZ70" i="28"/>
  <c r="E70" i="28"/>
  <c r="D70" i="28"/>
  <c r="C70" i="28"/>
  <c r="BN69" i="28"/>
  <c r="BM69" i="28"/>
  <c r="BL69" i="28"/>
  <c r="BK69" i="28"/>
  <c r="BK67" i="28" s="1"/>
  <c r="BJ69" i="28"/>
  <c r="BI69" i="28"/>
  <c r="BH69" i="28"/>
  <c r="BG69" i="28"/>
  <c r="BG67" i="28" s="1"/>
  <c r="BF69" i="28"/>
  <c r="BE69" i="28"/>
  <c r="BD69" i="28"/>
  <c r="BC69" i="28"/>
  <c r="BC67" i="28" s="1"/>
  <c r="BB69" i="28"/>
  <c r="BA69" i="28"/>
  <c r="AY69" i="28"/>
  <c r="AY67" i="28" s="1"/>
  <c r="AX69" i="28"/>
  <c r="AW69" i="28"/>
  <c r="AV69" i="28"/>
  <c r="AU69" i="28"/>
  <c r="AU67" i="28" s="1"/>
  <c r="AT69" i="28"/>
  <c r="AS69" i="28"/>
  <c r="AR69" i="28"/>
  <c r="AQ69" i="28"/>
  <c r="AQ67" i="28" s="1"/>
  <c r="AP69" i="28"/>
  <c r="AO69" i="28"/>
  <c r="AN69" i="28"/>
  <c r="AM69" i="28"/>
  <c r="AM67" i="28" s="1"/>
  <c r="AL69" i="28"/>
  <c r="AK69" i="28"/>
  <c r="AJ69" i="28"/>
  <c r="AI69" i="28"/>
  <c r="AI67" i="28" s="1"/>
  <c r="AH69" i="28"/>
  <c r="AG69" i="28"/>
  <c r="AF69" i="28"/>
  <c r="AE69" i="28"/>
  <c r="AE67" i="28" s="1"/>
  <c r="AD69" i="28"/>
  <c r="AC69" i="28"/>
  <c r="AB69" i="28"/>
  <c r="AA69" i="28"/>
  <c r="AA67" i="28" s="1"/>
  <c r="Z69" i="28"/>
  <c r="Y69" i="28"/>
  <c r="X69" i="28"/>
  <c r="W69" i="28"/>
  <c r="W67" i="28" s="1"/>
  <c r="V69" i="28"/>
  <c r="U69" i="28"/>
  <c r="T69" i="28"/>
  <c r="S69" i="28"/>
  <c r="S67" i="28" s="1"/>
  <c r="R69" i="28"/>
  <c r="Q69" i="28"/>
  <c r="P69" i="28"/>
  <c r="O69" i="28"/>
  <c r="O67" i="28" s="1"/>
  <c r="N69" i="28"/>
  <c r="M69" i="28"/>
  <c r="L69" i="28"/>
  <c r="K69" i="28"/>
  <c r="K67" i="28" s="1"/>
  <c r="J69" i="28"/>
  <c r="I69" i="28"/>
  <c r="H69" i="28"/>
  <c r="G69" i="28"/>
  <c r="G67" i="28" s="1"/>
  <c r="F69" i="28"/>
  <c r="BH68" i="28"/>
  <c r="AZ68" i="28"/>
  <c r="E68" i="28"/>
  <c r="C68" i="28" s="1"/>
  <c r="D68" i="28"/>
  <c r="BN67" i="28"/>
  <c r="BM67" i="28"/>
  <c r="BL67" i="28"/>
  <c r="BJ67" i="28"/>
  <c r="BI67" i="28"/>
  <c r="BI53" i="28" s="1"/>
  <c r="BI52" i="28" s="1"/>
  <c r="BH67" i="28"/>
  <c r="BF67" i="28"/>
  <c r="BE67" i="28"/>
  <c r="BD67" i="28"/>
  <c r="BB67" i="28"/>
  <c r="BA67" i="28"/>
  <c r="AX67" i="28"/>
  <c r="AW67" i="28"/>
  <c r="AV67" i="28"/>
  <c r="AT67" i="28"/>
  <c r="AS67" i="28"/>
  <c r="AS53" i="28" s="1"/>
  <c r="AS52" i="28" s="1"/>
  <c r="AS51" i="28" s="1"/>
  <c r="AR67" i="28"/>
  <c r="AP67" i="28"/>
  <c r="AO67" i="28"/>
  <c r="AN67" i="28"/>
  <c r="AL67" i="28"/>
  <c r="AK67" i="28"/>
  <c r="AJ67" i="28"/>
  <c r="AH67" i="28"/>
  <c r="AG67" i="28"/>
  <c r="AF67" i="28"/>
  <c r="AD67" i="28"/>
  <c r="AC67" i="28"/>
  <c r="AC53" i="28" s="1"/>
  <c r="AC52" i="28" s="1"/>
  <c r="AC51" i="28" s="1"/>
  <c r="AB67" i="28"/>
  <c r="Z67" i="28"/>
  <c r="Y67" i="28"/>
  <c r="X67" i="28"/>
  <c r="V67" i="28"/>
  <c r="U67" i="28"/>
  <c r="T67" i="28"/>
  <c r="R67" i="28"/>
  <c r="Q67" i="28"/>
  <c r="P67" i="28"/>
  <c r="N67" i="28"/>
  <c r="M67" i="28"/>
  <c r="M53" i="28" s="1"/>
  <c r="L67" i="28"/>
  <c r="J67" i="28"/>
  <c r="I67" i="28"/>
  <c r="H67" i="28"/>
  <c r="F67" i="28"/>
  <c r="BH66" i="28"/>
  <c r="AZ66" i="28"/>
  <c r="E66" i="28"/>
  <c r="D66" i="28"/>
  <c r="BH65" i="28"/>
  <c r="AZ65" i="28"/>
  <c r="E65" i="28"/>
  <c r="D65" i="28"/>
  <c r="C65" i="28"/>
  <c r="BH64" i="28"/>
  <c r="AZ64" i="28"/>
  <c r="E64" i="28"/>
  <c r="D64" i="28"/>
  <c r="C64" i="28"/>
  <c r="BH63" i="28"/>
  <c r="AZ63" i="28"/>
  <c r="E63" i="28"/>
  <c r="C63" i="28" s="1"/>
  <c r="D63" i="28"/>
  <c r="BH62" i="28"/>
  <c r="AZ62" i="28"/>
  <c r="E62" i="28"/>
  <c r="D62" i="28"/>
  <c r="BH61" i="28"/>
  <c r="AZ61" i="28"/>
  <c r="C61" i="28" s="1"/>
  <c r="E61" i="28"/>
  <c r="D61" i="28"/>
  <c r="BH60" i="28"/>
  <c r="AZ60" i="28"/>
  <c r="E60" i="28"/>
  <c r="D60" i="28"/>
  <c r="C60" i="28"/>
  <c r="BH59" i="28"/>
  <c r="AZ59" i="28"/>
  <c r="AZ58" i="28" s="1"/>
  <c r="E59" i="28"/>
  <c r="D59" i="28"/>
  <c r="BN58" i="28"/>
  <c r="BM58" i="28"/>
  <c r="BM54" i="28" s="1"/>
  <c r="BL58" i="28"/>
  <c r="BK58" i="28"/>
  <c r="BJ58" i="28"/>
  <c r="BI58" i="28"/>
  <c r="BG58" i="28"/>
  <c r="BF58" i="28"/>
  <c r="BE58" i="28"/>
  <c r="BD58" i="28"/>
  <c r="BC58" i="28"/>
  <c r="BB58" i="28"/>
  <c r="BA58" i="28"/>
  <c r="AY58" i="28"/>
  <c r="AX58" i="28"/>
  <c r="AW58" i="28"/>
  <c r="AV58" i="28"/>
  <c r="AU58" i="28"/>
  <c r="AT58" i="28"/>
  <c r="AS58" i="28"/>
  <c r="AR58" i="28"/>
  <c r="AQ58" i="28"/>
  <c r="AP58" i="28"/>
  <c r="AO58" i="28"/>
  <c r="AN58" i="28"/>
  <c r="AM58" i="28"/>
  <c r="AL58" i="28"/>
  <c r="AK58" i="28"/>
  <c r="AJ58" i="28"/>
  <c r="AI58" i="28"/>
  <c r="AH58" i="28"/>
  <c r="AG58" i="28"/>
  <c r="AF58" i="28"/>
  <c r="AE58" i="28"/>
  <c r="AD58" i="28"/>
  <c r="AC58" i="28"/>
  <c r="AB58" i="28"/>
  <c r="AA58" i="28"/>
  <c r="Z58" i="28"/>
  <c r="Y58" i="28"/>
  <c r="X58" i="28"/>
  <c r="W58" i="28"/>
  <c r="V58" i="28"/>
  <c r="U58" i="28"/>
  <c r="T58" i="28"/>
  <c r="S58" i="28"/>
  <c r="R58" i="28"/>
  <c r="Q58" i="28"/>
  <c r="P58" i="28"/>
  <c r="O58" i="28"/>
  <c r="N58" i="28"/>
  <c r="M58" i="28"/>
  <c r="L58" i="28"/>
  <c r="K58" i="28"/>
  <c r="J58" i="28"/>
  <c r="I58" i="28"/>
  <c r="H58" i="28"/>
  <c r="G58" i="28"/>
  <c r="F58" i="28"/>
  <c r="BH57" i="28"/>
  <c r="AZ57" i="28"/>
  <c r="E57" i="28"/>
  <c r="E55" i="28" s="1"/>
  <c r="D57" i="28"/>
  <c r="C57" i="28"/>
  <c r="C55" i="28" s="1"/>
  <c r="BH56" i="28"/>
  <c r="AZ56" i="28"/>
  <c r="E56" i="28"/>
  <c r="D56" i="28"/>
  <c r="D55" i="28" s="1"/>
  <c r="C56" i="28"/>
  <c r="BN55" i="28"/>
  <c r="BM55" i="28"/>
  <c r="BL55" i="28"/>
  <c r="BL54" i="28" s="1"/>
  <c r="BL53" i="28" s="1"/>
  <c r="BK55" i="28"/>
  <c r="BK54" i="28" s="1"/>
  <c r="BJ55" i="28"/>
  <c r="BI55" i="28"/>
  <c r="BH55" i="28"/>
  <c r="BG55" i="28"/>
  <c r="BG54" i="28" s="1"/>
  <c r="BF55" i="28"/>
  <c r="BE55" i="28"/>
  <c r="BD55" i="28"/>
  <c r="BD54" i="28" s="1"/>
  <c r="BD53" i="28" s="1"/>
  <c r="BC55" i="28"/>
  <c r="BC54" i="28" s="1"/>
  <c r="BB55" i="28"/>
  <c r="BA55" i="28"/>
  <c r="AZ55" i="28"/>
  <c r="AY55" i="28"/>
  <c r="AY54" i="28" s="1"/>
  <c r="AY53" i="28" s="1"/>
  <c r="AX55" i="28"/>
  <c r="AW55" i="28"/>
  <c r="AV55" i="28"/>
  <c r="AV54" i="28" s="1"/>
  <c r="AV53" i="28" s="1"/>
  <c r="AU55" i="28"/>
  <c r="AU54" i="28" s="1"/>
  <c r="AU53" i="28" s="1"/>
  <c r="AT55" i="28"/>
  <c r="AS55" i="28"/>
  <c r="AR55" i="28"/>
  <c r="AR54" i="28" s="1"/>
  <c r="AR53" i="28" s="1"/>
  <c r="AQ55" i="28"/>
  <c r="AQ54" i="28" s="1"/>
  <c r="AQ53" i="28" s="1"/>
  <c r="AP55" i="28"/>
  <c r="AO55" i="28"/>
  <c r="AN55" i="28"/>
  <c r="AN54" i="28" s="1"/>
  <c r="AN53" i="28" s="1"/>
  <c r="AM55" i="28"/>
  <c r="AM54" i="28" s="1"/>
  <c r="AM53" i="28" s="1"/>
  <c r="AL55" i="28"/>
  <c r="AK55" i="28"/>
  <c r="AJ55" i="28"/>
  <c r="AJ54" i="28" s="1"/>
  <c r="AJ53" i="28" s="1"/>
  <c r="AI55" i="28"/>
  <c r="AI54" i="28" s="1"/>
  <c r="AI53" i="28" s="1"/>
  <c r="AH55" i="28"/>
  <c r="AG55" i="28"/>
  <c r="AF55" i="28"/>
  <c r="AF54" i="28" s="1"/>
  <c r="AF53" i="28" s="1"/>
  <c r="AE55" i="28"/>
  <c r="AE54" i="28" s="1"/>
  <c r="AE53" i="28" s="1"/>
  <c r="AD55" i="28"/>
  <c r="AC55" i="28"/>
  <c r="AB55" i="28"/>
  <c r="AB54" i="28" s="1"/>
  <c r="AB53" i="28" s="1"/>
  <c r="AA55" i="28"/>
  <c r="AA54" i="28" s="1"/>
  <c r="AA53" i="28" s="1"/>
  <c r="Z55" i="28"/>
  <c r="Y55" i="28"/>
  <c r="X55" i="28"/>
  <c r="X54" i="28" s="1"/>
  <c r="X53" i="28" s="1"/>
  <c r="W55" i="28"/>
  <c r="W54" i="28" s="1"/>
  <c r="W53" i="28" s="1"/>
  <c r="V55" i="28"/>
  <c r="U55" i="28"/>
  <c r="T55" i="28"/>
  <c r="T54" i="28" s="1"/>
  <c r="T53" i="28" s="1"/>
  <c r="S55" i="28"/>
  <c r="S54" i="28" s="1"/>
  <c r="S53" i="28" s="1"/>
  <c r="R55" i="28"/>
  <c r="Q55" i="28"/>
  <c r="P55" i="28"/>
  <c r="P54" i="28" s="1"/>
  <c r="P53" i="28" s="1"/>
  <c r="O55" i="28"/>
  <c r="O54" i="28" s="1"/>
  <c r="O53" i="28" s="1"/>
  <c r="N55" i="28"/>
  <c r="M55" i="28"/>
  <c r="L55" i="28"/>
  <c r="L54" i="28" s="1"/>
  <c r="L53" i="28" s="1"/>
  <c r="K55" i="28"/>
  <c r="K54" i="28" s="1"/>
  <c r="K53" i="28" s="1"/>
  <c r="J55" i="28"/>
  <c r="I55" i="28"/>
  <c r="H55" i="28"/>
  <c r="H54" i="28" s="1"/>
  <c r="H53" i="28" s="1"/>
  <c r="G55" i="28"/>
  <c r="G54" i="28" s="1"/>
  <c r="G53" i="28" s="1"/>
  <c r="F55" i="28"/>
  <c r="BN54" i="28"/>
  <c r="BJ54" i="28"/>
  <c r="BI54" i="28"/>
  <c r="BF54" i="28"/>
  <c r="BE54" i="28"/>
  <c r="BB54" i="28"/>
  <c r="BB53" i="28" s="1"/>
  <c r="BB52" i="28" s="1"/>
  <c r="BB51" i="28" s="1"/>
  <c r="BA54" i="28"/>
  <c r="AX54" i="28"/>
  <c r="AW54" i="28"/>
  <c r="AT54" i="28"/>
  <c r="AT53" i="28" s="1"/>
  <c r="AT52" i="28" s="1"/>
  <c r="AT51" i="28" s="1"/>
  <c r="AS54" i="28"/>
  <c r="AP54" i="28"/>
  <c r="AO54" i="28"/>
  <c r="AL54" i="28"/>
  <c r="AK54" i="28"/>
  <c r="AH54" i="28"/>
  <c r="AG54" i="28"/>
  <c r="AD54" i="28"/>
  <c r="AC54" i="28"/>
  <c r="Z54" i="28"/>
  <c r="Y54" i="28"/>
  <c r="V54" i="28"/>
  <c r="U54" i="28"/>
  <c r="R54" i="28"/>
  <c r="Q54" i="28"/>
  <c r="N54" i="28"/>
  <c r="M54" i="28"/>
  <c r="J54" i="28"/>
  <c r="I54" i="28"/>
  <c r="F54" i="28"/>
  <c r="BN53" i="28"/>
  <c r="BN52" i="28" s="1"/>
  <c r="BN51" i="28" s="1"/>
  <c r="BN50" i="28" s="1"/>
  <c r="BM53" i="28"/>
  <c r="BJ53" i="28"/>
  <c r="BF53" i="28"/>
  <c r="BF52" i="28" s="1"/>
  <c r="BF51" i="28" s="1"/>
  <c r="BE53" i="28"/>
  <c r="BA53" i="28"/>
  <c r="AX53" i="28"/>
  <c r="AW53" i="28"/>
  <c r="AP53" i="28"/>
  <c r="AO53" i="28"/>
  <c r="AL53" i="28"/>
  <c r="AL52" i="28" s="1"/>
  <c r="AL51" i="28" s="1"/>
  <c r="AK53" i="28"/>
  <c r="AH53" i="28"/>
  <c r="AG53" i="28"/>
  <c r="AD53" i="28"/>
  <c r="AD52" i="28" s="1"/>
  <c r="AD51" i="28" s="1"/>
  <c r="Z53" i="28"/>
  <c r="Y53" i="28"/>
  <c r="V53" i="28"/>
  <c r="U53" i="28"/>
  <c r="R53" i="28"/>
  <c r="Q53" i="28"/>
  <c r="N53" i="28"/>
  <c r="J53" i="28"/>
  <c r="J52" i="28" s="1"/>
  <c r="J51" i="28" s="1"/>
  <c r="I53" i="28"/>
  <c r="F53" i="28"/>
  <c r="BJ52" i="28"/>
  <c r="BJ51" i="28" s="1"/>
  <c r="AX52" i="28"/>
  <c r="AW52" i="28"/>
  <c r="AP52" i="28"/>
  <c r="AP51" i="28" s="1"/>
  <c r="AH52" i="28"/>
  <c r="AH51" i="28" s="1"/>
  <c r="AG52" i="28"/>
  <c r="Z52" i="28"/>
  <c r="V52" i="28"/>
  <c r="R52" i="28"/>
  <c r="N52" i="28"/>
  <c r="F52" i="28"/>
  <c r="Z51" i="28"/>
  <c r="Z287" i="28" s="1"/>
  <c r="V51" i="28"/>
  <c r="V287" i="28" s="1"/>
  <c r="R51" i="28"/>
  <c r="R287" i="28" s="1"/>
  <c r="N51" i="28"/>
  <c r="N287" i="28" s="1"/>
  <c r="F51" i="28"/>
  <c r="F25" i="28" s="1"/>
  <c r="Z50" i="28"/>
  <c r="V50" i="28"/>
  <c r="R50" i="28"/>
  <c r="N50" i="28"/>
  <c r="F50" i="28"/>
  <c r="BN45" i="28"/>
  <c r="BH44" i="28"/>
  <c r="BH43" i="28" s="1"/>
  <c r="AZ44" i="28"/>
  <c r="AZ43" i="28" s="1"/>
  <c r="E44" i="28"/>
  <c r="D44" i="28"/>
  <c r="D43" i="28" s="1"/>
  <c r="C44" i="28"/>
  <c r="BM43" i="28"/>
  <c r="BM21" i="28" s="1"/>
  <c r="BL43" i="28"/>
  <c r="BK43" i="28"/>
  <c r="BK21" i="28" s="1"/>
  <c r="BJ43" i="28"/>
  <c r="BI43" i="28"/>
  <c r="BG43" i="28"/>
  <c r="BG21" i="28" s="1"/>
  <c r="BF43" i="28"/>
  <c r="BE43" i="28"/>
  <c r="BE21" i="28" s="1"/>
  <c r="BD43" i="28"/>
  <c r="BC43" i="28"/>
  <c r="BC21" i="28" s="1"/>
  <c r="BB43" i="28"/>
  <c r="BA43" i="28"/>
  <c r="BA21" i="28" s="1"/>
  <c r="AY43" i="28"/>
  <c r="AY21" i="28" s="1"/>
  <c r="AX43" i="28"/>
  <c r="AW43" i="28"/>
  <c r="AW21" i="28" s="1"/>
  <c r="AV43" i="28"/>
  <c r="AU43" i="28"/>
  <c r="AU21" i="28" s="1"/>
  <c r="AT43" i="28"/>
  <c r="AS43" i="28"/>
  <c r="AS21" i="28" s="1"/>
  <c r="AR43" i="28"/>
  <c r="AQ43" i="28"/>
  <c r="AQ21" i="28" s="1"/>
  <c r="AP43" i="28"/>
  <c r="AO43" i="28"/>
  <c r="AO21" i="28" s="1"/>
  <c r="AN43" i="28"/>
  <c r="AM43" i="28"/>
  <c r="AM21" i="28" s="1"/>
  <c r="AL43" i="28"/>
  <c r="AK43" i="28"/>
  <c r="AK21" i="28" s="1"/>
  <c r="AJ43" i="28"/>
  <c r="AI43" i="28"/>
  <c r="AI21" i="28" s="1"/>
  <c r="AH43" i="28"/>
  <c r="AG43" i="28"/>
  <c r="AG21" i="28" s="1"/>
  <c r="AF43" i="28"/>
  <c r="AE43" i="28"/>
  <c r="AE21" i="28" s="1"/>
  <c r="AD43" i="28"/>
  <c r="AC43" i="28"/>
  <c r="AC21" i="28" s="1"/>
  <c r="AB43" i="28"/>
  <c r="AA43" i="28"/>
  <c r="AA21" i="28" s="1"/>
  <c r="Z43" i="28"/>
  <c r="Y43" i="28"/>
  <c r="Y21" i="28" s="1"/>
  <c r="X43" i="28"/>
  <c r="W43" i="28"/>
  <c r="W21" i="28" s="1"/>
  <c r="V43" i="28"/>
  <c r="U43" i="28"/>
  <c r="U21" i="28" s="1"/>
  <c r="T43" i="28"/>
  <c r="S43" i="28"/>
  <c r="S21" i="28" s="1"/>
  <c r="R43" i="28"/>
  <c r="Q43" i="28"/>
  <c r="Q21" i="28" s="1"/>
  <c r="P43" i="28"/>
  <c r="O43" i="28"/>
  <c r="O21" i="28" s="1"/>
  <c r="N43" i="28"/>
  <c r="M43" i="28"/>
  <c r="M21" i="28" s="1"/>
  <c r="L43" i="28"/>
  <c r="K43" i="28"/>
  <c r="K21" i="28" s="1"/>
  <c r="J43" i="28"/>
  <c r="I43" i="28"/>
  <c r="I21" i="28" s="1"/>
  <c r="H43" i="28"/>
  <c r="G43" i="28"/>
  <c r="G21" i="28" s="1"/>
  <c r="F43" i="28"/>
  <c r="E43" i="28"/>
  <c r="C43" i="28"/>
  <c r="E42" i="28"/>
  <c r="C42" i="28" s="1"/>
  <c r="D42" i="28"/>
  <c r="BH41" i="28"/>
  <c r="D41" i="28"/>
  <c r="BH40" i="28"/>
  <c r="D40" i="28"/>
  <c r="D37" i="28" s="1"/>
  <c r="C40" i="28"/>
  <c r="BH39" i="28"/>
  <c r="D39" i="28"/>
  <c r="C39" i="28"/>
  <c r="BH38" i="28"/>
  <c r="C38" i="28" s="1"/>
  <c r="D38" i="28"/>
  <c r="BM37" i="28"/>
  <c r="BL37" i="28"/>
  <c r="BK37" i="28"/>
  <c r="BJ37" i="28"/>
  <c r="BI37" i="28"/>
  <c r="BH36" i="28"/>
  <c r="D36" i="28"/>
  <c r="BH35" i="28"/>
  <c r="D35" i="28"/>
  <c r="C35" i="28"/>
  <c r="BM34" i="28"/>
  <c r="BL34" i="28"/>
  <c r="BK34" i="28"/>
  <c r="BJ34" i="28"/>
  <c r="BI34" i="28"/>
  <c r="D34" i="28"/>
  <c r="BH33" i="28"/>
  <c r="D33" i="28"/>
  <c r="C33" i="28"/>
  <c r="BM32" i="28"/>
  <c r="BM27" i="28" s="1"/>
  <c r="BL32" i="28"/>
  <c r="BL27" i="28" s="1"/>
  <c r="BK32" i="28"/>
  <c r="BJ32" i="28"/>
  <c r="BJ27" i="28" s="1"/>
  <c r="BJ21" i="28" s="1"/>
  <c r="BI32" i="28"/>
  <c r="BI27" i="28" s="1"/>
  <c r="BH32" i="28"/>
  <c r="D32" i="28"/>
  <c r="C32" i="28"/>
  <c r="BH31" i="28"/>
  <c r="C31" i="28" s="1"/>
  <c r="D31" i="28"/>
  <c r="BH30" i="28"/>
  <c r="D30" i="28"/>
  <c r="BH29" i="28"/>
  <c r="D29" i="28"/>
  <c r="C29" i="28"/>
  <c r="BM28" i="28"/>
  <c r="BL28" i="28"/>
  <c r="BK28" i="28"/>
  <c r="BJ28" i="28"/>
  <c r="BI28" i="28"/>
  <c r="D28" i="28"/>
  <c r="BK27" i="28"/>
  <c r="D27" i="28"/>
  <c r="E26" i="28"/>
  <c r="D26" i="28"/>
  <c r="C26" i="28"/>
  <c r="AZ25" i="28"/>
  <c r="T25" i="28"/>
  <c r="S25" i="28"/>
  <c r="P25" i="28"/>
  <c r="O25" i="28"/>
  <c r="J25" i="28"/>
  <c r="I25" i="28"/>
  <c r="BH24" i="28"/>
  <c r="AZ24" i="28"/>
  <c r="E24" i="28"/>
  <c r="E22" i="28" s="1"/>
  <c r="D24" i="28"/>
  <c r="C24" i="28"/>
  <c r="C22" i="28" s="1"/>
  <c r="BH23" i="28"/>
  <c r="AZ23" i="28"/>
  <c r="E23" i="28"/>
  <c r="D23" i="28"/>
  <c r="D22" i="28" s="1"/>
  <c r="C23" i="28"/>
  <c r="BN22" i="28"/>
  <c r="BN290" i="28" s="1"/>
  <c r="BN289" i="28" s="1"/>
  <c r="BM22" i="28"/>
  <c r="BM290" i="28" s="1"/>
  <c r="BM289" i="28" s="1"/>
  <c r="BL22" i="28"/>
  <c r="BL290" i="28" s="1"/>
  <c r="BL289" i="28" s="1"/>
  <c r="BK22" i="28"/>
  <c r="BK290" i="28" s="1"/>
  <c r="BK289" i="28" s="1"/>
  <c r="BJ22" i="28"/>
  <c r="BJ290" i="28" s="1"/>
  <c r="BJ289" i="28" s="1"/>
  <c r="BI22" i="28"/>
  <c r="BI290" i="28" s="1"/>
  <c r="BI289" i="28" s="1"/>
  <c r="BH22" i="28"/>
  <c r="BH290" i="28" s="1"/>
  <c r="BH289" i="28" s="1"/>
  <c r="BG22" i="28"/>
  <c r="BG290" i="28" s="1"/>
  <c r="BG289" i="28" s="1"/>
  <c r="BF22" i="28"/>
  <c r="BF290" i="28" s="1"/>
  <c r="BF289" i="28" s="1"/>
  <c r="BE22" i="28"/>
  <c r="BE290" i="28" s="1"/>
  <c r="BE289" i="28" s="1"/>
  <c r="BD22" i="28"/>
  <c r="BD290" i="28" s="1"/>
  <c r="BD289" i="28" s="1"/>
  <c r="BC22" i="28"/>
  <c r="BC290" i="28" s="1"/>
  <c r="BC289" i="28" s="1"/>
  <c r="BB22" i="28"/>
  <c r="BB290" i="28" s="1"/>
  <c r="BB289" i="28" s="1"/>
  <c r="BA22" i="28"/>
  <c r="BA290" i="28" s="1"/>
  <c r="BA289" i="28" s="1"/>
  <c r="AZ22" i="28"/>
  <c r="AZ290" i="28" s="1"/>
  <c r="AY22" i="28"/>
  <c r="AY290" i="28" s="1"/>
  <c r="AY289" i="28" s="1"/>
  <c r="AX22" i="28"/>
  <c r="AX290" i="28" s="1"/>
  <c r="AX289" i="28" s="1"/>
  <c r="AW22" i="28"/>
  <c r="AW290" i="28" s="1"/>
  <c r="AW289" i="28" s="1"/>
  <c r="AV22" i="28"/>
  <c r="AV290" i="28" s="1"/>
  <c r="AV289" i="28" s="1"/>
  <c r="AU22" i="28"/>
  <c r="AU290" i="28" s="1"/>
  <c r="AU289" i="28" s="1"/>
  <c r="AT22" i="28"/>
  <c r="AT290" i="28" s="1"/>
  <c r="AT289" i="28" s="1"/>
  <c r="AS22" i="28"/>
  <c r="AS290" i="28" s="1"/>
  <c r="AS289" i="28" s="1"/>
  <c r="AR22" i="28"/>
  <c r="AR290" i="28" s="1"/>
  <c r="AR289" i="28" s="1"/>
  <c r="AQ22" i="28"/>
  <c r="AQ290" i="28" s="1"/>
  <c r="AQ289" i="28" s="1"/>
  <c r="AP22" i="28"/>
  <c r="AP290" i="28" s="1"/>
  <c r="AP289" i="28" s="1"/>
  <c r="AO22" i="28"/>
  <c r="AO290" i="28" s="1"/>
  <c r="AO289" i="28" s="1"/>
  <c r="AN22" i="28"/>
  <c r="AN290" i="28" s="1"/>
  <c r="AN289" i="28" s="1"/>
  <c r="AM22" i="28"/>
  <c r="AM290" i="28" s="1"/>
  <c r="AM289" i="28" s="1"/>
  <c r="AL22" i="28"/>
  <c r="AL290" i="28" s="1"/>
  <c r="AL289" i="28" s="1"/>
  <c r="AK22" i="28"/>
  <c r="AK290" i="28" s="1"/>
  <c r="AK289" i="28" s="1"/>
  <c r="AJ22" i="28"/>
  <c r="AJ290" i="28" s="1"/>
  <c r="AJ289" i="28" s="1"/>
  <c r="AI22" i="28"/>
  <c r="AI290" i="28" s="1"/>
  <c r="AI289" i="28" s="1"/>
  <c r="AH22" i="28"/>
  <c r="AH290" i="28" s="1"/>
  <c r="AH289" i="28" s="1"/>
  <c r="AG22" i="28"/>
  <c r="AG290" i="28" s="1"/>
  <c r="AG289" i="28" s="1"/>
  <c r="AF22" i="28"/>
  <c r="AF290" i="28" s="1"/>
  <c r="AF289" i="28" s="1"/>
  <c r="AE22" i="28"/>
  <c r="AE290" i="28" s="1"/>
  <c r="AE289" i="28" s="1"/>
  <c r="AD22" i="28"/>
  <c r="AD290" i="28" s="1"/>
  <c r="AD289" i="28" s="1"/>
  <c r="AC22" i="28"/>
  <c r="AC290" i="28" s="1"/>
  <c r="AC289" i="28" s="1"/>
  <c r="AB22" i="28"/>
  <c r="AB290" i="28" s="1"/>
  <c r="AB289" i="28" s="1"/>
  <c r="AA22" i="28"/>
  <c r="AA290" i="28" s="1"/>
  <c r="AA289" i="28" s="1"/>
  <c r="Z22" i="28"/>
  <c r="Z290" i="28" s="1"/>
  <c r="Z289" i="28" s="1"/>
  <c r="Y22" i="28"/>
  <c r="Y290" i="28" s="1"/>
  <c r="Y289" i="28" s="1"/>
  <c r="X22" i="28"/>
  <c r="X290" i="28" s="1"/>
  <c r="X289" i="28" s="1"/>
  <c r="W22" i="28"/>
  <c r="W290" i="28" s="1"/>
  <c r="W289" i="28" s="1"/>
  <c r="V22" i="28"/>
  <c r="V290" i="28" s="1"/>
  <c r="V289" i="28" s="1"/>
  <c r="U22" i="28"/>
  <c r="U290" i="28" s="1"/>
  <c r="U289" i="28" s="1"/>
  <c r="T22" i="28"/>
  <c r="T290" i="28" s="1"/>
  <c r="T289" i="28" s="1"/>
  <c r="S22" i="28"/>
  <c r="S290" i="28" s="1"/>
  <c r="S289" i="28" s="1"/>
  <c r="R22" i="28"/>
  <c r="R290" i="28" s="1"/>
  <c r="R289" i="28" s="1"/>
  <c r="Q22" i="28"/>
  <c r="Q290" i="28" s="1"/>
  <c r="Q289" i="28" s="1"/>
  <c r="P22" i="28"/>
  <c r="P290" i="28" s="1"/>
  <c r="P289" i="28" s="1"/>
  <c r="O22" i="28"/>
  <c r="O290" i="28" s="1"/>
  <c r="O289" i="28" s="1"/>
  <c r="N22" i="28"/>
  <c r="N290" i="28" s="1"/>
  <c r="N289" i="28" s="1"/>
  <c r="M22" i="28"/>
  <c r="M290" i="28" s="1"/>
  <c r="M289" i="28" s="1"/>
  <c r="L22" i="28"/>
  <c r="L290" i="28" s="1"/>
  <c r="L289" i="28" s="1"/>
  <c r="K22" i="28"/>
  <c r="K290" i="28" s="1"/>
  <c r="K289" i="28" s="1"/>
  <c r="J22" i="28"/>
  <c r="J290" i="28" s="1"/>
  <c r="J289" i="28" s="1"/>
  <c r="I22" i="28"/>
  <c r="I290" i="28" s="1"/>
  <c r="I289" i="28" s="1"/>
  <c r="H22" i="28"/>
  <c r="H290" i="28" s="1"/>
  <c r="H289" i="28" s="1"/>
  <c r="G22" i="28"/>
  <c r="G290" i="28" s="1"/>
  <c r="G289" i="28" s="1"/>
  <c r="F22" i="28"/>
  <c r="F290" i="28" s="1"/>
  <c r="F289" i="28" s="1"/>
  <c r="BL21" i="28"/>
  <c r="BF21" i="28"/>
  <c r="BB21" i="28"/>
  <c r="AX21" i="28"/>
  <c r="AT21" i="28"/>
  <c r="AP21" i="28"/>
  <c r="AL21" i="28"/>
  <c r="AH21" i="28"/>
  <c r="AD21" i="28"/>
  <c r="Z21" i="28"/>
  <c r="V21" i="28"/>
  <c r="R21" i="28"/>
  <c r="N21" i="28"/>
  <c r="J21" i="28"/>
  <c r="AH287" i="28" l="1"/>
  <c r="AH50" i="28"/>
  <c r="AM75" i="28"/>
  <c r="AM285" i="28" s="1"/>
  <c r="D290" i="28"/>
  <c r="E25" i="28"/>
  <c r="C25" i="28" s="1"/>
  <c r="D25" i="28"/>
  <c r="D21" i="28" s="1"/>
  <c r="F21" i="28"/>
  <c r="AP287" i="28"/>
  <c r="AP50" i="28"/>
  <c r="AO51" i="28"/>
  <c r="BF287" i="28"/>
  <c r="BF50" i="28"/>
  <c r="BB287" i="28"/>
  <c r="BB50" i="28"/>
  <c r="BJ287" i="28"/>
  <c r="BJ50" i="28"/>
  <c r="AT287" i="28"/>
  <c r="AT50" i="28"/>
  <c r="J287" i="28"/>
  <c r="J50" i="28"/>
  <c r="AD287" i="28"/>
  <c r="AD50" i="28"/>
  <c r="AL287" i="28"/>
  <c r="AL50" i="28"/>
  <c r="C290" i="28"/>
  <c r="C30" i="28"/>
  <c r="C28" i="28" s="1"/>
  <c r="BH28" i="28"/>
  <c r="Q51" i="28"/>
  <c r="H21" i="28"/>
  <c r="X21" i="28"/>
  <c r="AV21" i="28"/>
  <c r="K52" i="28"/>
  <c r="K51" i="28" s="1"/>
  <c r="O52" i="28"/>
  <c r="O51" i="28" s="1"/>
  <c r="AM52" i="28"/>
  <c r="AM51" i="28" s="1"/>
  <c r="AQ52" i="28"/>
  <c r="AQ51" i="28" s="1"/>
  <c r="BC53" i="28"/>
  <c r="BC52" i="28" s="1"/>
  <c r="BC51" i="28" s="1"/>
  <c r="BG53" i="28"/>
  <c r="BG52" i="28" s="1"/>
  <c r="BG51" i="28" s="1"/>
  <c r="BK53" i="28"/>
  <c r="BK52" i="28" s="1"/>
  <c r="AE75" i="28"/>
  <c r="AE52" i="28" s="1"/>
  <c r="AE51" i="28" s="1"/>
  <c r="C95" i="28"/>
  <c r="E95" i="28"/>
  <c r="C97" i="28"/>
  <c r="G130" i="28"/>
  <c r="G75" i="28" s="1"/>
  <c r="W130" i="28"/>
  <c r="W75" i="28" s="1"/>
  <c r="AM130" i="28"/>
  <c r="C36" i="28"/>
  <c r="C34" i="28" s="1"/>
  <c r="BH34" i="28"/>
  <c r="F287" i="28"/>
  <c r="C62" i="28"/>
  <c r="E58" i="28"/>
  <c r="E54" i="28" s="1"/>
  <c r="AK287" i="28"/>
  <c r="AK50" i="28"/>
  <c r="AF21" i="28"/>
  <c r="L52" i="28"/>
  <c r="AB52" i="28"/>
  <c r="AR52" i="28"/>
  <c r="AZ54" i="28"/>
  <c r="AZ53" i="28" s="1"/>
  <c r="D54" i="28"/>
  <c r="D53" i="28" s="1"/>
  <c r="D58" i="28"/>
  <c r="BH58" i="28"/>
  <c r="BH54" i="28" s="1"/>
  <c r="BH53" i="28" s="1"/>
  <c r="BH52" i="28" s="1"/>
  <c r="BH51" i="28" s="1"/>
  <c r="BH50" i="28" s="1"/>
  <c r="M52" i="28"/>
  <c r="M51" i="28" s="1"/>
  <c r="AC287" i="28"/>
  <c r="AC50" i="28"/>
  <c r="AS287" i="28"/>
  <c r="AS50" i="28"/>
  <c r="AA75" i="28"/>
  <c r="AA52" i="28" s="1"/>
  <c r="AA51" i="28" s="1"/>
  <c r="BG75" i="28"/>
  <c r="S75" i="28"/>
  <c r="S52" i="28" s="1"/>
  <c r="S51" i="28" s="1"/>
  <c r="AI75" i="28"/>
  <c r="AI52" i="28" s="1"/>
  <c r="AI51" i="28" s="1"/>
  <c r="AY75" i="28"/>
  <c r="AY52" i="28" s="1"/>
  <c r="AY51" i="28" s="1"/>
  <c r="U287" i="28"/>
  <c r="U50" i="28"/>
  <c r="P21" i="28"/>
  <c r="AN21" i="28"/>
  <c r="BD21" i="28"/>
  <c r="E21" i="28"/>
  <c r="BI21" i="28"/>
  <c r="L21" i="28"/>
  <c r="T21" i="28"/>
  <c r="AB21" i="28"/>
  <c r="AJ21" i="28"/>
  <c r="AR21" i="28"/>
  <c r="AZ21" i="28"/>
  <c r="BH37" i="28"/>
  <c r="C41" i="28"/>
  <c r="C37" i="28" s="1"/>
  <c r="BN287" i="28"/>
  <c r="BN21" i="28"/>
  <c r="O75" i="28"/>
  <c r="AU75" i="28"/>
  <c r="AU52" i="28" s="1"/>
  <c r="AU51" i="28" s="1"/>
  <c r="AX194" i="28"/>
  <c r="AX51" i="28" s="1"/>
  <c r="C208" i="28"/>
  <c r="C205" i="28" s="1"/>
  <c r="E205" i="28"/>
  <c r="AA285" i="28"/>
  <c r="C295" i="28"/>
  <c r="E292" i="28"/>
  <c r="D289" i="28"/>
  <c r="C59" i="28"/>
  <c r="C58" i="28" s="1"/>
  <c r="C54" i="28" s="1"/>
  <c r="BH89" i="28"/>
  <c r="BH83" i="28" s="1"/>
  <c r="BH75" i="28" s="1"/>
  <c r="AZ95" i="28"/>
  <c r="AZ103" i="28"/>
  <c r="E124" i="28"/>
  <c r="I122" i="28"/>
  <c r="I83" i="28" s="1"/>
  <c r="I75" i="28" s="1"/>
  <c r="D131" i="28"/>
  <c r="D130" i="28" s="1"/>
  <c r="E144" i="28"/>
  <c r="D151" i="28"/>
  <c r="C168" i="28"/>
  <c r="C166" i="28" s="1"/>
  <c r="C165" i="28" s="1"/>
  <c r="C169" i="28"/>
  <c r="E166" i="28"/>
  <c r="E165" i="28" s="1"/>
  <c r="E175" i="28"/>
  <c r="D173" i="28"/>
  <c r="D285" i="28" s="1"/>
  <c r="K285" i="28"/>
  <c r="C66" i="28"/>
  <c r="BA75" i="28"/>
  <c r="BA52" i="28" s="1"/>
  <c r="BE75" i="28"/>
  <c r="BE52" i="28" s="1"/>
  <c r="D89" i="28"/>
  <c r="D83" i="28" s="1"/>
  <c r="D75" i="28" s="1"/>
  <c r="BH95" i="28"/>
  <c r="C100" i="28"/>
  <c r="BH103" i="28"/>
  <c r="C109" i="28"/>
  <c r="H83" i="28"/>
  <c r="H75" i="28" s="1"/>
  <c r="H52" i="28" s="1"/>
  <c r="H51" i="28" s="1"/>
  <c r="L83" i="28"/>
  <c r="L75" i="28" s="1"/>
  <c r="P83" i="28"/>
  <c r="P75" i="28" s="1"/>
  <c r="P52" i="28" s="1"/>
  <c r="P51" i="28" s="1"/>
  <c r="T83" i="28"/>
  <c r="T75" i="28" s="1"/>
  <c r="T52" i="28" s="1"/>
  <c r="X83" i="28"/>
  <c r="X75" i="28" s="1"/>
  <c r="X52" i="28" s="1"/>
  <c r="X51" i="28" s="1"/>
  <c r="AB83" i="28"/>
  <c r="AB75" i="28" s="1"/>
  <c r="AF83" i="28"/>
  <c r="AF75" i="28" s="1"/>
  <c r="AF52" i="28" s="1"/>
  <c r="AF51" i="28" s="1"/>
  <c r="AJ83" i="28"/>
  <c r="AJ75" i="28" s="1"/>
  <c r="AJ52" i="28" s="1"/>
  <c r="AN83" i="28"/>
  <c r="AN75" i="28" s="1"/>
  <c r="AN52" i="28" s="1"/>
  <c r="AN51" i="28" s="1"/>
  <c r="AR83" i="28"/>
  <c r="AR75" i="28" s="1"/>
  <c r="AV83" i="28"/>
  <c r="AV75" i="28" s="1"/>
  <c r="AV52" i="28" s="1"/>
  <c r="AV51" i="28" s="1"/>
  <c r="BD83" i="28"/>
  <c r="BD75" i="28" s="1"/>
  <c r="BD52" i="28" s="1"/>
  <c r="BL83" i="28"/>
  <c r="BL75" i="28" s="1"/>
  <c r="BL52" i="28" s="1"/>
  <c r="C116" i="28"/>
  <c r="AZ122" i="28"/>
  <c r="AZ83" i="28" s="1"/>
  <c r="AZ75" i="28" s="1"/>
  <c r="C144" i="28"/>
  <c r="D144" i="28"/>
  <c r="C153" i="28"/>
  <c r="C151" i="28" s="1"/>
  <c r="C154" i="28"/>
  <c r="E151" i="28"/>
  <c r="E130" i="28" s="1"/>
  <c r="C172" i="28"/>
  <c r="C175" i="28"/>
  <c r="E184" i="28"/>
  <c r="I194" i="28"/>
  <c r="Q194" i="28"/>
  <c r="Y194" i="28"/>
  <c r="Y51" i="28" s="1"/>
  <c r="AG194" i="28"/>
  <c r="AG51" i="28" s="1"/>
  <c r="AO194" i="28"/>
  <c r="AW194" i="28"/>
  <c r="AW51" i="28" s="1"/>
  <c r="BE195" i="28"/>
  <c r="BE194" i="28" s="1"/>
  <c r="BK194" i="28"/>
  <c r="AQ285" i="28"/>
  <c r="C72" i="28"/>
  <c r="C69" i="28" s="1"/>
  <c r="C67" i="28" s="1"/>
  <c r="D95" i="28"/>
  <c r="D103" i="28"/>
  <c r="C126" i="28"/>
  <c r="AZ130" i="28"/>
  <c r="C162" i="28"/>
  <c r="C160" i="28" s="1"/>
  <c r="BH165" i="28"/>
  <c r="AZ179" i="28"/>
  <c r="C183" i="28"/>
  <c r="E179" i="28"/>
  <c r="E231" i="28"/>
  <c r="BK285" i="28"/>
  <c r="E69" i="28"/>
  <c r="E67" i="28" s="1"/>
  <c r="C79" i="28"/>
  <c r="C77" i="28" s="1"/>
  <c r="C76" i="28" s="1"/>
  <c r="C86" i="28"/>
  <c r="C84" i="28" s="1"/>
  <c r="C91" i="28"/>
  <c r="C89" i="28" s="1"/>
  <c r="C105" i="28"/>
  <c r="C114" i="28"/>
  <c r="C112" i="28" s="1"/>
  <c r="E116" i="28"/>
  <c r="C133" i="28"/>
  <c r="C131" i="28" s="1"/>
  <c r="C138" i="28"/>
  <c r="C136" i="28" s="1"/>
  <c r="C143" i="28"/>
  <c r="C141" i="28" s="1"/>
  <c r="C180" i="28"/>
  <c r="C188" i="28"/>
  <c r="C187" i="28" s="1"/>
  <c r="C193" i="28"/>
  <c r="C192" i="28" s="1"/>
  <c r="C191" i="28" s="1"/>
  <c r="AZ205" i="28"/>
  <c r="AZ204" i="28" s="1"/>
  <c r="C211" i="28"/>
  <c r="E216" i="28"/>
  <c r="D216" i="28"/>
  <c r="C226" i="28"/>
  <c r="BG285" i="28"/>
  <c r="H195" i="28"/>
  <c r="H194" i="28" s="1"/>
  <c r="L195" i="28"/>
  <c r="P195" i="28"/>
  <c r="P194" i="28" s="1"/>
  <c r="T195" i="28"/>
  <c r="X195" i="28"/>
  <c r="X194" i="28" s="1"/>
  <c r="AB195" i="28"/>
  <c r="AF195" i="28"/>
  <c r="AF194" i="28" s="1"/>
  <c r="AJ195" i="28"/>
  <c r="AN195" i="28"/>
  <c r="AN194" i="28" s="1"/>
  <c r="AR195" i="28"/>
  <c r="AV195" i="28"/>
  <c r="AV194" i="28" s="1"/>
  <c r="AZ196" i="28"/>
  <c r="BH205" i="28"/>
  <c r="BH204" i="28" s="1"/>
  <c r="BH195" i="28" s="1"/>
  <c r="BH194" i="28" s="1"/>
  <c r="BC285" i="28"/>
  <c r="AY285" i="28"/>
  <c r="AI285" i="28"/>
  <c r="AZ175" i="28"/>
  <c r="C185" i="28"/>
  <c r="C184" i="28" s="1"/>
  <c r="D195" i="28"/>
  <c r="D194" i="28" s="1"/>
  <c r="C201" i="28"/>
  <c r="C196" i="28" s="1"/>
  <c r="D205" i="28"/>
  <c r="D204" i="28" s="1"/>
  <c r="AZ230" i="28"/>
  <c r="L230" i="28"/>
  <c r="AR230" i="28"/>
  <c r="S285" i="28"/>
  <c r="C219" i="28"/>
  <c r="C216" i="28" s="1"/>
  <c r="AX231" i="28"/>
  <c r="AX230" i="28" s="1"/>
  <c r="E246" i="28"/>
  <c r="C251" i="28"/>
  <c r="E263" i="28"/>
  <c r="O285" i="28"/>
  <c r="AU285" i="28"/>
  <c r="F285" i="28"/>
  <c r="J285" i="28"/>
  <c r="N285" i="28"/>
  <c r="R285" i="28"/>
  <c r="V285" i="28"/>
  <c r="Z285" i="28"/>
  <c r="AD285" i="28"/>
  <c r="AH285" i="28"/>
  <c r="AL285" i="28"/>
  <c r="AP285" i="28"/>
  <c r="AT285" i="28"/>
  <c r="AX285" i="28"/>
  <c r="BB285" i="28"/>
  <c r="BF285" i="28"/>
  <c r="BJ285" i="28"/>
  <c r="BN285" i="28"/>
  <c r="BI231" i="28"/>
  <c r="BI230" i="28" s="1"/>
  <c r="BI194" i="28" s="1"/>
  <c r="BI51" i="28" s="1"/>
  <c r="BM231" i="28"/>
  <c r="BM230" i="28" s="1"/>
  <c r="BM194" i="28" s="1"/>
  <c r="BM51" i="28" s="1"/>
  <c r="C246" i="28"/>
  <c r="E258" i="28"/>
  <c r="C263" i="28"/>
  <c r="C258" i="28" s="1"/>
  <c r="AZ216" i="28"/>
  <c r="E227" i="28"/>
  <c r="BA231" i="28"/>
  <c r="BA230" i="28" s="1"/>
  <c r="BA194" i="28" s="1"/>
  <c r="BE231" i="28"/>
  <c r="BE230" i="28" s="1"/>
  <c r="C236" i="28"/>
  <c r="C235" i="28" s="1"/>
  <c r="C231" i="28" s="1"/>
  <c r="C230" i="28" s="1"/>
  <c r="C256" i="28"/>
  <c r="C270" i="28"/>
  <c r="E269" i="28"/>
  <c r="E268" i="28" s="1"/>
  <c r="C274" i="28"/>
  <c r="C271" i="28" s="1"/>
  <c r="AZ292" i="28"/>
  <c r="AZ289" i="28" s="1"/>
  <c r="C298" i="28"/>
  <c r="C300" i="28"/>
  <c r="P285" i="28"/>
  <c r="AF285" i="28"/>
  <c r="AV285" i="28"/>
  <c r="BL285" i="28"/>
  <c r="L269" i="28"/>
  <c r="L268" i="28" s="1"/>
  <c r="L285" i="28" s="1"/>
  <c r="P269" i="28"/>
  <c r="P268" i="28" s="1"/>
  <c r="T269" i="28"/>
  <c r="T268" i="28" s="1"/>
  <c r="T285" i="28" s="1"/>
  <c r="X269" i="28"/>
  <c r="X268" i="28" s="1"/>
  <c r="AB269" i="28"/>
  <c r="AB268" i="28" s="1"/>
  <c r="AB285" i="28" s="1"/>
  <c r="AF269" i="28"/>
  <c r="AF268" i="28" s="1"/>
  <c r="AJ269" i="28"/>
  <c r="AJ268" i="28" s="1"/>
  <c r="AJ285" i="28" s="1"/>
  <c r="AN269" i="28"/>
  <c r="AN268" i="28" s="1"/>
  <c r="AR269" i="28"/>
  <c r="AR268" i="28" s="1"/>
  <c r="AR285" i="28" s="1"/>
  <c r="AV269" i="28"/>
  <c r="AV268" i="28" s="1"/>
  <c r="BD269" i="28"/>
  <c r="BD268" i="28" s="1"/>
  <c r="BD285" i="28" s="1"/>
  <c r="BH269" i="28"/>
  <c r="BH268" i="28" s="1"/>
  <c r="BL269" i="28"/>
  <c r="BL268" i="28" s="1"/>
  <c r="BL194" i="28" s="1"/>
  <c r="E282" i="28"/>
  <c r="E290" i="28" s="1"/>
  <c r="E289" i="28" s="1"/>
  <c r="M285" i="28"/>
  <c r="Q285" i="28"/>
  <c r="U285" i="28"/>
  <c r="Y285" i="28"/>
  <c r="AC285" i="28"/>
  <c r="AG285" i="28"/>
  <c r="AK285" i="28"/>
  <c r="AO285" i="28"/>
  <c r="AS285" i="28"/>
  <c r="AW285" i="28"/>
  <c r="BA285" i="28"/>
  <c r="BI285" i="28"/>
  <c r="BM287" i="28" l="1"/>
  <c r="BM50" i="28"/>
  <c r="BL51" i="28"/>
  <c r="AN287" i="28"/>
  <c r="AN50" i="28"/>
  <c r="X287" i="28"/>
  <c r="X50" i="28"/>
  <c r="H287" i="28"/>
  <c r="H50" i="28"/>
  <c r="S287" i="28"/>
  <c r="S50" i="28"/>
  <c r="W285" i="28"/>
  <c r="W52" i="28"/>
  <c r="W51" i="28" s="1"/>
  <c r="BH285" i="28"/>
  <c r="BI50" i="28"/>
  <c r="BI287" i="28"/>
  <c r="T51" i="28"/>
  <c r="C204" i="28"/>
  <c r="G52" i="28"/>
  <c r="G51" i="28" s="1"/>
  <c r="G285" i="28"/>
  <c r="AE287" i="28"/>
  <c r="AE50" i="28"/>
  <c r="C195" i="28"/>
  <c r="AV287" i="28"/>
  <c r="AV50" i="28"/>
  <c r="AF287" i="28"/>
  <c r="AF50" i="28"/>
  <c r="P287" i="28"/>
  <c r="P50" i="28"/>
  <c r="I52" i="28"/>
  <c r="I51" i="28" s="1"/>
  <c r="I285" i="28"/>
  <c r="AX287" i="28"/>
  <c r="AX50" i="28"/>
  <c r="AY287" i="28"/>
  <c r="AY50" i="28"/>
  <c r="AA287" i="28"/>
  <c r="AA50" i="28"/>
  <c r="Y287" i="28"/>
  <c r="Y50" i="28"/>
  <c r="C53" i="28"/>
  <c r="AU287" i="28"/>
  <c r="AU50" i="28"/>
  <c r="AI287" i="28"/>
  <c r="AI50" i="28"/>
  <c r="BD194" i="28"/>
  <c r="BD51" i="28" s="1"/>
  <c r="E230" i="28"/>
  <c r="AM287" i="28"/>
  <c r="AM50" i="28"/>
  <c r="BM285" i="28"/>
  <c r="AE285" i="28"/>
  <c r="AZ174" i="28"/>
  <c r="AZ173" i="28" s="1"/>
  <c r="AZ195" i="28"/>
  <c r="AZ194" i="28" s="1"/>
  <c r="AJ194" i="28"/>
  <c r="AJ51" i="28" s="1"/>
  <c r="T194" i="28"/>
  <c r="C103" i="28"/>
  <c r="AW287" i="28"/>
  <c r="AW50" i="28"/>
  <c r="BE51" i="28"/>
  <c r="E174" i="28"/>
  <c r="E173" i="28" s="1"/>
  <c r="E122" i="28"/>
  <c r="E83" i="28" s="1"/>
  <c r="E75" i="28" s="1"/>
  <c r="E285" i="28" s="1"/>
  <c r="C124" i="28"/>
  <c r="C122" i="28" s="1"/>
  <c r="E204" i="28"/>
  <c r="E195" i="28" s="1"/>
  <c r="E53" i="28"/>
  <c r="BH27" i="28"/>
  <c r="Q287" i="28"/>
  <c r="Q50" i="28"/>
  <c r="AO287" i="28"/>
  <c r="AO50" i="28"/>
  <c r="AN285" i="28"/>
  <c r="X285" i="28"/>
  <c r="H285" i="28"/>
  <c r="C269" i="28"/>
  <c r="C268" i="28" s="1"/>
  <c r="C130" i="28"/>
  <c r="BA51" i="28"/>
  <c r="D52" i="28"/>
  <c r="D51" i="28" s="1"/>
  <c r="AZ52" i="28"/>
  <c r="BK51" i="28"/>
  <c r="O287" i="28"/>
  <c r="O50" i="28"/>
  <c r="C27" i="28"/>
  <c r="C21" i="28" s="1"/>
  <c r="BC287" i="28"/>
  <c r="BC50" i="28"/>
  <c r="BE285" i="28"/>
  <c r="AR194" i="28"/>
  <c r="AR51" i="28" s="1"/>
  <c r="AB194" i="28"/>
  <c r="AB51" i="28" s="1"/>
  <c r="L194" i="28"/>
  <c r="L51" i="28" s="1"/>
  <c r="C179" i="28"/>
  <c r="C174" i="28" s="1"/>
  <c r="C173" i="28" s="1"/>
  <c r="AG287" i="28"/>
  <c r="AG50" i="28"/>
  <c r="C292" i="28"/>
  <c r="C289" i="28" s="1"/>
  <c r="M287" i="28"/>
  <c r="M50" i="28"/>
  <c r="BG287" i="28"/>
  <c r="BG50" i="28"/>
  <c r="AQ287" i="28"/>
  <c r="AQ50" i="28"/>
  <c r="K287" i="28"/>
  <c r="K50" i="28"/>
  <c r="C83" i="28" l="1"/>
  <c r="C75" i="28" s="1"/>
  <c r="C285" i="28" s="1"/>
  <c r="AB287" i="28"/>
  <c r="AB50" i="28"/>
  <c r="AJ287" i="28"/>
  <c r="AJ50" i="28"/>
  <c r="BD287" i="28"/>
  <c r="BD50" i="28"/>
  <c r="AR287" i="28"/>
  <c r="AR50" i="28"/>
  <c r="L287" i="28"/>
  <c r="L50" i="28"/>
  <c r="BK287" i="28"/>
  <c r="BK50" i="28"/>
  <c r="AZ51" i="28"/>
  <c r="E52" i="28"/>
  <c r="T287" i="28"/>
  <c r="T50" i="28"/>
  <c r="BL287" i="28"/>
  <c r="BL50" i="28"/>
  <c r="D287" i="28"/>
  <c r="D50" i="28"/>
  <c r="E194" i="28"/>
  <c r="BE287" i="28"/>
  <c r="BE50" i="28"/>
  <c r="C52" i="28"/>
  <c r="AZ285" i="28"/>
  <c r="BA287" i="28"/>
  <c r="BA50" i="28"/>
  <c r="C194" i="28"/>
  <c r="G287" i="28"/>
  <c r="G50" i="28"/>
  <c r="W287" i="28"/>
  <c r="W50" i="28"/>
  <c r="BH287" i="28"/>
  <c r="BH21" i="28"/>
  <c r="I287" i="28"/>
  <c r="I50" i="28"/>
  <c r="C51" i="28" l="1"/>
  <c r="AZ287" i="28"/>
  <c r="AZ50" i="28"/>
  <c r="E51" i="28"/>
  <c r="C287" i="28" l="1"/>
  <c r="C50" i="28"/>
  <c r="E287" i="28"/>
  <c r="E50" i="28"/>
  <c r="E16" i="27" l="1"/>
  <c r="F58" i="27" l="1"/>
  <c r="F57" i="27"/>
  <c r="F56" i="27"/>
  <c r="F55" i="27"/>
  <c r="E54" i="27"/>
  <c r="D54" i="27"/>
  <c r="F47" i="27"/>
  <c r="F46" i="27"/>
  <c r="F45" i="27"/>
  <c r="F44" i="27"/>
  <c r="F43" i="27"/>
  <c r="F42" i="27"/>
  <c r="F41" i="27"/>
  <c r="F40" i="27"/>
  <c r="F39" i="27"/>
  <c r="F38" i="27"/>
  <c r="F37" i="27"/>
  <c r="F36" i="27"/>
  <c r="F35" i="27"/>
  <c r="F34" i="27"/>
  <c r="F33" i="27"/>
  <c r="F32" i="27"/>
  <c r="F31" i="27"/>
  <c r="F30" i="27"/>
  <c r="F29" i="27"/>
  <c r="F28" i="27"/>
  <c r="F27" i="27"/>
  <c r="F26" i="27"/>
  <c r="D25" i="27"/>
  <c r="F25" i="27" s="1"/>
  <c r="D24" i="27"/>
  <c r="F24" i="27" s="1"/>
  <c r="F23" i="27"/>
  <c r="D22" i="27"/>
  <c r="F22" i="27" s="1"/>
  <c r="F21" i="27"/>
  <c r="F20" i="27"/>
  <c r="F19" i="27"/>
  <c r="F18" i="27"/>
  <c r="D17" i="27"/>
  <c r="F17" i="27" s="1"/>
  <c r="F54" i="27" l="1"/>
  <c r="F16" i="27"/>
  <c r="D16" i="27"/>
  <c r="O303" i="26" l="1"/>
  <c r="L303" i="26"/>
  <c r="I303" i="26"/>
  <c r="F303" i="26"/>
  <c r="C303" i="26" s="1"/>
  <c r="O301" i="26"/>
  <c r="L301" i="26"/>
  <c r="I301" i="26"/>
  <c r="F301" i="26"/>
  <c r="C301" i="26" s="1"/>
  <c r="O299" i="26"/>
  <c r="L299" i="26"/>
  <c r="I299" i="26"/>
  <c r="F299" i="26"/>
  <c r="O298" i="26"/>
  <c r="L298" i="26"/>
  <c r="I298" i="26"/>
  <c r="F298" i="26"/>
  <c r="C298" i="26" s="1"/>
  <c r="O297" i="26"/>
  <c r="L297" i="26"/>
  <c r="I297" i="26"/>
  <c r="F297" i="26"/>
  <c r="C297" i="26" s="1"/>
  <c r="O296" i="26"/>
  <c r="L296" i="26"/>
  <c r="I296" i="26"/>
  <c r="F296" i="26"/>
  <c r="C296" i="26" s="1"/>
  <c r="O295" i="26"/>
  <c r="L295" i="26"/>
  <c r="I295" i="26"/>
  <c r="F295" i="26"/>
  <c r="O294" i="26"/>
  <c r="L294" i="26"/>
  <c r="I294" i="26"/>
  <c r="F294" i="26"/>
  <c r="C294" i="26" s="1"/>
  <c r="N293" i="26"/>
  <c r="M293" i="26"/>
  <c r="O293" i="26" s="1"/>
  <c r="K293" i="26"/>
  <c r="L293" i="26" s="1"/>
  <c r="J293" i="26"/>
  <c r="H293" i="26"/>
  <c r="G293" i="26"/>
  <c r="I293" i="26" s="1"/>
  <c r="E293" i="26"/>
  <c r="D293" i="26"/>
  <c r="F293" i="26" s="1"/>
  <c r="O285" i="26"/>
  <c r="L285" i="26"/>
  <c r="I285" i="26"/>
  <c r="F285" i="26"/>
  <c r="C285" i="26" s="1"/>
  <c r="O284" i="26"/>
  <c r="L284" i="26"/>
  <c r="I284" i="26"/>
  <c r="F284" i="26"/>
  <c r="N283" i="26"/>
  <c r="M283" i="26"/>
  <c r="K283" i="26"/>
  <c r="J283" i="26"/>
  <c r="H283" i="26"/>
  <c r="G283" i="26"/>
  <c r="I283" i="26" s="1"/>
  <c r="E283" i="26"/>
  <c r="D283" i="26"/>
  <c r="F283" i="26" s="1"/>
  <c r="O282" i="26"/>
  <c r="L282" i="26"/>
  <c r="I282" i="26"/>
  <c r="F282" i="26"/>
  <c r="C282" i="26"/>
  <c r="N281" i="26"/>
  <c r="M281" i="26"/>
  <c r="O281" i="26" s="1"/>
  <c r="K281" i="26"/>
  <c r="J281" i="26"/>
  <c r="L281" i="26" s="1"/>
  <c r="H281" i="26"/>
  <c r="G281" i="26"/>
  <c r="E281" i="26"/>
  <c r="D281" i="26"/>
  <c r="F281" i="26" s="1"/>
  <c r="O280" i="26"/>
  <c r="L280" i="26"/>
  <c r="I280" i="26"/>
  <c r="F280" i="26"/>
  <c r="O279" i="26"/>
  <c r="L279" i="26"/>
  <c r="I279" i="26"/>
  <c r="F279" i="26"/>
  <c r="C279" i="26" s="1"/>
  <c r="O278" i="26"/>
  <c r="O277" i="26" s="1"/>
  <c r="L278" i="26"/>
  <c r="I278" i="26"/>
  <c r="F278" i="26"/>
  <c r="C278" i="26" s="1"/>
  <c r="N277" i="26"/>
  <c r="M277" i="26"/>
  <c r="L277" i="26"/>
  <c r="K277" i="26"/>
  <c r="J277" i="26"/>
  <c r="H277" i="26"/>
  <c r="G277" i="26"/>
  <c r="E277" i="26"/>
  <c r="D277" i="26"/>
  <c r="F277" i="26" s="1"/>
  <c r="O276" i="26"/>
  <c r="L276" i="26"/>
  <c r="I276" i="26"/>
  <c r="C276" i="26" s="1"/>
  <c r="F276" i="26"/>
  <c r="O275" i="26"/>
  <c r="L275" i="26"/>
  <c r="I275" i="26"/>
  <c r="F275" i="26"/>
  <c r="O274" i="26"/>
  <c r="L274" i="26"/>
  <c r="I274" i="26"/>
  <c r="F274" i="26"/>
  <c r="C274" i="26"/>
  <c r="O273" i="26"/>
  <c r="L273" i="26"/>
  <c r="I273" i="26"/>
  <c r="F273" i="26"/>
  <c r="C273" i="26" s="1"/>
  <c r="N272" i="26"/>
  <c r="N270" i="26" s="1"/>
  <c r="N269" i="26" s="1"/>
  <c r="M272" i="26"/>
  <c r="K272" i="26"/>
  <c r="J272" i="26"/>
  <c r="I272" i="26"/>
  <c r="H272" i="26"/>
  <c r="G272" i="26"/>
  <c r="E272" i="26"/>
  <c r="D272" i="26"/>
  <c r="O271" i="26"/>
  <c r="L271" i="26"/>
  <c r="I271" i="26"/>
  <c r="F271" i="26"/>
  <c r="K270" i="26"/>
  <c r="K269" i="26" s="1"/>
  <c r="H270" i="26"/>
  <c r="G270" i="26"/>
  <c r="D270" i="26"/>
  <c r="H269" i="26"/>
  <c r="O268" i="26"/>
  <c r="L268" i="26"/>
  <c r="I268" i="26"/>
  <c r="F268" i="26"/>
  <c r="O267" i="26"/>
  <c r="L267" i="26"/>
  <c r="I267" i="26"/>
  <c r="F267" i="26"/>
  <c r="C267" i="26" s="1"/>
  <c r="O266" i="26"/>
  <c r="L266" i="26"/>
  <c r="I266" i="26"/>
  <c r="F266" i="26"/>
  <c r="O265" i="26"/>
  <c r="L265" i="26"/>
  <c r="I265" i="26"/>
  <c r="F265" i="26"/>
  <c r="N264" i="26"/>
  <c r="M264" i="26"/>
  <c r="O264" i="26" s="1"/>
  <c r="K264" i="26"/>
  <c r="J264" i="26"/>
  <c r="H264" i="26"/>
  <c r="G264" i="26"/>
  <c r="I264" i="26" s="1"/>
  <c r="E264" i="26"/>
  <c r="D264" i="26"/>
  <c r="F264" i="26" s="1"/>
  <c r="O263" i="26"/>
  <c r="L263" i="26"/>
  <c r="I263" i="26"/>
  <c r="F263" i="26"/>
  <c r="O262" i="26"/>
  <c r="L262" i="26"/>
  <c r="I262" i="26"/>
  <c r="F262" i="26"/>
  <c r="C262" i="26" s="1"/>
  <c r="O261" i="26"/>
  <c r="L261" i="26"/>
  <c r="I261" i="26"/>
  <c r="F261" i="26"/>
  <c r="N260" i="26"/>
  <c r="M260" i="26"/>
  <c r="K260" i="26"/>
  <c r="J260" i="26"/>
  <c r="H260" i="26"/>
  <c r="G260" i="26"/>
  <c r="I260" i="26" s="1"/>
  <c r="E260" i="26"/>
  <c r="E259" i="26" s="1"/>
  <c r="D260" i="26"/>
  <c r="F260" i="26" s="1"/>
  <c r="N259" i="26"/>
  <c r="K259" i="26"/>
  <c r="H259" i="26"/>
  <c r="G259" i="26"/>
  <c r="I259" i="26" s="1"/>
  <c r="D259" i="26"/>
  <c r="F259" i="26" s="1"/>
  <c r="O258" i="26"/>
  <c r="L258" i="26"/>
  <c r="I258" i="26"/>
  <c r="F258" i="26"/>
  <c r="C258" i="26" s="1"/>
  <c r="O257" i="26"/>
  <c r="L257" i="26"/>
  <c r="I257" i="26"/>
  <c r="F257" i="26"/>
  <c r="O256" i="26"/>
  <c r="L256" i="26"/>
  <c r="I256" i="26"/>
  <c r="C256" i="26" s="1"/>
  <c r="F256" i="26"/>
  <c r="O255" i="26"/>
  <c r="L255" i="26"/>
  <c r="I255" i="26"/>
  <c r="F255" i="26"/>
  <c r="O254" i="26"/>
  <c r="L254" i="26"/>
  <c r="I254" i="26"/>
  <c r="F254" i="26"/>
  <c r="C254" i="26" s="1"/>
  <c r="N253" i="26"/>
  <c r="M253" i="26"/>
  <c r="K253" i="26"/>
  <c r="J253" i="26"/>
  <c r="L253" i="26" s="1"/>
  <c r="H253" i="26"/>
  <c r="H252" i="26" s="1"/>
  <c r="G253" i="26"/>
  <c r="E253" i="26"/>
  <c r="E252" i="26" s="1"/>
  <c r="D253" i="26"/>
  <c r="N252" i="26"/>
  <c r="K252" i="26"/>
  <c r="J252" i="26"/>
  <c r="L252" i="26" s="1"/>
  <c r="G252" i="26"/>
  <c r="I252" i="26" s="1"/>
  <c r="O251" i="26"/>
  <c r="L251" i="26"/>
  <c r="I251" i="26"/>
  <c r="F251" i="26"/>
  <c r="C251" i="26" s="1"/>
  <c r="O250" i="26"/>
  <c r="L250" i="26"/>
  <c r="I250" i="26"/>
  <c r="F250" i="26"/>
  <c r="O249" i="26"/>
  <c r="L249" i="26"/>
  <c r="I249" i="26"/>
  <c r="F249" i="26"/>
  <c r="O248" i="26"/>
  <c r="L248" i="26"/>
  <c r="I248" i="26"/>
  <c r="F248" i="26"/>
  <c r="N247" i="26"/>
  <c r="O247" i="26" s="1"/>
  <c r="M247" i="26"/>
  <c r="K247" i="26"/>
  <c r="J247" i="26"/>
  <c r="H247" i="26"/>
  <c r="G247" i="26"/>
  <c r="E247" i="26"/>
  <c r="D247" i="26"/>
  <c r="F247" i="26" s="1"/>
  <c r="O246" i="26"/>
  <c r="L246" i="26"/>
  <c r="I246" i="26"/>
  <c r="F246" i="26"/>
  <c r="C246" i="26" s="1"/>
  <c r="O245" i="26"/>
  <c r="L245" i="26"/>
  <c r="I245" i="26"/>
  <c r="F245" i="26"/>
  <c r="O244" i="26"/>
  <c r="L244" i="26"/>
  <c r="I244" i="26"/>
  <c r="F244" i="26"/>
  <c r="O243" i="26"/>
  <c r="L243" i="26"/>
  <c r="I243" i="26"/>
  <c r="F243" i="26"/>
  <c r="C243" i="26" s="1"/>
  <c r="O242" i="26"/>
  <c r="L242" i="26"/>
  <c r="I242" i="26"/>
  <c r="F242" i="26"/>
  <c r="O241" i="26"/>
  <c r="L241" i="26"/>
  <c r="I241" i="26"/>
  <c r="F241" i="26"/>
  <c r="O240" i="26"/>
  <c r="L240" i="26"/>
  <c r="I240" i="26"/>
  <c r="C240" i="26" s="1"/>
  <c r="F240" i="26"/>
  <c r="N239" i="26"/>
  <c r="M239" i="26"/>
  <c r="O239" i="26" s="1"/>
  <c r="K239" i="26"/>
  <c r="J239" i="26"/>
  <c r="H239" i="26"/>
  <c r="G239" i="26"/>
  <c r="I239" i="26" s="1"/>
  <c r="E239" i="26"/>
  <c r="F239" i="26" s="1"/>
  <c r="D239" i="26"/>
  <c r="O238" i="26"/>
  <c r="L238" i="26"/>
  <c r="I238" i="26"/>
  <c r="F238" i="26"/>
  <c r="O237" i="26"/>
  <c r="L237" i="26"/>
  <c r="I237" i="26"/>
  <c r="F237" i="26"/>
  <c r="N236" i="26"/>
  <c r="M236" i="26"/>
  <c r="K236" i="26"/>
  <c r="J236" i="26"/>
  <c r="I236" i="26"/>
  <c r="H236" i="26"/>
  <c r="G236" i="26"/>
  <c r="E236" i="26"/>
  <c r="D236" i="26"/>
  <c r="F236" i="26" s="1"/>
  <c r="O235" i="26"/>
  <c r="L235" i="26"/>
  <c r="I235" i="26"/>
  <c r="F235" i="26"/>
  <c r="C235" i="26" s="1"/>
  <c r="N234" i="26"/>
  <c r="M234" i="26"/>
  <c r="O234" i="26" s="1"/>
  <c r="K234" i="26"/>
  <c r="K232" i="26" s="1"/>
  <c r="K231" i="26" s="1"/>
  <c r="J234" i="26"/>
  <c r="L234" i="26" s="1"/>
  <c r="H234" i="26"/>
  <c r="H232" i="26" s="1"/>
  <c r="H231" i="26" s="1"/>
  <c r="G234" i="26"/>
  <c r="E234" i="26"/>
  <c r="D234" i="26"/>
  <c r="O233" i="26"/>
  <c r="L233" i="26"/>
  <c r="I233" i="26"/>
  <c r="F233" i="26"/>
  <c r="N232" i="26"/>
  <c r="N231" i="26" s="1"/>
  <c r="M232" i="26"/>
  <c r="E232" i="26"/>
  <c r="O230" i="26"/>
  <c r="L230" i="26"/>
  <c r="I230" i="26"/>
  <c r="F230" i="26"/>
  <c r="O229" i="26"/>
  <c r="L229" i="26"/>
  <c r="I229" i="26"/>
  <c r="F229" i="26"/>
  <c r="N228" i="26"/>
  <c r="M228" i="26"/>
  <c r="K228" i="26"/>
  <c r="J228" i="26"/>
  <c r="H228" i="26"/>
  <c r="I228" i="26" s="1"/>
  <c r="G228" i="26"/>
  <c r="E228" i="26"/>
  <c r="D228" i="26"/>
  <c r="F228" i="26" s="1"/>
  <c r="O227" i="26"/>
  <c r="L227" i="26"/>
  <c r="I227" i="26"/>
  <c r="F227" i="26"/>
  <c r="C227" i="26" s="1"/>
  <c r="O226" i="26"/>
  <c r="L226" i="26"/>
  <c r="I226" i="26"/>
  <c r="F226" i="26"/>
  <c r="O225" i="26"/>
  <c r="L225" i="26"/>
  <c r="I225" i="26"/>
  <c r="F225" i="26"/>
  <c r="O224" i="26"/>
  <c r="L224" i="26"/>
  <c r="I224" i="26"/>
  <c r="C224" i="26" s="1"/>
  <c r="F224" i="26"/>
  <c r="O223" i="26"/>
  <c r="L223" i="26"/>
  <c r="I223" i="26"/>
  <c r="C223" i="26" s="1"/>
  <c r="F223" i="26"/>
  <c r="O222" i="26"/>
  <c r="L222" i="26"/>
  <c r="I222" i="26"/>
  <c r="F222" i="26"/>
  <c r="C222" i="26" s="1"/>
  <c r="O221" i="26"/>
  <c r="L221" i="26"/>
  <c r="I221" i="26"/>
  <c r="F221" i="26"/>
  <c r="O220" i="26"/>
  <c r="L220" i="26"/>
  <c r="I220" i="26"/>
  <c r="F220" i="26"/>
  <c r="O219" i="26"/>
  <c r="L219" i="26"/>
  <c r="I219" i="26"/>
  <c r="F219" i="26"/>
  <c r="C219" i="26"/>
  <c r="O218" i="26"/>
  <c r="L218" i="26"/>
  <c r="I218" i="26"/>
  <c r="F218" i="26"/>
  <c r="C218" i="26" s="1"/>
  <c r="N217" i="26"/>
  <c r="M217" i="26"/>
  <c r="O217" i="26" s="1"/>
  <c r="K217" i="26"/>
  <c r="J217" i="26"/>
  <c r="L217" i="26" s="1"/>
  <c r="H217" i="26"/>
  <c r="G217" i="26"/>
  <c r="E217" i="26"/>
  <c r="D217" i="26"/>
  <c r="O216" i="26"/>
  <c r="L216" i="26"/>
  <c r="I216" i="26"/>
  <c r="F216" i="26"/>
  <c r="O215" i="26"/>
  <c r="L215" i="26"/>
  <c r="I215" i="26"/>
  <c r="F215" i="26"/>
  <c r="O214" i="26"/>
  <c r="L214" i="26"/>
  <c r="I214" i="26"/>
  <c r="F214" i="26"/>
  <c r="C214" i="26"/>
  <c r="O213" i="26"/>
  <c r="L213" i="26"/>
  <c r="I213" i="26"/>
  <c r="F213" i="26"/>
  <c r="C213" i="26" s="1"/>
  <c r="O212" i="26"/>
  <c r="L212" i="26"/>
  <c r="I212" i="26"/>
  <c r="F212" i="26"/>
  <c r="O211" i="26"/>
  <c r="L211" i="26"/>
  <c r="I211" i="26"/>
  <c r="F211" i="26"/>
  <c r="C211" i="26"/>
  <c r="O210" i="26"/>
  <c r="L210" i="26"/>
  <c r="I210" i="26"/>
  <c r="F210" i="26"/>
  <c r="C210" i="26" s="1"/>
  <c r="O209" i="26"/>
  <c r="L209" i="26"/>
  <c r="I209" i="26"/>
  <c r="F209" i="26"/>
  <c r="O208" i="26"/>
  <c r="L208" i="26"/>
  <c r="I208" i="26"/>
  <c r="F208" i="26"/>
  <c r="O207" i="26"/>
  <c r="L207" i="26"/>
  <c r="I207" i="26"/>
  <c r="F207" i="26"/>
  <c r="N206" i="26"/>
  <c r="M206" i="26"/>
  <c r="O206" i="26" s="1"/>
  <c r="K206" i="26"/>
  <c r="K205" i="26" s="1"/>
  <c r="J206" i="26"/>
  <c r="H206" i="26"/>
  <c r="G206" i="26"/>
  <c r="E206" i="26"/>
  <c r="E205" i="26" s="1"/>
  <c r="D206" i="26"/>
  <c r="M205" i="26"/>
  <c r="D205" i="26"/>
  <c r="O204" i="26"/>
  <c r="L204" i="26"/>
  <c r="I204" i="26"/>
  <c r="F204" i="26"/>
  <c r="O203" i="26"/>
  <c r="L203" i="26"/>
  <c r="I203" i="26"/>
  <c r="F203" i="26"/>
  <c r="C203" i="26" s="1"/>
  <c r="O202" i="26"/>
  <c r="L202" i="26"/>
  <c r="I202" i="26"/>
  <c r="F202" i="26"/>
  <c r="O201" i="26"/>
  <c r="L201" i="26"/>
  <c r="I201" i="26"/>
  <c r="F201" i="26"/>
  <c r="O200" i="26"/>
  <c r="L200" i="26"/>
  <c r="I200" i="26"/>
  <c r="F200" i="26"/>
  <c r="N199" i="26"/>
  <c r="N197" i="26" s="1"/>
  <c r="M199" i="26"/>
  <c r="K199" i="26"/>
  <c r="K197" i="26" s="1"/>
  <c r="J199" i="26"/>
  <c r="H199" i="26"/>
  <c r="H197" i="26" s="1"/>
  <c r="G199" i="26"/>
  <c r="E199" i="26"/>
  <c r="D199" i="26"/>
  <c r="F199" i="26" s="1"/>
  <c r="O198" i="26"/>
  <c r="L198" i="26"/>
  <c r="I198" i="26"/>
  <c r="F198" i="26"/>
  <c r="C198" i="26" s="1"/>
  <c r="M197" i="26"/>
  <c r="E197" i="26"/>
  <c r="D197" i="26"/>
  <c r="O194" i="26"/>
  <c r="L194" i="26"/>
  <c r="I194" i="26"/>
  <c r="F194" i="26"/>
  <c r="N193" i="26"/>
  <c r="N192" i="26" s="1"/>
  <c r="M193" i="26"/>
  <c r="K193" i="26"/>
  <c r="J193" i="26"/>
  <c r="H193" i="26"/>
  <c r="H192" i="26" s="1"/>
  <c r="G193" i="26"/>
  <c r="I193" i="26" s="1"/>
  <c r="E193" i="26"/>
  <c r="E192" i="26" s="1"/>
  <c r="D193" i="26"/>
  <c r="D192" i="26" s="1"/>
  <c r="K192" i="26"/>
  <c r="J192" i="26"/>
  <c r="G192" i="26"/>
  <c r="O191" i="26"/>
  <c r="L191" i="26"/>
  <c r="I191" i="26"/>
  <c r="F191" i="26"/>
  <c r="C191" i="26" s="1"/>
  <c r="O190" i="26"/>
  <c r="L190" i="26"/>
  <c r="I190" i="26"/>
  <c r="F190" i="26"/>
  <c r="N189" i="26"/>
  <c r="M189" i="26"/>
  <c r="K189" i="26"/>
  <c r="K188" i="26" s="1"/>
  <c r="J189" i="26"/>
  <c r="H189" i="26"/>
  <c r="G189" i="26"/>
  <c r="I189" i="26" s="1"/>
  <c r="E189" i="26"/>
  <c r="E188" i="26" s="1"/>
  <c r="D189" i="26"/>
  <c r="F189" i="26" s="1"/>
  <c r="N188" i="26"/>
  <c r="O187" i="26"/>
  <c r="L187" i="26"/>
  <c r="I187" i="26"/>
  <c r="F187" i="26"/>
  <c r="O186" i="26"/>
  <c r="L186" i="26"/>
  <c r="I186" i="26"/>
  <c r="F186" i="26"/>
  <c r="N185" i="26"/>
  <c r="M185" i="26"/>
  <c r="K185" i="26"/>
  <c r="J185" i="26"/>
  <c r="H185" i="26"/>
  <c r="G185" i="26"/>
  <c r="I185" i="26" s="1"/>
  <c r="E185" i="26"/>
  <c r="D185" i="26"/>
  <c r="O184" i="26"/>
  <c r="L184" i="26"/>
  <c r="I184" i="26"/>
  <c r="F184" i="26"/>
  <c r="C184" i="26" s="1"/>
  <c r="O183" i="26"/>
  <c r="L183" i="26"/>
  <c r="I183" i="26"/>
  <c r="F183" i="26"/>
  <c r="O182" i="26"/>
  <c r="L182" i="26"/>
  <c r="I182" i="26"/>
  <c r="F182" i="26"/>
  <c r="O181" i="26"/>
  <c r="L181" i="26"/>
  <c r="I181" i="26"/>
  <c r="F181" i="26"/>
  <c r="N180" i="26"/>
  <c r="O180" i="26" s="1"/>
  <c r="M180" i="26"/>
  <c r="K180" i="26"/>
  <c r="J180" i="26"/>
  <c r="L180" i="26" s="1"/>
  <c r="H180" i="26"/>
  <c r="G180" i="26"/>
  <c r="E180" i="26"/>
  <c r="D180" i="26"/>
  <c r="F180" i="26" s="1"/>
  <c r="O179" i="26"/>
  <c r="L179" i="26"/>
  <c r="I179" i="26"/>
  <c r="F179" i="26"/>
  <c r="C179" i="26" s="1"/>
  <c r="O178" i="26"/>
  <c r="L178" i="26"/>
  <c r="I178" i="26"/>
  <c r="F178" i="26"/>
  <c r="O177" i="26"/>
  <c r="L177" i="26"/>
  <c r="I177" i="26"/>
  <c r="F177" i="26"/>
  <c r="N176" i="26"/>
  <c r="M176" i="26"/>
  <c r="K176" i="26"/>
  <c r="J176" i="26"/>
  <c r="H176" i="26"/>
  <c r="G176" i="26"/>
  <c r="I176" i="26" s="1"/>
  <c r="F176" i="26"/>
  <c r="E176" i="26"/>
  <c r="D176" i="26"/>
  <c r="M175" i="26"/>
  <c r="K175" i="26"/>
  <c r="K174" i="26" s="1"/>
  <c r="H175" i="26"/>
  <c r="E175" i="26"/>
  <c r="D175" i="26"/>
  <c r="F175" i="26" s="1"/>
  <c r="H174" i="26"/>
  <c r="E174" i="26"/>
  <c r="O173" i="26"/>
  <c r="L173" i="26"/>
  <c r="I173" i="26"/>
  <c r="F173" i="26"/>
  <c r="O172" i="26"/>
  <c r="L172" i="26"/>
  <c r="I172" i="26"/>
  <c r="F172" i="26"/>
  <c r="C172" i="26"/>
  <c r="O171" i="26"/>
  <c r="L171" i="26"/>
  <c r="I171" i="26"/>
  <c r="F171" i="26"/>
  <c r="C171" i="26" s="1"/>
  <c r="O170" i="26"/>
  <c r="L170" i="26"/>
  <c r="I170" i="26"/>
  <c r="F170" i="26"/>
  <c r="O169" i="26"/>
  <c r="L169" i="26"/>
  <c r="I169" i="26"/>
  <c r="F169" i="26"/>
  <c r="O168" i="26"/>
  <c r="L168" i="26"/>
  <c r="I168" i="26"/>
  <c r="F168" i="26"/>
  <c r="N167" i="26"/>
  <c r="M167" i="26"/>
  <c r="O167" i="26" s="1"/>
  <c r="K167" i="26"/>
  <c r="J167" i="26"/>
  <c r="H167" i="26"/>
  <c r="G167" i="26"/>
  <c r="E167" i="26"/>
  <c r="D167" i="26"/>
  <c r="F167" i="26" s="1"/>
  <c r="N166" i="26"/>
  <c r="M166" i="26"/>
  <c r="O166" i="26" s="1"/>
  <c r="J166" i="26"/>
  <c r="H166" i="26"/>
  <c r="E166" i="26"/>
  <c r="O165" i="26"/>
  <c r="L165" i="26"/>
  <c r="I165" i="26"/>
  <c r="F165" i="26"/>
  <c r="O164" i="26"/>
  <c r="L164" i="26"/>
  <c r="C164" i="26" s="1"/>
  <c r="I164" i="26"/>
  <c r="F164" i="26"/>
  <c r="O163" i="26"/>
  <c r="L163" i="26"/>
  <c r="I163" i="26"/>
  <c r="F163" i="26"/>
  <c r="C163" i="26"/>
  <c r="O162" i="26"/>
  <c r="L162" i="26"/>
  <c r="I162" i="26"/>
  <c r="F162" i="26"/>
  <c r="C162" i="26" s="1"/>
  <c r="N161" i="26"/>
  <c r="M161" i="26"/>
  <c r="K161" i="26"/>
  <c r="J161" i="26"/>
  <c r="L161" i="26" s="1"/>
  <c r="H161" i="26"/>
  <c r="I161" i="26" s="1"/>
  <c r="G161" i="26"/>
  <c r="E161" i="26"/>
  <c r="D161" i="26"/>
  <c r="F161" i="26" s="1"/>
  <c r="O160" i="26"/>
  <c r="L160" i="26"/>
  <c r="I160" i="26"/>
  <c r="F160" i="26"/>
  <c r="O159" i="26"/>
  <c r="L159" i="26"/>
  <c r="I159" i="26"/>
  <c r="F159" i="26"/>
  <c r="C159" i="26" s="1"/>
  <c r="O158" i="26"/>
  <c r="L158" i="26"/>
  <c r="I158" i="26"/>
  <c r="F158" i="26"/>
  <c r="O157" i="26"/>
  <c r="L157" i="26"/>
  <c r="I157" i="26"/>
  <c r="F157" i="26"/>
  <c r="O156" i="26"/>
  <c r="L156" i="26"/>
  <c r="I156" i="26"/>
  <c r="F156" i="26"/>
  <c r="C156" i="26" s="1"/>
  <c r="O155" i="26"/>
  <c r="L155" i="26"/>
  <c r="I155" i="26"/>
  <c r="F155" i="26"/>
  <c r="C155" i="26" s="1"/>
  <c r="O154" i="26"/>
  <c r="L154" i="26"/>
  <c r="I154" i="26"/>
  <c r="F154" i="26"/>
  <c r="O153" i="26"/>
  <c r="L153" i="26"/>
  <c r="I153" i="26"/>
  <c r="F153" i="26"/>
  <c r="N152" i="26"/>
  <c r="O152" i="26" s="1"/>
  <c r="M152" i="26"/>
  <c r="K152" i="26"/>
  <c r="J152" i="26"/>
  <c r="L152" i="26" s="1"/>
  <c r="H152" i="26"/>
  <c r="G152" i="26"/>
  <c r="E152" i="26"/>
  <c r="D152" i="26"/>
  <c r="F152" i="26" s="1"/>
  <c r="O151" i="26"/>
  <c r="L151" i="26"/>
  <c r="I151" i="26"/>
  <c r="F151" i="26"/>
  <c r="O150" i="26"/>
  <c r="L150" i="26"/>
  <c r="I150" i="26"/>
  <c r="F150" i="26"/>
  <c r="O149" i="26"/>
  <c r="L149" i="26"/>
  <c r="I149" i="26"/>
  <c r="F149" i="26"/>
  <c r="O148" i="26"/>
  <c r="L148" i="26"/>
  <c r="I148" i="26"/>
  <c r="F148" i="26"/>
  <c r="C148" i="26" s="1"/>
  <c r="O147" i="26"/>
  <c r="L147" i="26"/>
  <c r="I147" i="26"/>
  <c r="F147" i="26"/>
  <c r="O146" i="26"/>
  <c r="L146" i="26"/>
  <c r="I146" i="26"/>
  <c r="F146" i="26"/>
  <c r="N145" i="26"/>
  <c r="M145" i="26"/>
  <c r="K145" i="26"/>
  <c r="J145" i="26"/>
  <c r="H145" i="26"/>
  <c r="G145" i="26"/>
  <c r="E145" i="26"/>
  <c r="F145" i="26" s="1"/>
  <c r="D145" i="26"/>
  <c r="O144" i="26"/>
  <c r="L144" i="26"/>
  <c r="I144" i="26"/>
  <c r="F144" i="26"/>
  <c r="O143" i="26"/>
  <c r="L143" i="26"/>
  <c r="I143" i="26"/>
  <c r="C143" i="26" s="1"/>
  <c r="F143" i="26"/>
  <c r="N142" i="26"/>
  <c r="M142" i="26"/>
  <c r="K142" i="26"/>
  <c r="J142" i="26"/>
  <c r="H142" i="26"/>
  <c r="G142" i="26"/>
  <c r="I142" i="26" s="1"/>
  <c r="E142" i="26"/>
  <c r="F142" i="26" s="1"/>
  <c r="D142" i="26"/>
  <c r="O141" i="26"/>
  <c r="L141" i="26"/>
  <c r="I141" i="26"/>
  <c r="C141" i="26" s="1"/>
  <c r="F141" i="26"/>
  <c r="O140" i="26"/>
  <c r="L140" i="26"/>
  <c r="I140" i="26"/>
  <c r="C140" i="26" s="1"/>
  <c r="F140" i="26"/>
  <c r="O139" i="26"/>
  <c r="L139" i="26"/>
  <c r="I139" i="26"/>
  <c r="F139" i="26"/>
  <c r="C139" i="26" s="1"/>
  <c r="O138" i="26"/>
  <c r="L138" i="26"/>
  <c r="I138" i="26"/>
  <c r="F138" i="26"/>
  <c r="N137" i="26"/>
  <c r="N131" i="26" s="1"/>
  <c r="M137" i="26"/>
  <c r="O137" i="26" s="1"/>
  <c r="K137" i="26"/>
  <c r="J137" i="26"/>
  <c r="H137" i="26"/>
  <c r="G137" i="26"/>
  <c r="E137" i="26"/>
  <c r="D137" i="26"/>
  <c r="O136" i="26"/>
  <c r="L136" i="26"/>
  <c r="I136" i="26"/>
  <c r="D136" i="26"/>
  <c r="F136" i="26" s="1"/>
  <c r="C136" i="26" s="1"/>
  <c r="O135" i="26"/>
  <c r="L135" i="26"/>
  <c r="I135" i="26"/>
  <c r="F135" i="26"/>
  <c r="O134" i="26"/>
  <c r="L134" i="26"/>
  <c r="I134" i="26"/>
  <c r="F134" i="26"/>
  <c r="C134" i="26" s="1"/>
  <c r="O133" i="26"/>
  <c r="L133" i="26"/>
  <c r="I133" i="26"/>
  <c r="F133" i="26"/>
  <c r="N132" i="26"/>
  <c r="M132" i="26"/>
  <c r="L132" i="26"/>
  <c r="K132" i="26"/>
  <c r="J132" i="26"/>
  <c r="H132" i="26"/>
  <c r="H131" i="26" s="1"/>
  <c r="G132" i="26"/>
  <c r="I132" i="26" s="1"/>
  <c r="E132" i="26"/>
  <c r="D132" i="26"/>
  <c r="J131" i="26"/>
  <c r="E131" i="26"/>
  <c r="O130" i="26"/>
  <c r="L130" i="26"/>
  <c r="I130" i="26"/>
  <c r="F130" i="26"/>
  <c r="N129" i="26"/>
  <c r="M129" i="26"/>
  <c r="K129" i="26"/>
  <c r="J129" i="26"/>
  <c r="H129" i="26"/>
  <c r="G129" i="26"/>
  <c r="I129" i="26" s="1"/>
  <c r="F129" i="26"/>
  <c r="E129" i="26"/>
  <c r="D129" i="26"/>
  <c r="O128" i="26"/>
  <c r="L128" i="26"/>
  <c r="I128" i="26"/>
  <c r="C128" i="26" s="1"/>
  <c r="F128" i="26"/>
  <c r="O127" i="26"/>
  <c r="L127" i="26"/>
  <c r="I127" i="26"/>
  <c r="F127" i="26"/>
  <c r="O126" i="26"/>
  <c r="L126" i="26"/>
  <c r="I126" i="26"/>
  <c r="F126" i="26"/>
  <c r="C126" i="26"/>
  <c r="O125" i="26"/>
  <c r="L125" i="26"/>
  <c r="I125" i="26"/>
  <c r="F125" i="26"/>
  <c r="C125" i="26" s="1"/>
  <c r="D125" i="26"/>
  <c r="D123" i="26" s="1"/>
  <c r="F123" i="26" s="1"/>
  <c r="O124" i="26"/>
  <c r="L124" i="26"/>
  <c r="I124" i="26"/>
  <c r="F124" i="26"/>
  <c r="N123" i="26"/>
  <c r="M123" i="26"/>
  <c r="O123" i="26" s="1"/>
  <c r="K123" i="26"/>
  <c r="J123" i="26"/>
  <c r="H123" i="26"/>
  <c r="G123" i="26"/>
  <c r="I123" i="26" s="1"/>
  <c r="E123" i="26"/>
  <c r="O122" i="26"/>
  <c r="L122" i="26"/>
  <c r="I122" i="26"/>
  <c r="F122" i="26"/>
  <c r="O121" i="26"/>
  <c r="L121" i="26"/>
  <c r="I121" i="26"/>
  <c r="F121" i="26"/>
  <c r="C121" i="26"/>
  <c r="O120" i="26"/>
  <c r="L120" i="26"/>
  <c r="I120" i="26"/>
  <c r="F120" i="26"/>
  <c r="C120" i="26" s="1"/>
  <c r="O119" i="26"/>
  <c r="L119" i="26"/>
  <c r="I119" i="26"/>
  <c r="F119" i="26"/>
  <c r="C119" i="26" s="1"/>
  <c r="O118" i="26"/>
  <c r="L118" i="26"/>
  <c r="I118" i="26"/>
  <c r="F118" i="26"/>
  <c r="N117" i="26"/>
  <c r="M117" i="26"/>
  <c r="O117" i="26" s="1"/>
  <c r="K117" i="26"/>
  <c r="L117" i="26" s="1"/>
  <c r="J117" i="26"/>
  <c r="H117" i="26"/>
  <c r="G117" i="26"/>
  <c r="I117" i="26" s="1"/>
  <c r="E117" i="26"/>
  <c r="D117" i="26"/>
  <c r="O116" i="26"/>
  <c r="L116" i="26"/>
  <c r="I116" i="26"/>
  <c r="F116" i="26"/>
  <c r="O115" i="26"/>
  <c r="L115" i="26"/>
  <c r="I115" i="26"/>
  <c r="F115" i="26"/>
  <c r="O114" i="26"/>
  <c r="L114" i="26"/>
  <c r="I114" i="26"/>
  <c r="F114" i="26"/>
  <c r="C114" i="26"/>
  <c r="N113" i="26"/>
  <c r="O113" i="26" s="1"/>
  <c r="M113" i="26"/>
  <c r="K113" i="26"/>
  <c r="J113" i="26"/>
  <c r="L113" i="26" s="1"/>
  <c r="H113" i="26"/>
  <c r="G113" i="26"/>
  <c r="E113" i="26"/>
  <c r="D113" i="26"/>
  <c r="F113" i="26" s="1"/>
  <c r="O112" i="26"/>
  <c r="L112" i="26"/>
  <c r="I112" i="26"/>
  <c r="F112" i="26"/>
  <c r="C112" i="26" s="1"/>
  <c r="O111" i="26"/>
  <c r="L111" i="26"/>
  <c r="I111" i="26"/>
  <c r="F111" i="26"/>
  <c r="O110" i="26"/>
  <c r="L110" i="26"/>
  <c r="I110" i="26"/>
  <c r="F110" i="26"/>
  <c r="C110" i="26" s="1"/>
  <c r="O109" i="26"/>
  <c r="L109" i="26"/>
  <c r="I109" i="26"/>
  <c r="F109" i="26"/>
  <c r="O108" i="26"/>
  <c r="L108" i="26"/>
  <c r="I108" i="26"/>
  <c r="F108" i="26"/>
  <c r="O107" i="26"/>
  <c r="L107" i="26"/>
  <c r="I107" i="26"/>
  <c r="F107" i="26"/>
  <c r="O106" i="26"/>
  <c r="L106" i="26"/>
  <c r="I106" i="26"/>
  <c r="F106" i="26"/>
  <c r="O105" i="26"/>
  <c r="L105" i="26"/>
  <c r="I105" i="26"/>
  <c r="C105" i="26" s="1"/>
  <c r="F105" i="26"/>
  <c r="N104" i="26"/>
  <c r="M104" i="26"/>
  <c r="O104" i="26" s="1"/>
  <c r="K104" i="26"/>
  <c r="J104" i="26"/>
  <c r="L104" i="26" s="1"/>
  <c r="H104" i="26"/>
  <c r="G104" i="26"/>
  <c r="I104" i="26" s="1"/>
  <c r="E104" i="26"/>
  <c r="D104" i="26"/>
  <c r="O103" i="26"/>
  <c r="L103" i="26"/>
  <c r="I103" i="26"/>
  <c r="F103" i="26"/>
  <c r="O102" i="26"/>
  <c r="L102" i="26"/>
  <c r="I102" i="26"/>
  <c r="F102" i="26"/>
  <c r="O101" i="26"/>
  <c r="L101" i="26"/>
  <c r="I101" i="26"/>
  <c r="F101" i="26"/>
  <c r="O100" i="26"/>
  <c r="L100" i="26"/>
  <c r="I100" i="26"/>
  <c r="F100" i="26"/>
  <c r="C100" i="26" s="1"/>
  <c r="O99" i="26"/>
  <c r="L99" i="26"/>
  <c r="I99" i="26"/>
  <c r="F99" i="26"/>
  <c r="O98" i="26"/>
  <c r="L98" i="26"/>
  <c r="I98" i="26"/>
  <c r="F98" i="26"/>
  <c r="C98" i="26" s="1"/>
  <c r="O97" i="26"/>
  <c r="L97" i="26"/>
  <c r="I97" i="26"/>
  <c r="D97" i="26"/>
  <c r="D96" i="26" s="1"/>
  <c r="N96" i="26"/>
  <c r="M96" i="26"/>
  <c r="O96" i="26" s="1"/>
  <c r="K96" i="26"/>
  <c r="J96" i="26"/>
  <c r="L96" i="26" s="1"/>
  <c r="H96" i="26"/>
  <c r="I96" i="26" s="1"/>
  <c r="G96" i="26"/>
  <c r="F96" i="26"/>
  <c r="E96" i="26"/>
  <c r="O95" i="26"/>
  <c r="L95" i="26"/>
  <c r="I95" i="26"/>
  <c r="F95" i="26"/>
  <c r="C95" i="26"/>
  <c r="O94" i="26"/>
  <c r="L94" i="26"/>
  <c r="I94" i="26"/>
  <c r="F94" i="26"/>
  <c r="C94" i="26" s="1"/>
  <c r="O93" i="26"/>
  <c r="L93" i="26"/>
  <c r="I93" i="26"/>
  <c r="F93" i="26"/>
  <c r="O92" i="26"/>
  <c r="L92" i="26"/>
  <c r="I92" i="26"/>
  <c r="F92" i="26"/>
  <c r="O91" i="26"/>
  <c r="L91" i="26"/>
  <c r="I91" i="26"/>
  <c r="F91" i="26"/>
  <c r="C91" i="26" s="1"/>
  <c r="N90" i="26"/>
  <c r="M90" i="26"/>
  <c r="O90" i="26" s="1"/>
  <c r="K90" i="26"/>
  <c r="J90" i="26"/>
  <c r="L90" i="26" s="1"/>
  <c r="H90" i="26"/>
  <c r="G90" i="26"/>
  <c r="E90" i="26"/>
  <c r="D90" i="26"/>
  <c r="O89" i="26"/>
  <c r="L89" i="26"/>
  <c r="I89" i="26"/>
  <c r="F89" i="26"/>
  <c r="O88" i="26"/>
  <c r="L88" i="26"/>
  <c r="I88" i="26"/>
  <c r="F88" i="26"/>
  <c r="O87" i="26"/>
  <c r="L87" i="26"/>
  <c r="I87" i="26"/>
  <c r="F87" i="26"/>
  <c r="C87" i="26"/>
  <c r="O86" i="26"/>
  <c r="L86" i="26"/>
  <c r="I86" i="26"/>
  <c r="F86" i="26"/>
  <c r="C86" i="26" s="1"/>
  <c r="N85" i="26"/>
  <c r="M85" i="26"/>
  <c r="O85" i="26" s="1"/>
  <c r="K85" i="26"/>
  <c r="J85" i="26"/>
  <c r="L85" i="26" s="1"/>
  <c r="H85" i="26"/>
  <c r="G85" i="26"/>
  <c r="I85" i="26" s="1"/>
  <c r="E85" i="26"/>
  <c r="E84" i="26" s="1"/>
  <c r="D85" i="26"/>
  <c r="J84" i="26"/>
  <c r="O83" i="26"/>
  <c r="L83" i="26"/>
  <c r="C83" i="26" s="1"/>
  <c r="I83" i="26"/>
  <c r="F83" i="26"/>
  <c r="O82" i="26"/>
  <c r="L82" i="26"/>
  <c r="I82" i="26"/>
  <c r="F82" i="26"/>
  <c r="N81" i="26"/>
  <c r="M81" i="26"/>
  <c r="K81" i="26"/>
  <c r="J81" i="26"/>
  <c r="L81" i="26" s="1"/>
  <c r="H81" i="26"/>
  <c r="G81" i="26"/>
  <c r="E81" i="26"/>
  <c r="D81" i="26"/>
  <c r="O80" i="26"/>
  <c r="L80" i="26"/>
  <c r="I80" i="26"/>
  <c r="F80" i="26"/>
  <c r="O79" i="26"/>
  <c r="L79" i="26"/>
  <c r="I79" i="26"/>
  <c r="F79" i="26"/>
  <c r="C79" i="26" s="1"/>
  <c r="N78" i="26"/>
  <c r="M78" i="26"/>
  <c r="O78" i="26" s="1"/>
  <c r="K78" i="26"/>
  <c r="K77" i="26" s="1"/>
  <c r="J78" i="26"/>
  <c r="L78" i="26" s="1"/>
  <c r="H78" i="26"/>
  <c r="G78" i="26"/>
  <c r="E78" i="26"/>
  <c r="D78" i="26"/>
  <c r="F78" i="26" s="1"/>
  <c r="N77" i="26"/>
  <c r="M77" i="26"/>
  <c r="J77" i="26"/>
  <c r="E77" i="26"/>
  <c r="O75" i="26"/>
  <c r="L75" i="26"/>
  <c r="I75" i="26"/>
  <c r="F75" i="26"/>
  <c r="C75" i="26" s="1"/>
  <c r="O74" i="26"/>
  <c r="L74" i="26"/>
  <c r="I74" i="26"/>
  <c r="F74" i="26"/>
  <c r="O73" i="26"/>
  <c r="L73" i="26"/>
  <c r="I73" i="26"/>
  <c r="F73" i="26"/>
  <c r="O72" i="26"/>
  <c r="L72" i="26"/>
  <c r="I72" i="26"/>
  <c r="F72" i="26"/>
  <c r="O71" i="26"/>
  <c r="L71" i="26"/>
  <c r="I71" i="26"/>
  <c r="F71" i="26"/>
  <c r="C71" i="26" s="1"/>
  <c r="N70" i="26"/>
  <c r="M70" i="26"/>
  <c r="O70" i="26" s="1"/>
  <c r="K70" i="26"/>
  <c r="K68" i="26" s="1"/>
  <c r="J70" i="26"/>
  <c r="L70" i="26" s="1"/>
  <c r="H70" i="26"/>
  <c r="H68" i="26" s="1"/>
  <c r="G70" i="26"/>
  <c r="E70" i="26"/>
  <c r="D70" i="26"/>
  <c r="O69" i="26"/>
  <c r="L69" i="26"/>
  <c r="I69" i="26"/>
  <c r="F69" i="26"/>
  <c r="N68" i="26"/>
  <c r="M68" i="26"/>
  <c r="J68" i="26"/>
  <c r="E68" i="26"/>
  <c r="O67" i="26"/>
  <c r="L67" i="26"/>
  <c r="I67" i="26"/>
  <c r="D67" i="26"/>
  <c r="F67" i="26" s="1"/>
  <c r="C67" i="26" s="1"/>
  <c r="O66" i="26"/>
  <c r="L66" i="26"/>
  <c r="I66" i="26"/>
  <c r="F66" i="26"/>
  <c r="O65" i="26"/>
  <c r="L65" i="26"/>
  <c r="I65" i="26"/>
  <c r="F65" i="26"/>
  <c r="O64" i="26"/>
  <c r="L64" i="26"/>
  <c r="I64" i="26"/>
  <c r="F64" i="26"/>
  <c r="O63" i="26"/>
  <c r="L63" i="26"/>
  <c r="I63" i="26"/>
  <c r="F63" i="26"/>
  <c r="O62" i="26"/>
  <c r="L62" i="26"/>
  <c r="I62" i="26"/>
  <c r="F62" i="26"/>
  <c r="C62" i="26" s="1"/>
  <c r="O61" i="26"/>
  <c r="L61" i="26"/>
  <c r="I61" i="26"/>
  <c r="F61" i="26"/>
  <c r="O60" i="26"/>
  <c r="L60" i="26"/>
  <c r="I60" i="26"/>
  <c r="F60" i="26"/>
  <c r="C60" i="26" s="1"/>
  <c r="N59" i="26"/>
  <c r="M59" i="26"/>
  <c r="O59" i="26" s="1"/>
  <c r="K59" i="26"/>
  <c r="J59" i="26"/>
  <c r="L59" i="26" s="1"/>
  <c r="H59" i="26"/>
  <c r="G59" i="26"/>
  <c r="E59" i="26"/>
  <c r="D59" i="26"/>
  <c r="O58" i="26"/>
  <c r="L58" i="26"/>
  <c r="I58" i="26"/>
  <c r="F58" i="26"/>
  <c r="O57" i="26"/>
  <c r="L57" i="26"/>
  <c r="I57" i="26"/>
  <c r="F57" i="26"/>
  <c r="O56" i="26"/>
  <c r="N56" i="26"/>
  <c r="N55" i="26" s="1"/>
  <c r="M56" i="26"/>
  <c r="K56" i="26"/>
  <c r="K55" i="26" s="1"/>
  <c r="K54" i="26" s="1"/>
  <c r="J56" i="26"/>
  <c r="H56" i="26"/>
  <c r="G56" i="26"/>
  <c r="I56" i="26" s="1"/>
  <c r="E56" i="26"/>
  <c r="E55" i="26" s="1"/>
  <c r="E54" i="26" s="1"/>
  <c r="D56" i="26"/>
  <c r="M55" i="26"/>
  <c r="O55" i="26" s="1"/>
  <c r="H55" i="26"/>
  <c r="H54" i="26" s="1"/>
  <c r="M54" i="26"/>
  <c r="O48" i="26"/>
  <c r="C48" i="26"/>
  <c r="O47" i="26"/>
  <c r="C47" i="26" s="1"/>
  <c r="N46" i="26"/>
  <c r="M46" i="26"/>
  <c r="L45" i="26"/>
  <c r="I45" i="26"/>
  <c r="F45" i="26"/>
  <c r="C45" i="26" s="1"/>
  <c r="K44" i="26"/>
  <c r="J44" i="26"/>
  <c r="H44" i="26"/>
  <c r="G44" i="26"/>
  <c r="E44" i="26"/>
  <c r="D44" i="26"/>
  <c r="F44" i="26" s="1"/>
  <c r="F43" i="26"/>
  <c r="C43" i="26" s="1"/>
  <c r="L42" i="26"/>
  <c r="C42" i="26" s="1"/>
  <c r="L41" i="26"/>
  <c r="C41" i="26" s="1"/>
  <c r="L40" i="26"/>
  <c r="C40" i="26" s="1"/>
  <c r="L39" i="26"/>
  <c r="C39" i="26" s="1"/>
  <c r="K38" i="26"/>
  <c r="J38" i="26"/>
  <c r="L37" i="26"/>
  <c r="C37" i="26"/>
  <c r="L36" i="26"/>
  <c r="C36" i="26" s="1"/>
  <c r="K35" i="26"/>
  <c r="J35" i="26"/>
  <c r="L35" i="26" s="1"/>
  <c r="C35" i="26" s="1"/>
  <c r="L34" i="26"/>
  <c r="C34" i="26" s="1"/>
  <c r="K33" i="26"/>
  <c r="K28" i="26" s="1"/>
  <c r="J33" i="26"/>
  <c r="L33" i="26" s="1"/>
  <c r="C33" i="26" s="1"/>
  <c r="L32" i="26"/>
  <c r="C32" i="26" s="1"/>
  <c r="L31" i="26"/>
  <c r="C31" i="26"/>
  <c r="L30" i="26"/>
  <c r="C30" i="26" s="1"/>
  <c r="K29" i="26"/>
  <c r="J29" i="26"/>
  <c r="F27" i="26"/>
  <c r="C27" i="26" s="1"/>
  <c r="I26" i="26"/>
  <c r="F26" i="26"/>
  <c r="C26" i="26" s="1"/>
  <c r="O25" i="26"/>
  <c r="L25" i="26"/>
  <c r="I25" i="26"/>
  <c r="F25" i="26"/>
  <c r="O24" i="26"/>
  <c r="L24" i="26"/>
  <c r="C24" i="26" s="1"/>
  <c r="I24" i="26"/>
  <c r="F24" i="26"/>
  <c r="O23" i="26"/>
  <c r="N23" i="26"/>
  <c r="N291" i="26" s="1"/>
  <c r="N290" i="26" s="1"/>
  <c r="M23" i="26"/>
  <c r="M291" i="26" s="1"/>
  <c r="K23" i="26"/>
  <c r="K291" i="26" s="1"/>
  <c r="K290" i="26" s="1"/>
  <c r="J23" i="26"/>
  <c r="J291" i="26" s="1"/>
  <c r="J290" i="26" s="1"/>
  <c r="H23" i="26"/>
  <c r="H291" i="26" s="1"/>
  <c r="H290" i="26" s="1"/>
  <c r="G23" i="26"/>
  <c r="G291" i="26" s="1"/>
  <c r="E23" i="26"/>
  <c r="E291" i="26" s="1"/>
  <c r="E290" i="26" s="1"/>
  <c r="D23" i="26"/>
  <c r="D291" i="26" s="1"/>
  <c r="M22" i="26"/>
  <c r="F56" i="26" l="1"/>
  <c r="C58" i="26"/>
  <c r="F59" i="26"/>
  <c r="L77" i="26"/>
  <c r="F90" i="26"/>
  <c r="C92" i="26"/>
  <c r="C106" i="26"/>
  <c r="L142" i="26"/>
  <c r="C144" i="26"/>
  <c r="C147" i="26"/>
  <c r="I152" i="26"/>
  <c r="C157" i="26"/>
  <c r="C183" i="26"/>
  <c r="L192" i="26"/>
  <c r="C207" i="26"/>
  <c r="C212" i="26"/>
  <c r="C242" i="26"/>
  <c r="I247" i="26"/>
  <c r="I253" i="26"/>
  <c r="C284" i="26"/>
  <c r="C299" i="26"/>
  <c r="E22" i="26"/>
  <c r="L23" i="26"/>
  <c r="J28" i="26"/>
  <c r="L28" i="26" s="1"/>
  <c r="C28" i="26" s="1"/>
  <c r="C64" i="26"/>
  <c r="O77" i="26"/>
  <c r="H77" i="26"/>
  <c r="O81" i="26"/>
  <c r="C88" i="26"/>
  <c r="C102" i="26"/>
  <c r="N84" i="26"/>
  <c r="N76" i="26" s="1"/>
  <c r="C127" i="26"/>
  <c r="C152" i="26"/>
  <c r="H188" i="26"/>
  <c r="E196" i="26"/>
  <c r="C202" i="26"/>
  <c r="F206" i="26"/>
  <c r="N205" i="26"/>
  <c r="N196" i="26" s="1"/>
  <c r="N195" i="26" s="1"/>
  <c r="C255" i="26"/>
  <c r="I277" i="26"/>
  <c r="C280" i="26"/>
  <c r="C25" i="26"/>
  <c r="L29" i="26"/>
  <c r="C29" i="26" s="1"/>
  <c r="I44" i="26"/>
  <c r="G55" i="26"/>
  <c r="C63" i="26"/>
  <c r="C74" i="26"/>
  <c r="E76" i="26"/>
  <c r="E53" i="26" s="1"/>
  <c r="F97" i="26"/>
  <c r="C97" i="26" s="1"/>
  <c r="C101" i="26"/>
  <c r="C109" i="26"/>
  <c r="F117" i="26"/>
  <c r="C117" i="26" s="1"/>
  <c r="L123" i="26"/>
  <c r="C123" i="26" s="1"/>
  <c r="O129" i="26"/>
  <c r="F137" i="26"/>
  <c r="I145" i="26"/>
  <c r="O145" i="26"/>
  <c r="C160" i="26"/>
  <c r="D174" i="26"/>
  <c r="F174" i="26" s="1"/>
  <c r="I180" i="26"/>
  <c r="C180" i="26" s="1"/>
  <c r="F185" i="26"/>
  <c r="L185" i="26"/>
  <c r="C187" i="26"/>
  <c r="C190" i="26"/>
  <c r="F205" i="26"/>
  <c r="C215" i="26"/>
  <c r="C230" i="26"/>
  <c r="C238" i="26"/>
  <c r="L247" i="26"/>
  <c r="C250" i="26"/>
  <c r="C263" i="26"/>
  <c r="L264" i="26"/>
  <c r="C264" i="26" s="1"/>
  <c r="C266" i="26"/>
  <c r="C271" i="26"/>
  <c r="C82" i="26"/>
  <c r="C118" i="26"/>
  <c r="C122" i="26"/>
  <c r="C133" i="26"/>
  <c r="I137" i="26"/>
  <c r="C158" i="26"/>
  <c r="C168" i="26"/>
  <c r="C173" i="26"/>
  <c r="G188" i="26"/>
  <c r="I188" i="26" s="1"/>
  <c r="L193" i="26"/>
  <c r="C194" i="26"/>
  <c r="C204" i="26"/>
  <c r="C226" i="26"/>
  <c r="C261" i="26"/>
  <c r="I281" i="26"/>
  <c r="C281" i="26" s="1"/>
  <c r="C295" i="26"/>
  <c r="C293" i="26" s="1"/>
  <c r="D290" i="26"/>
  <c r="F290" i="26" s="1"/>
  <c r="F291" i="26"/>
  <c r="D196" i="26"/>
  <c r="F197" i="26"/>
  <c r="O232" i="26"/>
  <c r="L291" i="26"/>
  <c r="J22" i="26"/>
  <c r="L22" i="26" s="1"/>
  <c r="N22" i="26"/>
  <c r="O22" i="26" s="1"/>
  <c r="I23" i="26"/>
  <c r="O291" i="26"/>
  <c r="M290" i="26"/>
  <c r="O290" i="26" s="1"/>
  <c r="O46" i="26"/>
  <c r="C46" i="26" s="1"/>
  <c r="D55" i="26"/>
  <c r="C57" i="26"/>
  <c r="C61" i="26"/>
  <c r="C69" i="26"/>
  <c r="C73" i="26"/>
  <c r="D77" i="26"/>
  <c r="F81" i="26"/>
  <c r="C81" i="26" s="1"/>
  <c r="I81" i="26"/>
  <c r="M84" i="26"/>
  <c r="K84" i="26"/>
  <c r="L84" i="26" s="1"/>
  <c r="C99" i="26"/>
  <c r="C111" i="26"/>
  <c r="C115" i="26"/>
  <c r="L129" i="26"/>
  <c r="C129" i="26" s="1"/>
  <c r="C138" i="26"/>
  <c r="N175" i="26"/>
  <c r="O176" i="26"/>
  <c r="O193" i="26"/>
  <c r="M192" i="26"/>
  <c r="O192" i="26" s="1"/>
  <c r="E270" i="26"/>
  <c r="E269" i="26" s="1"/>
  <c r="F272" i="26"/>
  <c r="I70" i="26"/>
  <c r="G68" i="26"/>
  <c r="I68" i="26" s="1"/>
  <c r="I234" i="26"/>
  <c r="G232" i="26"/>
  <c r="G22" i="26"/>
  <c r="K22" i="26"/>
  <c r="F23" i="26"/>
  <c r="C23" i="26" s="1"/>
  <c r="L290" i="26"/>
  <c r="L44" i="26"/>
  <c r="C44" i="26" s="1"/>
  <c r="N54" i="26"/>
  <c r="C66" i="26"/>
  <c r="L68" i="26"/>
  <c r="F70" i="26"/>
  <c r="D68" i="26"/>
  <c r="F68" i="26" s="1"/>
  <c r="C72" i="26"/>
  <c r="J76" i="26"/>
  <c r="C80" i="26"/>
  <c r="H84" i="26"/>
  <c r="H76" i="26" s="1"/>
  <c r="I90" i="26"/>
  <c r="C90" i="26" s="1"/>
  <c r="G84" i="26"/>
  <c r="C96" i="26"/>
  <c r="F104" i="26"/>
  <c r="C104" i="26" s="1"/>
  <c r="C108" i="26"/>
  <c r="C151" i="26"/>
  <c r="K166" i="26"/>
  <c r="L166" i="26" s="1"/>
  <c r="L167" i="26"/>
  <c r="L189" i="26"/>
  <c r="J188" i="26"/>
  <c r="L188" i="26" s="1"/>
  <c r="D188" i="26"/>
  <c r="F188" i="26" s="1"/>
  <c r="F192" i="26"/>
  <c r="G77" i="26"/>
  <c r="I78" i="26"/>
  <c r="C78" i="26" s="1"/>
  <c r="D22" i="26"/>
  <c r="F22" i="26" s="1"/>
  <c r="H22" i="26"/>
  <c r="G290" i="26"/>
  <c r="I290" i="26" s="1"/>
  <c r="I291" i="26"/>
  <c r="L38" i="26"/>
  <c r="C38" i="26" s="1"/>
  <c r="O54" i="26"/>
  <c r="I55" i="26"/>
  <c r="J55" i="26"/>
  <c r="L56" i="26"/>
  <c r="C56" i="26" s="1"/>
  <c r="I59" i="26"/>
  <c r="C59" i="26" s="1"/>
  <c r="C65" i="26"/>
  <c r="O68" i="26"/>
  <c r="D84" i="26"/>
  <c r="F84" i="26" s="1"/>
  <c r="F85" i="26"/>
  <c r="C85" i="26" s="1"/>
  <c r="C89" i="26"/>
  <c r="C93" i="26"/>
  <c r="C103" i="26"/>
  <c r="C107" i="26"/>
  <c r="I113" i="26"/>
  <c r="C113" i="26" s="1"/>
  <c r="C130" i="26"/>
  <c r="F132" i="26"/>
  <c r="D131" i="26"/>
  <c r="F131" i="26" s="1"/>
  <c r="O132" i="26"/>
  <c r="M131" i="26"/>
  <c r="O131" i="26" s="1"/>
  <c r="C149" i="26"/>
  <c r="O185" i="26"/>
  <c r="C185" i="26" s="1"/>
  <c r="M174" i="26"/>
  <c r="O197" i="26"/>
  <c r="M196" i="26"/>
  <c r="C124" i="26"/>
  <c r="C135" i="26"/>
  <c r="G166" i="26"/>
  <c r="I166" i="26" s="1"/>
  <c r="I167" i="26"/>
  <c r="C167" i="26" s="1"/>
  <c r="G175" i="26"/>
  <c r="J175" i="26"/>
  <c r="L176" i="26"/>
  <c r="I217" i="26"/>
  <c r="H205" i="26"/>
  <c r="L260" i="26"/>
  <c r="J259" i="26"/>
  <c r="L259" i="26" s="1"/>
  <c r="C265" i="26"/>
  <c r="C116" i="26"/>
  <c r="G131" i="26"/>
  <c r="I131" i="26" s="1"/>
  <c r="K131" i="26"/>
  <c r="K76" i="26" s="1"/>
  <c r="K53" i="26" s="1"/>
  <c r="K52" i="26" s="1"/>
  <c r="L137" i="26"/>
  <c r="C137" i="26" s="1"/>
  <c r="L145" i="26"/>
  <c r="C145" i="26" s="1"/>
  <c r="C150" i="26"/>
  <c r="C154" i="26"/>
  <c r="O161" i="26"/>
  <c r="C161" i="26" s="1"/>
  <c r="D166" i="26"/>
  <c r="F166" i="26" s="1"/>
  <c r="C170" i="26"/>
  <c r="C177" i="26"/>
  <c r="C178" i="26"/>
  <c r="C181" i="26"/>
  <c r="C182" i="26"/>
  <c r="C186" i="26"/>
  <c r="M188" i="26"/>
  <c r="O188" i="26" s="1"/>
  <c r="O189" i="26"/>
  <c r="F193" i="26"/>
  <c r="C193" i="26" s="1"/>
  <c r="L199" i="26"/>
  <c r="J197" i="26"/>
  <c r="O199" i="26"/>
  <c r="G205" i="26"/>
  <c r="I205" i="26" s="1"/>
  <c r="I206" i="26"/>
  <c r="C206" i="26" s="1"/>
  <c r="L206" i="26"/>
  <c r="C225" i="26"/>
  <c r="L228" i="26"/>
  <c r="J205" i="26"/>
  <c r="L205" i="26" s="1"/>
  <c r="C229" i="26"/>
  <c r="E231" i="26"/>
  <c r="E195" i="26" s="1"/>
  <c r="E52" i="26" s="1"/>
  <c r="C247" i="26"/>
  <c r="C257" i="26"/>
  <c r="F270" i="26"/>
  <c r="D269" i="26"/>
  <c r="F269" i="26" s="1"/>
  <c r="O272" i="26"/>
  <c r="M270" i="26"/>
  <c r="L283" i="26"/>
  <c r="O142" i="26"/>
  <c r="C142" i="26" s="1"/>
  <c r="C146" i="26"/>
  <c r="C153" i="26"/>
  <c r="C165" i="26"/>
  <c r="C169" i="26"/>
  <c r="I192" i="26"/>
  <c r="L236" i="26"/>
  <c r="J232" i="26"/>
  <c r="C237" i="26"/>
  <c r="C241" i="26"/>
  <c r="D252" i="26"/>
  <c r="F252" i="26" s="1"/>
  <c r="F253" i="26"/>
  <c r="O253" i="26"/>
  <c r="M252" i="26"/>
  <c r="O252" i="26" s="1"/>
  <c r="H196" i="26"/>
  <c r="H195" i="26" s="1"/>
  <c r="K196" i="26"/>
  <c r="K195" i="26" s="1"/>
  <c r="C201" i="26"/>
  <c r="C209" i="26"/>
  <c r="F217" i="26"/>
  <c r="C217" i="26" s="1"/>
  <c r="C221" i="26"/>
  <c r="O228" i="26"/>
  <c r="C228" i="26" s="1"/>
  <c r="C233" i="26"/>
  <c r="O236" i="26"/>
  <c r="C236" i="26" s="1"/>
  <c r="C245" i="26"/>
  <c r="C249" i="26"/>
  <c r="M259" i="26"/>
  <c r="O259" i="26" s="1"/>
  <c r="O260" i="26"/>
  <c r="G269" i="26"/>
  <c r="I270" i="26"/>
  <c r="L272" i="26"/>
  <c r="J270" i="26"/>
  <c r="I199" i="26"/>
  <c r="G197" i="26"/>
  <c r="C200" i="26"/>
  <c r="C208" i="26"/>
  <c r="C216" i="26"/>
  <c r="C220" i="26"/>
  <c r="F234" i="26"/>
  <c r="C234" i="26" s="1"/>
  <c r="D232" i="26"/>
  <c r="L239" i="26"/>
  <c r="C239" i="26" s="1"/>
  <c r="C244" i="26"/>
  <c r="C248" i="26"/>
  <c r="C268" i="26"/>
  <c r="C275" i="26"/>
  <c r="C277" i="26"/>
  <c r="O283" i="26"/>
  <c r="C283" i="26" s="1"/>
  <c r="C189" i="26" l="1"/>
  <c r="C205" i="26"/>
  <c r="L131" i="26"/>
  <c r="O205" i="26"/>
  <c r="C260" i="26"/>
  <c r="C166" i="26"/>
  <c r="E288" i="26"/>
  <c r="E51" i="26"/>
  <c r="H53" i="26"/>
  <c r="H52" i="26" s="1"/>
  <c r="H286" i="26"/>
  <c r="K51" i="26"/>
  <c r="K288" i="26"/>
  <c r="I269" i="26"/>
  <c r="M269" i="26"/>
  <c r="O270" i="26"/>
  <c r="L197" i="26"/>
  <c r="J196" i="26"/>
  <c r="C176" i="26"/>
  <c r="J54" i="26"/>
  <c r="L55" i="26"/>
  <c r="G231" i="26"/>
  <c r="I231" i="26" s="1"/>
  <c r="I232" i="26"/>
  <c r="N174" i="26"/>
  <c r="N286" i="26" s="1"/>
  <c r="O175" i="26"/>
  <c r="D231" i="26"/>
  <c r="D195" i="26" s="1"/>
  <c r="F195" i="26" s="1"/>
  <c r="F232" i="26"/>
  <c r="J269" i="26"/>
  <c r="L270" i="26"/>
  <c r="C270" i="26" s="1"/>
  <c r="C253" i="26"/>
  <c r="L232" i="26"/>
  <c r="J231" i="26"/>
  <c r="L231" i="26" s="1"/>
  <c r="J174" i="26"/>
  <c r="L174" i="26" s="1"/>
  <c r="L175" i="26"/>
  <c r="C131" i="26"/>
  <c r="C192" i="26"/>
  <c r="C70" i="26"/>
  <c r="C272" i="26"/>
  <c r="O84" i="26"/>
  <c r="M76" i="26"/>
  <c r="F55" i="26"/>
  <c r="D54" i="26"/>
  <c r="F196" i="26"/>
  <c r="G196" i="26"/>
  <c r="I197" i="26"/>
  <c r="M195" i="26"/>
  <c r="O195" i="26" s="1"/>
  <c r="O196" i="26"/>
  <c r="M231" i="26"/>
  <c r="O231" i="26" s="1"/>
  <c r="C199" i="26"/>
  <c r="K286" i="26"/>
  <c r="C68" i="26"/>
  <c r="C291" i="26"/>
  <c r="C290" i="26" s="1"/>
  <c r="D76" i="26"/>
  <c r="F76" i="26" s="1"/>
  <c r="F77" i="26"/>
  <c r="C252" i="26"/>
  <c r="C259" i="26"/>
  <c r="G174" i="26"/>
  <c r="I174" i="26" s="1"/>
  <c r="I175" i="26"/>
  <c r="C132" i="26"/>
  <c r="G54" i="26"/>
  <c r="G76" i="26"/>
  <c r="I76" i="26" s="1"/>
  <c r="I77" i="26"/>
  <c r="C188" i="26"/>
  <c r="I84" i="26"/>
  <c r="C84" i="26" s="1"/>
  <c r="L76" i="26"/>
  <c r="I22" i="26"/>
  <c r="C22" i="26" s="1"/>
  <c r="E286" i="26"/>
  <c r="C197" i="26" l="1"/>
  <c r="N53" i="26"/>
  <c r="N52" i="26" s="1"/>
  <c r="N288" i="26" s="1"/>
  <c r="C175" i="26"/>
  <c r="L269" i="26"/>
  <c r="J286" i="26"/>
  <c r="L286" i="26" s="1"/>
  <c r="H288" i="26"/>
  <c r="H51" i="26"/>
  <c r="G53" i="26"/>
  <c r="I54" i="26"/>
  <c r="C174" i="26"/>
  <c r="D53" i="26"/>
  <c r="F54" i="26"/>
  <c r="O174" i="26"/>
  <c r="C232" i="26"/>
  <c r="J53" i="26"/>
  <c r="L54" i="26"/>
  <c r="O76" i="26"/>
  <c r="C76" i="26" s="1"/>
  <c r="M53" i="26"/>
  <c r="L196" i="26"/>
  <c r="J195" i="26"/>
  <c r="L195" i="26" s="1"/>
  <c r="G286" i="26"/>
  <c r="I286" i="26" s="1"/>
  <c r="C77" i="26"/>
  <c r="G195" i="26"/>
  <c r="I195" i="26" s="1"/>
  <c r="C195" i="26" s="1"/>
  <c r="I196" i="26"/>
  <c r="C196" i="26" s="1"/>
  <c r="C55" i="26"/>
  <c r="F231" i="26"/>
  <c r="C231" i="26" s="1"/>
  <c r="D286" i="26"/>
  <c r="F286" i="26" s="1"/>
  <c r="O269" i="26"/>
  <c r="M286" i="26"/>
  <c r="O286" i="26" s="1"/>
  <c r="N51" i="26" l="1"/>
  <c r="L53" i="26"/>
  <c r="J52" i="26"/>
  <c r="M52" i="26"/>
  <c r="O53" i="26"/>
  <c r="D52" i="26"/>
  <c r="F53" i="26"/>
  <c r="C54" i="26"/>
  <c r="G52" i="26"/>
  <c r="I53" i="26"/>
  <c r="C269" i="26"/>
  <c r="C286" i="26" s="1"/>
  <c r="G288" i="26" l="1"/>
  <c r="I288" i="26" s="1"/>
  <c r="I52" i="26"/>
  <c r="G51" i="26"/>
  <c r="I51" i="26" s="1"/>
  <c r="M51" i="26"/>
  <c r="O51" i="26" s="1"/>
  <c r="O52" i="26"/>
  <c r="M288" i="26"/>
  <c r="O288" i="26" s="1"/>
  <c r="C53" i="26"/>
  <c r="J51" i="26"/>
  <c r="L51" i="26" s="1"/>
  <c r="L52" i="26"/>
  <c r="J288" i="26"/>
  <c r="L288" i="26" s="1"/>
  <c r="D288" i="26"/>
  <c r="F288" i="26" s="1"/>
  <c r="F52" i="26"/>
  <c r="D51" i="26"/>
  <c r="F51" i="26" s="1"/>
  <c r="C51" i="26" l="1"/>
  <c r="C52" i="26"/>
  <c r="C288" i="26"/>
  <c r="O303" i="25" l="1"/>
  <c r="L303" i="25"/>
  <c r="I303" i="25"/>
  <c r="F303" i="25"/>
  <c r="C303" i="25" s="1"/>
  <c r="O301" i="25"/>
  <c r="L301" i="25"/>
  <c r="I301" i="25"/>
  <c r="F301" i="25"/>
  <c r="C301" i="25" s="1"/>
  <c r="O299" i="25"/>
  <c r="L299" i="25"/>
  <c r="I299" i="25"/>
  <c r="F299" i="25"/>
  <c r="C299" i="25" s="1"/>
  <c r="O298" i="25"/>
  <c r="L298" i="25"/>
  <c r="I298" i="25"/>
  <c r="F298" i="25"/>
  <c r="C298" i="25" s="1"/>
  <c r="O297" i="25"/>
  <c r="L297" i="25"/>
  <c r="I297" i="25"/>
  <c r="F297" i="25"/>
  <c r="O296" i="25"/>
  <c r="L296" i="25"/>
  <c r="I296" i="25"/>
  <c r="F296" i="25"/>
  <c r="O295" i="25"/>
  <c r="L295" i="25"/>
  <c r="I295" i="25"/>
  <c r="F295" i="25"/>
  <c r="O294" i="25"/>
  <c r="L294" i="25"/>
  <c r="I294" i="25"/>
  <c r="F294" i="25"/>
  <c r="C294" i="25" s="1"/>
  <c r="N293" i="25"/>
  <c r="M293" i="25"/>
  <c r="O293" i="25" s="1"/>
  <c r="K293" i="25"/>
  <c r="J293" i="25"/>
  <c r="H293" i="25"/>
  <c r="G293" i="25"/>
  <c r="E293" i="25"/>
  <c r="D293" i="25"/>
  <c r="O285" i="25"/>
  <c r="L285" i="25"/>
  <c r="I285" i="25"/>
  <c r="F285" i="25"/>
  <c r="O284" i="25"/>
  <c r="L284" i="25"/>
  <c r="I284" i="25"/>
  <c r="C284" i="25" s="1"/>
  <c r="F284" i="25"/>
  <c r="N283" i="25"/>
  <c r="M283" i="25"/>
  <c r="K283" i="25"/>
  <c r="J283" i="25"/>
  <c r="H283" i="25"/>
  <c r="G283" i="25"/>
  <c r="E283" i="25"/>
  <c r="F283" i="25" s="1"/>
  <c r="D283" i="25"/>
  <c r="O282" i="25"/>
  <c r="L282" i="25"/>
  <c r="I282" i="25"/>
  <c r="F282" i="25"/>
  <c r="N281" i="25"/>
  <c r="M281" i="25"/>
  <c r="K281" i="25"/>
  <c r="L281" i="25" s="1"/>
  <c r="J281" i="25"/>
  <c r="H281" i="25"/>
  <c r="G281" i="25"/>
  <c r="E281" i="25"/>
  <c r="D281" i="25"/>
  <c r="O280" i="25"/>
  <c r="L280" i="25"/>
  <c r="I280" i="25"/>
  <c r="F280" i="25"/>
  <c r="O279" i="25"/>
  <c r="L279" i="25"/>
  <c r="I279" i="25"/>
  <c r="F279" i="25"/>
  <c r="O278" i="25"/>
  <c r="O277" i="25" s="1"/>
  <c r="L278" i="25"/>
  <c r="I278" i="25"/>
  <c r="F278" i="25"/>
  <c r="N277" i="25"/>
  <c r="M277" i="25"/>
  <c r="K277" i="25"/>
  <c r="J277" i="25"/>
  <c r="H277" i="25"/>
  <c r="G277" i="25"/>
  <c r="E277" i="25"/>
  <c r="D277" i="25"/>
  <c r="O276" i="25"/>
  <c r="L276" i="25"/>
  <c r="I276" i="25"/>
  <c r="F276" i="25"/>
  <c r="O275" i="25"/>
  <c r="L275" i="25"/>
  <c r="I275" i="25"/>
  <c r="F275" i="25"/>
  <c r="O274" i="25"/>
  <c r="L274" i="25"/>
  <c r="I274" i="25"/>
  <c r="F274" i="25"/>
  <c r="O273" i="25"/>
  <c r="L273" i="25"/>
  <c r="I273" i="25"/>
  <c r="F273" i="25"/>
  <c r="N272" i="25"/>
  <c r="N270" i="25" s="1"/>
  <c r="N269" i="25" s="1"/>
  <c r="M272" i="25"/>
  <c r="K272" i="25"/>
  <c r="J272" i="25"/>
  <c r="H272" i="25"/>
  <c r="G272" i="25"/>
  <c r="E272" i="25"/>
  <c r="D272" i="25"/>
  <c r="O271" i="25"/>
  <c r="L271" i="25"/>
  <c r="I271" i="25"/>
  <c r="C271" i="25" s="1"/>
  <c r="F271" i="25"/>
  <c r="G270" i="25"/>
  <c r="G269" i="25" s="1"/>
  <c r="D270" i="25"/>
  <c r="O268" i="25"/>
  <c r="L268" i="25"/>
  <c r="I268" i="25"/>
  <c r="F268" i="25"/>
  <c r="O267" i="25"/>
  <c r="L267" i="25"/>
  <c r="I267" i="25"/>
  <c r="F267" i="25"/>
  <c r="C267" i="25" s="1"/>
  <c r="O266" i="25"/>
  <c r="L266" i="25"/>
  <c r="I266" i="25"/>
  <c r="F266" i="25"/>
  <c r="O265" i="25"/>
  <c r="L265" i="25"/>
  <c r="I265" i="25"/>
  <c r="F265" i="25"/>
  <c r="N264" i="25"/>
  <c r="M264" i="25"/>
  <c r="K264" i="25"/>
  <c r="J264" i="25"/>
  <c r="L264" i="25" s="1"/>
  <c r="H264" i="25"/>
  <c r="G264" i="25"/>
  <c r="I264" i="25" s="1"/>
  <c r="E264" i="25"/>
  <c r="D264" i="25"/>
  <c r="O263" i="25"/>
  <c r="L263" i="25"/>
  <c r="I263" i="25"/>
  <c r="F263" i="25"/>
  <c r="O262" i="25"/>
  <c r="L262" i="25"/>
  <c r="I262" i="25"/>
  <c r="F262" i="25"/>
  <c r="O261" i="25"/>
  <c r="L261" i="25"/>
  <c r="I261" i="25"/>
  <c r="F261" i="25"/>
  <c r="N260" i="25"/>
  <c r="M260" i="25"/>
  <c r="K260" i="25"/>
  <c r="K259" i="25" s="1"/>
  <c r="J260" i="25"/>
  <c r="H260" i="25"/>
  <c r="H259" i="25" s="1"/>
  <c r="G260" i="25"/>
  <c r="E260" i="25"/>
  <c r="D260" i="25"/>
  <c r="M259" i="25"/>
  <c r="O258" i="25"/>
  <c r="L258" i="25"/>
  <c r="I258" i="25"/>
  <c r="F258" i="25"/>
  <c r="O257" i="25"/>
  <c r="L257" i="25"/>
  <c r="I257" i="25"/>
  <c r="F257" i="25"/>
  <c r="O256" i="25"/>
  <c r="L256" i="25"/>
  <c r="I256" i="25"/>
  <c r="F256" i="25"/>
  <c r="O255" i="25"/>
  <c r="L255" i="25"/>
  <c r="I255" i="25"/>
  <c r="F255" i="25"/>
  <c r="C255" i="25" s="1"/>
  <c r="O254" i="25"/>
  <c r="L254" i="25"/>
  <c r="I254" i="25"/>
  <c r="F254" i="25"/>
  <c r="N253" i="25"/>
  <c r="M253" i="25"/>
  <c r="K253" i="25"/>
  <c r="K252" i="25" s="1"/>
  <c r="J253" i="25"/>
  <c r="J252" i="25" s="1"/>
  <c r="H253" i="25"/>
  <c r="H252" i="25" s="1"/>
  <c r="G253" i="25"/>
  <c r="E253" i="25"/>
  <c r="E252" i="25" s="1"/>
  <c r="D253" i="25"/>
  <c r="N252" i="25"/>
  <c r="D252" i="25"/>
  <c r="F252" i="25" s="1"/>
  <c r="O251" i="25"/>
  <c r="L251" i="25"/>
  <c r="I251" i="25"/>
  <c r="F251" i="25"/>
  <c r="O250" i="25"/>
  <c r="L250" i="25"/>
  <c r="I250" i="25"/>
  <c r="F250" i="25"/>
  <c r="O249" i="25"/>
  <c r="L249" i="25"/>
  <c r="I249" i="25"/>
  <c r="F249" i="25"/>
  <c r="O248" i="25"/>
  <c r="L248" i="25"/>
  <c r="I248" i="25"/>
  <c r="F248" i="25"/>
  <c r="N247" i="25"/>
  <c r="M247" i="25"/>
  <c r="O247" i="25" s="1"/>
  <c r="K247" i="25"/>
  <c r="J247" i="25"/>
  <c r="H247" i="25"/>
  <c r="G247" i="25"/>
  <c r="I247" i="25" s="1"/>
  <c r="E247" i="25"/>
  <c r="D247" i="25"/>
  <c r="O246" i="25"/>
  <c r="L246" i="25"/>
  <c r="I246" i="25"/>
  <c r="F246" i="25"/>
  <c r="O245" i="25"/>
  <c r="L245" i="25"/>
  <c r="I245" i="25"/>
  <c r="F245" i="25"/>
  <c r="O244" i="25"/>
  <c r="L244" i="25"/>
  <c r="I244" i="25"/>
  <c r="F244" i="25"/>
  <c r="O243" i="25"/>
  <c r="L243" i="25"/>
  <c r="I243" i="25"/>
  <c r="F243" i="25"/>
  <c r="O242" i="25"/>
  <c r="L242" i="25"/>
  <c r="I242" i="25"/>
  <c r="F242" i="25"/>
  <c r="O241" i="25"/>
  <c r="L241" i="25"/>
  <c r="I241" i="25"/>
  <c r="F241" i="25"/>
  <c r="O240" i="25"/>
  <c r="L240" i="25"/>
  <c r="I240" i="25"/>
  <c r="F240" i="25"/>
  <c r="N239" i="25"/>
  <c r="M239" i="25"/>
  <c r="O239" i="25" s="1"/>
  <c r="K239" i="25"/>
  <c r="J239" i="25"/>
  <c r="H239" i="25"/>
  <c r="G239" i="25"/>
  <c r="E239" i="25"/>
  <c r="D239" i="25"/>
  <c r="O238" i="25"/>
  <c r="L238" i="25"/>
  <c r="I238" i="25"/>
  <c r="F238" i="25"/>
  <c r="O237" i="25"/>
  <c r="L237" i="25"/>
  <c r="I237" i="25"/>
  <c r="F237" i="25"/>
  <c r="N236" i="25"/>
  <c r="M236" i="25"/>
  <c r="K236" i="25"/>
  <c r="J236" i="25"/>
  <c r="H236" i="25"/>
  <c r="I236" i="25" s="1"/>
  <c r="G236" i="25"/>
  <c r="E236" i="25"/>
  <c r="D236" i="25"/>
  <c r="O235" i="25"/>
  <c r="L235" i="25"/>
  <c r="I235" i="25"/>
  <c r="F235" i="25"/>
  <c r="N234" i="25"/>
  <c r="O234" i="25" s="1"/>
  <c r="M234" i="25"/>
  <c r="K234" i="25"/>
  <c r="J234" i="25"/>
  <c r="H234" i="25"/>
  <c r="H232" i="25" s="1"/>
  <c r="G234" i="25"/>
  <c r="E234" i="25"/>
  <c r="D234" i="25"/>
  <c r="O233" i="25"/>
  <c r="L233" i="25"/>
  <c r="I233" i="25"/>
  <c r="F233" i="25"/>
  <c r="O230" i="25"/>
  <c r="L230" i="25"/>
  <c r="I230" i="25"/>
  <c r="F230" i="25"/>
  <c r="O229" i="25"/>
  <c r="L229" i="25"/>
  <c r="I229" i="25"/>
  <c r="F229" i="25"/>
  <c r="N228" i="25"/>
  <c r="M228" i="25"/>
  <c r="K228" i="25"/>
  <c r="J228" i="25"/>
  <c r="H228" i="25"/>
  <c r="I228" i="25" s="1"/>
  <c r="G228" i="25"/>
  <c r="E228" i="25"/>
  <c r="D228" i="25"/>
  <c r="O227" i="25"/>
  <c r="L227" i="25"/>
  <c r="I227" i="25"/>
  <c r="F227" i="25"/>
  <c r="O226" i="25"/>
  <c r="L226" i="25"/>
  <c r="I226" i="25"/>
  <c r="F226" i="25"/>
  <c r="O225" i="25"/>
  <c r="L225" i="25"/>
  <c r="I225" i="25"/>
  <c r="F225" i="25"/>
  <c r="O224" i="25"/>
  <c r="L224" i="25"/>
  <c r="I224" i="25"/>
  <c r="F224" i="25"/>
  <c r="O223" i="25"/>
  <c r="L223" i="25"/>
  <c r="I223" i="25"/>
  <c r="F223" i="25"/>
  <c r="O222" i="25"/>
  <c r="L222" i="25"/>
  <c r="I222" i="25"/>
  <c r="F222" i="25"/>
  <c r="O221" i="25"/>
  <c r="L221" i="25"/>
  <c r="I221" i="25"/>
  <c r="F221" i="25"/>
  <c r="O220" i="25"/>
  <c r="L220" i="25"/>
  <c r="I220" i="25"/>
  <c r="F220" i="25"/>
  <c r="O219" i="25"/>
  <c r="L219" i="25"/>
  <c r="I219" i="25"/>
  <c r="F219" i="25"/>
  <c r="O218" i="25"/>
  <c r="L218" i="25"/>
  <c r="I218" i="25"/>
  <c r="F218" i="25"/>
  <c r="N217" i="25"/>
  <c r="M217" i="25"/>
  <c r="K217" i="25"/>
  <c r="J217" i="25"/>
  <c r="H217" i="25"/>
  <c r="G217" i="25"/>
  <c r="E217" i="25"/>
  <c r="D217" i="25"/>
  <c r="O216" i="25"/>
  <c r="L216" i="25"/>
  <c r="I216" i="25"/>
  <c r="F216" i="25"/>
  <c r="O215" i="25"/>
  <c r="L215" i="25"/>
  <c r="I215" i="25"/>
  <c r="F215" i="25"/>
  <c r="O214" i="25"/>
  <c r="L214" i="25"/>
  <c r="I214" i="25"/>
  <c r="F214" i="25"/>
  <c r="O213" i="25"/>
  <c r="L213" i="25"/>
  <c r="I213" i="25"/>
  <c r="F213" i="25"/>
  <c r="O212" i="25"/>
  <c r="L212" i="25"/>
  <c r="I212" i="25"/>
  <c r="F212" i="25"/>
  <c r="O211" i="25"/>
  <c r="L211" i="25"/>
  <c r="I211" i="25"/>
  <c r="C211" i="25" s="1"/>
  <c r="F211" i="25"/>
  <c r="O210" i="25"/>
  <c r="L210" i="25"/>
  <c r="I210" i="25"/>
  <c r="F210" i="25"/>
  <c r="O209" i="25"/>
  <c r="L209" i="25"/>
  <c r="I209" i="25"/>
  <c r="F209" i="25"/>
  <c r="O208" i="25"/>
  <c r="L208" i="25"/>
  <c r="I208" i="25"/>
  <c r="F208" i="25"/>
  <c r="O207" i="25"/>
  <c r="L207" i="25"/>
  <c r="I207" i="25"/>
  <c r="F207" i="25"/>
  <c r="N206" i="25"/>
  <c r="M206" i="25"/>
  <c r="K206" i="25"/>
  <c r="J206" i="25"/>
  <c r="L206" i="25" s="1"/>
  <c r="H206" i="25"/>
  <c r="G206" i="25"/>
  <c r="E206" i="25"/>
  <c r="D206" i="25"/>
  <c r="G205" i="25"/>
  <c r="O204" i="25"/>
  <c r="L204" i="25"/>
  <c r="I204" i="25"/>
  <c r="F204" i="25"/>
  <c r="O203" i="25"/>
  <c r="L203" i="25"/>
  <c r="I203" i="25"/>
  <c r="F203" i="25"/>
  <c r="C203" i="25" s="1"/>
  <c r="O202" i="25"/>
  <c r="L202" i="25"/>
  <c r="I202" i="25"/>
  <c r="F202" i="25"/>
  <c r="O201" i="25"/>
  <c r="L201" i="25"/>
  <c r="I201" i="25"/>
  <c r="F201" i="25"/>
  <c r="O200" i="25"/>
  <c r="L200" i="25"/>
  <c r="I200" i="25"/>
  <c r="F200" i="25"/>
  <c r="N199" i="25"/>
  <c r="N197" i="25" s="1"/>
  <c r="M199" i="25"/>
  <c r="M197" i="25" s="1"/>
  <c r="K199" i="25"/>
  <c r="K197" i="25" s="1"/>
  <c r="J199" i="25"/>
  <c r="H199" i="25"/>
  <c r="H197" i="25" s="1"/>
  <c r="G199" i="25"/>
  <c r="E199" i="25"/>
  <c r="D199" i="25"/>
  <c r="D197" i="25" s="1"/>
  <c r="O198" i="25"/>
  <c r="L198" i="25"/>
  <c r="I198" i="25"/>
  <c r="F198" i="25"/>
  <c r="E197" i="25"/>
  <c r="O194" i="25"/>
  <c r="L194" i="25"/>
  <c r="I194" i="25"/>
  <c r="F194" i="25"/>
  <c r="C194" i="25"/>
  <c r="N193" i="25"/>
  <c r="N192" i="25" s="1"/>
  <c r="M193" i="25"/>
  <c r="M192" i="25" s="1"/>
  <c r="K193" i="25"/>
  <c r="K192" i="25" s="1"/>
  <c r="J193" i="25"/>
  <c r="J192" i="25" s="1"/>
  <c r="H193" i="25"/>
  <c r="G193" i="25"/>
  <c r="E193" i="25"/>
  <c r="E192" i="25" s="1"/>
  <c r="D193" i="25"/>
  <c r="D192" i="25" s="1"/>
  <c r="H192" i="25"/>
  <c r="G192" i="25"/>
  <c r="O191" i="25"/>
  <c r="L191" i="25"/>
  <c r="I191" i="25"/>
  <c r="F191" i="25"/>
  <c r="O190" i="25"/>
  <c r="L190" i="25"/>
  <c r="I190" i="25"/>
  <c r="F190" i="25"/>
  <c r="N189" i="25"/>
  <c r="M189" i="25"/>
  <c r="K189" i="25"/>
  <c r="J189" i="25"/>
  <c r="H189" i="25"/>
  <c r="G189" i="25"/>
  <c r="E189" i="25"/>
  <c r="D189" i="25"/>
  <c r="N188" i="25"/>
  <c r="H188" i="25"/>
  <c r="O187" i="25"/>
  <c r="L187" i="25"/>
  <c r="I187" i="25"/>
  <c r="F187" i="25"/>
  <c r="O186" i="25"/>
  <c r="L186" i="25"/>
  <c r="I186" i="25"/>
  <c r="F186" i="25"/>
  <c r="N185" i="25"/>
  <c r="M185" i="25"/>
  <c r="O185" i="25" s="1"/>
  <c r="K185" i="25"/>
  <c r="J185" i="25"/>
  <c r="H185" i="25"/>
  <c r="G185" i="25"/>
  <c r="E185" i="25"/>
  <c r="F185" i="25" s="1"/>
  <c r="D185" i="25"/>
  <c r="O184" i="25"/>
  <c r="L184" i="25"/>
  <c r="I184" i="25"/>
  <c r="F184" i="25"/>
  <c r="O183" i="25"/>
  <c r="L183" i="25"/>
  <c r="I183" i="25"/>
  <c r="F183" i="25"/>
  <c r="O182" i="25"/>
  <c r="L182" i="25"/>
  <c r="I182" i="25"/>
  <c r="F182" i="25"/>
  <c r="O181" i="25"/>
  <c r="L181" i="25"/>
  <c r="I181" i="25"/>
  <c r="F181" i="25"/>
  <c r="N180" i="25"/>
  <c r="M180" i="25"/>
  <c r="K180" i="25"/>
  <c r="J180" i="25"/>
  <c r="L180" i="25" s="1"/>
  <c r="H180" i="25"/>
  <c r="G180" i="25"/>
  <c r="E180" i="25"/>
  <c r="D180" i="25"/>
  <c r="F180" i="25" s="1"/>
  <c r="O179" i="25"/>
  <c r="L179" i="25"/>
  <c r="I179" i="25"/>
  <c r="F179" i="25"/>
  <c r="O178" i="25"/>
  <c r="L178" i="25"/>
  <c r="I178" i="25"/>
  <c r="F178" i="25"/>
  <c r="O177" i="25"/>
  <c r="L177" i="25"/>
  <c r="I177" i="25"/>
  <c r="F177" i="25"/>
  <c r="N176" i="25"/>
  <c r="M176" i="25"/>
  <c r="K176" i="25"/>
  <c r="K175" i="25" s="1"/>
  <c r="J176" i="25"/>
  <c r="H176" i="25"/>
  <c r="G176" i="25"/>
  <c r="I176" i="25" s="1"/>
  <c r="E176" i="25"/>
  <c r="D176" i="25"/>
  <c r="E175" i="25"/>
  <c r="O173" i="25"/>
  <c r="L173" i="25"/>
  <c r="I173" i="25"/>
  <c r="F173" i="25"/>
  <c r="O172" i="25"/>
  <c r="L172" i="25"/>
  <c r="I172" i="25"/>
  <c r="F172" i="25"/>
  <c r="O171" i="25"/>
  <c r="L171" i="25"/>
  <c r="I171" i="25"/>
  <c r="F171" i="25"/>
  <c r="O170" i="25"/>
  <c r="L170" i="25"/>
  <c r="I170" i="25"/>
  <c r="F170" i="25"/>
  <c r="O169" i="25"/>
  <c r="L169" i="25"/>
  <c r="C169" i="25" s="1"/>
  <c r="I169" i="25"/>
  <c r="F169" i="25"/>
  <c r="O168" i="25"/>
  <c r="L168" i="25"/>
  <c r="I168" i="25"/>
  <c r="F168" i="25"/>
  <c r="N167" i="25"/>
  <c r="N166" i="25" s="1"/>
  <c r="M167" i="25"/>
  <c r="K167" i="25"/>
  <c r="J167" i="25"/>
  <c r="J166" i="25" s="1"/>
  <c r="H167" i="25"/>
  <c r="I167" i="25" s="1"/>
  <c r="G167" i="25"/>
  <c r="G166" i="25" s="1"/>
  <c r="E167" i="25"/>
  <c r="E166" i="25" s="1"/>
  <c r="D167" i="25"/>
  <c r="H166" i="25"/>
  <c r="O165" i="25"/>
  <c r="L165" i="25"/>
  <c r="I165" i="25"/>
  <c r="F165" i="25"/>
  <c r="O164" i="25"/>
  <c r="L164" i="25"/>
  <c r="I164" i="25"/>
  <c r="F164" i="25"/>
  <c r="O163" i="25"/>
  <c r="L163" i="25"/>
  <c r="I163" i="25"/>
  <c r="F163" i="25"/>
  <c r="O162" i="25"/>
  <c r="L162" i="25"/>
  <c r="I162" i="25"/>
  <c r="F162" i="25"/>
  <c r="N161" i="25"/>
  <c r="M161" i="25"/>
  <c r="K161" i="25"/>
  <c r="J161" i="25"/>
  <c r="L161" i="25" s="1"/>
  <c r="H161" i="25"/>
  <c r="G161" i="25"/>
  <c r="E161" i="25"/>
  <c r="D161" i="25"/>
  <c r="O160" i="25"/>
  <c r="L160" i="25"/>
  <c r="I160" i="25"/>
  <c r="F160" i="25"/>
  <c r="C160" i="25" s="1"/>
  <c r="O159" i="25"/>
  <c r="L159" i="25"/>
  <c r="I159" i="25"/>
  <c r="F159" i="25"/>
  <c r="O158" i="25"/>
  <c r="L158" i="25"/>
  <c r="I158" i="25"/>
  <c r="F158" i="25"/>
  <c r="C158" i="25" s="1"/>
  <c r="O157" i="25"/>
  <c r="L157" i="25"/>
  <c r="I157" i="25"/>
  <c r="F157" i="25"/>
  <c r="C157" i="25" s="1"/>
  <c r="O156" i="25"/>
  <c r="L156" i="25"/>
  <c r="I156" i="25"/>
  <c r="F156" i="25"/>
  <c r="O155" i="25"/>
  <c r="L155" i="25"/>
  <c r="I155" i="25"/>
  <c r="F155" i="25"/>
  <c r="O154" i="25"/>
  <c r="L154" i="25"/>
  <c r="I154" i="25"/>
  <c r="F154" i="25"/>
  <c r="O153" i="25"/>
  <c r="L153" i="25"/>
  <c r="I153" i="25"/>
  <c r="F153" i="25"/>
  <c r="C153" i="25" s="1"/>
  <c r="N152" i="25"/>
  <c r="M152" i="25"/>
  <c r="K152" i="25"/>
  <c r="J152" i="25"/>
  <c r="L152" i="25" s="1"/>
  <c r="H152" i="25"/>
  <c r="G152" i="25"/>
  <c r="E152" i="25"/>
  <c r="D152" i="25"/>
  <c r="F152" i="25" s="1"/>
  <c r="O151" i="25"/>
  <c r="L151" i="25"/>
  <c r="I151" i="25"/>
  <c r="F151" i="25"/>
  <c r="O150" i="25"/>
  <c r="L150" i="25"/>
  <c r="I150" i="25"/>
  <c r="F150" i="25"/>
  <c r="O149" i="25"/>
  <c r="L149" i="25"/>
  <c r="I149" i="25"/>
  <c r="F149" i="25"/>
  <c r="O148" i="25"/>
  <c r="L148" i="25"/>
  <c r="I148" i="25"/>
  <c r="F148" i="25"/>
  <c r="C148" i="25" s="1"/>
  <c r="O147" i="25"/>
  <c r="L147" i="25"/>
  <c r="I147" i="25"/>
  <c r="F147" i="25"/>
  <c r="O146" i="25"/>
  <c r="L146" i="25"/>
  <c r="I146" i="25"/>
  <c r="F146" i="25"/>
  <c r="C146" i="25" s="1"/>
  <c r="N145" i="25"/>
  <c r="M145" i="25"/>
  <c r="O145" i="25" s="1"/>
  <c r="K145" i="25"/>
  <c r="J145" i="25"/>
  <c r="H145" i="25"/>
  <c r="G145" i="25"/>
  <c r="I145" i="25" s="1"/>
  <c r="E145" i="25"/>
  <c r="D145" i="25"/>
  <c r="O144" i="25"/>
  <c r="L144" i="25"/>
  <c r="I144" i="25"/>
  <c r="F144" i="25"/>
  <c r="O143" i="25"/>
  <c r="L143" i="25"/>
  <c r="I143" i="25"/>
  <c r="F143" i="25"/>
  <c r="N142" i="25"/>
  <c r="M142" i="25"/>
  <c r="O142" i="25" s="1"/>
  <c r="K142" i="25"/>
  <c r="J142" i="25"/>
  <c r="H142" i="25"/>
  <c r="G142" i="25"/>
  <c r="E142" i="25"/>
  <c r="D142" i="25"/>
  <c r="F142" i="25" s="1"/>
  <c r="O141" i="25"/>
  <c r="L141" i="25"/>
  <c r="I141" i="25"/>
  <c r="F141" i="25"/>
  <c r="O140" i="25"/>
  <c r="L140" i="25"/>
  <c r="I140" i="25"/>
  <c r="F140" i="25"/>
  <c r="O139" i="25"/>
  <c r="L139" i="25"/>
  <c r="I139" i="25"/>
  <c r="F139" i="25"/>
  <c r="O138" i="25"/>
  <c r="L138" i="25"/>
  <c r="I138" i="25"/>
  <c r="F138" i="25"/>
  <c r="N137" i="25"/>
  <c r="M137" i="25"/>
  <c r="O137" i="25" s="1"/>
  <c r="K137" i="25"/>
  <c r="J137" i="25"/>
  <c r="H137" i="25"/>
  <c r="G137" i="25"/>
  <c r="E137" i="25"/>
  <c r="D137" i="25"/>
  <c r="O136" i="25"/>
  <c r="L136" i="25"/>
  <c r="I136" i="25"/>
  <c r="F136" i="25"/>
  <c r="O135" i="25"/>
  <c r="L135" i="25"/>
  <c r="I135" i="25"/>
  <c r="F135" i="25"/>
  <c r="O134" i="25"/>
  <c r="L134" i="25"/>
  <c r="I134" i="25"/>
  <c r="F134" i="25"/>
  <c r="O133" i="25"/>
  <c r="L133" i="25"/>
  <c r="I133" i="25"/>
  <c r="F133" i="25"/>
  <c r="N132" i="25"/>
  <c r="M132" i="25"/>
  <c r="K132" i="25"/>
  <c r="J132" i="25"/>
  <c r="L132" i="25" s="1"/>
  <c r="H132" i="25"/>
  <c r="G132" i="25"/>
  <c r="E132" i="25"/>
  <c r="D132" i="25"/>
  <c r="M131" i="25"/>
  <c r="O130" i="25"/>
  <c r="L130" i="25"/>
  <c r="I130" i="25"/>
  <c r="F130" i="25"/>
  <c r="N129" i="25"/>
  <c r="M129" i="25"/>
  <c r="O129" i="25" s="1"/>
  <c r="K129" i="25"/>
  <c r="J129" i="25"/>
  <c r="H129" i="25"/>
  <c r="G129" i="25"/>
  <c r="I129" i="25" s="1"/>
  <c r="E129" i="25"/>
  <c r="D129" i="25"/>
  <c r="O128" i="25"/>
  <c r="L128" i="25"/>
  <c r="I128" i="25"/>
  <c r="F128" i="25"/>
  <c r="O127" i="25"/>
  <c r="L127" i="25"/>
  <c r="I127" i="25"/>
  <c r="F127" i="25"/>
  <c r="O126" i="25"/>
  <c r="L126" i="25"/>
  <c r="I126" i="25"/>
  <c r="F126" i="25"/>
  <c r="O125" i="25"/>
  <c r="L125" i="25"/>
  <c r="I125" i="25"/>
  <c r="F125" i="25"/>
  <c r="O124" i="25"/>
  <c r="L124" i="25"/>
  <c r="I124" i="25"/>
  <c r="F124" i="25"/>
  <c r="N123" i="25"/>
  <c r="M123" i="25"/>
  <c r="O123" i="25" s="1"/>
  <c r="K123" i="25"/>
  <c r="J123" i="25"/>
  <c r="H123" i="25"/>
  <c r="G123" i="25"/>
  <c r="E123" i="25"/>
  <c r="D123" i="25"/>
  <c r="F123" i="25" s="1"/>
  <c r="O122" i="25"/>
  <c r="L122" i="25"/>
  <c r="I122" i="25"/>
  <c r="F122" i="25"/>
  <c r="O121" i="25"/>
  <c r="L121" i="25"/>
  <c r="I121" i="25"/>
  <c r="F121" i="25"/>
  <c r="O120" i="25"/>
  <c r="L120" i="25"/>
  <c r="I120" i="25"/>
  <c r="F120" i="25"/>
  <c r="C120" i="25" s="1"/>
  <c r="O119" i="25"/>
  <c r="L119" i="25"/>
  <c r="I119" i="25"/>
  <c r="F119" i="25"/>
  <c r="O118" i="25"/>
  <c r="L118" i="25"/>
  <c r="I118" i="25"/>
  <c r="F118" i="25"/>
  <c r="C118" i="25" s="1"/>
  <c r="N117" i="25"/>
  <c r="M117" i="25"/>
  <c r="O117" i="25" s="1"/>
  <c r="K117" i="25"/>
  <c r="J117" i="25"/>
  <c r="H117" i="25"/>
  <c r="G117" i="25"/>
  <c r="I117" i="25" s="1"/>
  <c r="E117" i="25"/>
  <c r="D117" i="25"/>
  <c r="O116" i="25"/>
  <c r="L116" i="25"/>
  <c r="I116" i="25"/>
  <c r="F116" i="25"/>
  <c r="O115" i="25"/>
  <c r="L115" i="25"/>
  <c r="I115" i="25"/>
  <c r="F115" i="25"/>
  <c r="O114" i="25"/>
  <c r="L114" i="25"/>
  <c r="I114" i="25"/>
  <c r="F114" i="25"/>
  <c r="N113" i="25"/>
  <c r="M113" i="25"/>
  <c r="O113" i="25" s="1"/>
  <c r="K113" i="25"/>
  <c r="J113" i="25"/>
  <c r="H113" i="25"/>
  <c r="G113" i="25"/>
  <c r="E113" i="25"/>
  <c r="D113" i="25"/>
  <c r="O112" i="25"/>
  <c r="L112" i="25"/>
  <c r="I112" i="25"/>
  <c r="F112" i="25"/>
  <c r="O111" i="25"/>
  <c r="L111" i="25"/>
  <c r="I111" i="25"/>
  <c r="F111" i="25"/>
  <c r="O110" i="25"/>
  <c r="L110" i="25"/>
  <c r="I110" i="25"/>
  <c r="F110" i="25"/>
  <c r="O109" i="25"/>
  <c r="L109" i="25"/>
  <c r="I109" i="25"/>
  <c r="F109" i="25"/>
  <c r="O108" i="25"/>
  <c r="L108" i="25"/>
  <c r="I108" i="25"/>
  <c r="F108" i="25"/>
  <c r="O107" i="25"/>
  <c r="L107" i="25"/>
  <c r="I107" i="25"/>
  <c r="F107" i="25"/>
  <c r="C107" i="25" s="1"/>
  <c r="O106" i="25"/>
  <c r="L106" i="25"/>
  <c r="I106" i="25"/>
  <c r="F106" i="25"/>
  <c r="O105" i="25"/>
  <c r="L105" i="25"/>
  <c r="I105" i="25"/>
  <c r="F105" i="25"/>
  <c r="N104" i="25"/>
  <c r="O104" i="25" s="1"/>
  <c r="M104" i="25"/>
  <c r="L104" i="25"/>
  <c r="K104" i="25"/>
  <c r="J104" i="25"/>
  <c r="H104" i="25"/>
  <c r="G104" i="25"/>
  <c r="I104" i="25" s="1"/>
  <c r="E104" i="25"/>
  <c r="F104" i="25" s="1"/>
  <c r="D104" i="25"/>
  <c r="O103" i="25"/>
  <c r="C103" i="25" s="1"/>
  <c r="L103" i="25"/>
  <c r="I103" i="25"/>
  <c r="F103" i="25"/>
  <c r="O102" i="25"/>
  <c r="L102" i="25"/>
  <c r="I102" i="25"/>
  <c r="F102" i="25"/>
  <c r="O101" i="25"/>
  <c r="L101" i="25"/>
  <c r="I101" i="25"/>
  <c r="F101" i="25"/>
  <c r="C101" i="25"/>
  <c r="O100" i="25"/>
  <c r="L100" i="25"/>
  <c r="I100" i="25"/>
  <c r="F100" i="25"/>
  <c r="C100" i="25" s="1"/>
  <c r="O99" i="25"/>
  <c r="L99" i="25"/>
  <c r="I99" i="25"/>
  <c r="F99" i="25"/>
  <c r="O98" i="25"/>
  <c r="L98" i="25"/>
  <c r="I98" i="25"/>
  <c r="F98" i="25"/>
  <c r="O97" i="25"/>
  <c r="L97" i="25"/>
  <c r="I97" i="25"/>
  <c r="F97" i="25"/>
  <c r="N96" i="25"/>
  <c r="M96" i="25"/>
  <c r="K96" i="25"/>
  <c r="J96" i="25"/>
  <c r="L96" i="25" s="1"/>
  <c r="H96" i="25"/>
  <c r="G96" i="25"/>
  <c r="E96" i="25"/>
  <c r="D96" i="25"/>
  <c r="F96" i="25" s="1"/>
  <c r="O95" i="25"/>
  <c r="L95" i="25"/>
  <c r="I95" i="25"/>
  <c r="F95" i="25"/>
  <c r="O94" i="25"/>
  <c r="L94" i="25"/>
  <c r="I94" i="25"/>
  <c r="F94" i="25"/>
  <c r="O93" i="25"/>
  <c r="L93" i="25"/>
  <c r="I93" i="25"/>
  <c r="F93" i="25"/>
  <c r="O92" i="25"/>
  <c r="L92" i="25"/>
  <c r="I92" i="25"/>
  <c r="F92" i="25"/>
  <c r="O91" i="25"/>
  <c r="L91" i="25"/>
  <c r="I91" i="25"/>
  <c r="F91" i="25"/>
  <c r="N90" i="25"/>
  <c r="M90" i="25"/>
  <c r="K90" i="25"/>
  <c r="J90" i="25"/>
  <c r="H90" i="25"/>
  <c r="G90" i="25"/>
  <c r="E90" i="25"/>
  <c r="D90" i="25"/>
  <c r="O89" i="25"/>
  <c r="L89" i="25"/>
  <c r="I89" i="25"/>
  <c r="F89" i="25"/>
  <c r="O88" i="25"/>
  <c r="L88" i="25"/>
  <c r="I88" i="25"/>
  <c r="F88" i="25"/>
  <c r="O87" i="25"/>
  <c r="L87" i="25"/>
  <c r="I87" i="25"/>
  <c r="F87" i="25"/>
  <c r="O86" i="25"/>
  <c r="L86" i="25"/>
  <c r="I86" i="25"/>
  <c r="F86" i="25"/>
  <c r="N85" i="25"/>
  <c r="M85" i="25"/>
  <c r="O85" i="25" s="1"/>
  <c r="K85" i="25"/>
  <c r="J85" i="25"/>
  <c r="H85" i="25"/>
  <c r="G85" i="25"/>
  <c r="E85" i="25"/>
  <c r="D85" i="25"/>
  <c r="D84" i="25" s="1"/>
  <c r="O83" i="25"/>
  <c r="I83" i="25"/>
  <c r="F83" i="25"/>
  <c r="C83" i="25" s="1"/>
  <c r="O82" i="25"/>
  <c r="L82" i="25"/>
  <c r="I82" i="25"/>
  <c r="F82" i="25"/>
  <c r="N81" i="25"/>
  <c r="M81" i="25"/>
  <c r="K81" i="25"/>
  <c r="J81" i="25"/>
  <c r="L81" i="25" s="1"/>
  <c r="H81" i="25"/>
  <c r="I81" i="25" s="1"/>
  <c r="G81" i="25"/>
  <c r="E81" i="25"/>
  <c r="D81" i="25"/>
  <c r="O80" i="25"/>
  <c r="L80" i="25"/>
  <c r="I80" i="25"/>
  <c r="C80" i="25" s="1"/>
  <c r="F80" i="25"/>
  <c r="O79" i="25"/>
  <c r="L79" i="25"/>
  <c r="I79" i="25"/>
  <c r="F79" i="25"/>
  <c r="N78" i="25"/>
  <c r="M78" i="25"/>
  <c r="K78" i="25"/>
  <c r="K77" i="25" s="1"/>
  <c r="J78" i="25"/>
  <c r="H78" i="25"/>
  <c r="H77" i="25" s="1"/>
  <c r="G78" i="25"/>
  <c r="G77" i="25" s="1"/>
  <c r="E78" i="25"/>
  <c r="D78" i="25"/>
  <c r="O75" i="25"/>
  <c r="L75" i="25"/>
  <c r="I75" i="25"/>
  <c r="F75" i="25"/>
  <c r="O74" i="25"/>
  <c r="L74" i="25"/>
  <c r="I74" i="25"/>
  <c r="F74" i="25"/>
  <c r="O73" i="25"/>
  <c r="L73" i="25"/>
  <c r="I73" i="25"/>
  <c r="F73" i="25"/>
  <c r="O72" i="25"/>
  <c r="L72" i="25"/>
  <c r="I72" i="25"/>
  <c r="F72" i="25"/>
  <c r="O71" i="25"/>
  <c r="L71" i="25"/>
  <c r="I71" i="25"/>
  <c r="F71" i="25"/>
  <c r="N70" i="25"/>
  <c r="M70" i="25"/>
  <c r="O70" i="25" s="1"/>
  <c r="K70" i="25"/>
  <c r="J70" i="25"/>
  <c r="J68" i="25" s="1"/>
  <c r="H70" i="25"/>
  <c r="H68" i="25" s="1"/>
  <c r="G70" i="25"/>
  <c r="E70" i="25"/>
  <c r="E68" i="25" s="1"/>
  <c r="D70" i="25"/>
  <c r="O69" i="25"/>
  <c r="L69" i="25"/>
  <c r="I69" i="25"/>
  <c r="F69" i="25"/>
  <c r="N68" i="25"/>
  <c r="M68" i="25"/>
  <c r="O68" i="25" s="1"/>
  <c r="O67" i="25"/>
  <c r="L67" i="25"/>
  <c r="I67" i="25"/>
  <c r="F67" i="25"/>
  <c r="O66" i="25"/>
  <c r="L66" i="25"/>
  <c r="I66" i="25"/>
  <c r="F66" i="25"/>
  <c r="O65" i="25"/>
  <c r="L65" i="25"/>
  <c r="I65" i="25"/>
  <c r="F65" i="25"/>
  <c r="O64" i="25"/>
  <c r="L64" i="25"/>
  <c r="I64" i="25"/>
  <c r="F64" i="25"/>
  <c r="O63" i="25"/>
  <c r="L63" i="25"/>
  <c r="I63" i="25"/>
  <c r="F63" i="25"/>
  <c r="O62" i="25"/>
  <c r="L62" i="25"/>
  <c r="I62" i="25"/>
  <c r="F62" i="25"/>
  <c r="O61" i="25"/>
  <c r="L61" i="25"/>
  <c r="I61" i="25"/>
  <c r="F61" i="25"/>
  <c r="O60" i="25"/>
  <c r="L60" i="25"/>
  <c r="I60" i="25"/>
  <c r="F60" i="25"/>
  <c r="N59" i="25"/>
  <c r="M59" i="25"/>
  <c r="K59" i="25"/>
  <c r="J59" i="25"/>
  <c r="H59" i="25"/>
  <c r="G59" i="25"/>
  <c r="E59" i="25"/>
  <c r="D59" i="25"/>
  <c r="F59" i="25" s="1"/>
  <c r="O58" i="25"/>
  <c r="L58" i="25"/>
  <c r="I58" i="25"/>
  <c r="F58" i="25"/>
  <c r="C58" i="25" s="1"/>
  <c r="O57" i="25"/>
  <c r="L57" i="25"/>
  <c r="I57" i="25"/>
  <c r="F57" i="25"/>
  <c r="N56" i="25"/>
  <c r="M56" i="25"/>
  <c r="K56" i="25"/>
  <c r="K55" i="25" s="1"/>
  <c r="J56" i="25"/>
  <c r="H56" i="25"/>
  <c r="H55" i="25" s="1"/>
  <c r="G56" i="25"/>
  <c r="E56" i="25"/>
  <c r="D56" i="25"/>
  <c r="F56" i="25" s="1"/>
  <c r="O48" i="25"/>
  <c r="C48" i="25" s="1"/>
  <c r="O47" i="25"/>
  <c r="C47" i="25"/>
  <c r="N46" i="25"/>
  <c r="M46" i="25"/>
  <c r="O46" i="25" s="1"/>
  <c r="C46" i="25" s="1"/>
  <c r="L45" i="25"/>
  <c r="C45" i="25" s="1"/>
  <c r="I45" i="25"/>
  <c r="F45" i="25"/>
  <c r="K44" i="25"/>
  <c r="L44" i="25" s="1"/>
  <c r="J44" i="25"/>
  <c r="H44" i="25"/>
  <c r="I44" i="25" s="1"/>
  <c r="G44" i="25"/>
  <c r="E44" i="25"/>
  <c r="D44" i="25"/>
  <c r="F43" i="25"/>
  <c r="C43" i="25" s="1"/>
  <c r="L42" i="25"/>
  <c r="C42" i="25" s="1"/>
  <c r="L41" i="25"/>
  <c r="C41" i="25" s="1"/>
  <c r="L40" i="25"/>
  <c r="C40" i="25" s="1"/>
  <c r="L39" i="25"/>
  <c r="C39" i="25"/>
  <c r="K38" i="25"/>
  <c r="J38" i="25"/>
  <c r="L38" i="25" s="1"/>
  <c r="C38" i="25" s="1"/>
  <c r="L37" i="25"/>
  <c r="C37" i="25" s="1"/>
  <c r="L36" i="25"/>
  <c r="C36" i="25" s="1"/>
  <c r="K35" i="25"/>
  <c r="L35" i="25" s="1"/>
  <c r="C35" i="25" s="1"/>
  <c r="J35" i="25"/>
  <c r="L34" i="25"/>
  <c r="C34" i="25" s="1"/>
  <c r="K33" i="25"/>
  <c r="J33" i="25"/>
  <c r="L32" i="25"/>
  <c r="C32" i="25"/>
  <c r="L31" i="25"/>
  <c r="C31" i="25" s="1"/>
  <c r="L30" i="25"/>
  <c r="C30" i="25" s="1"/>
  <c r="K29" i="25"/>
  <c r="J29" i="25"/>
  <c r="F27" i="25"/>
  <c r="C27" i="25" s="1"/>
  <c r="I26" i="25"/>
  <c r="F26" i="25"/>
  <c r="O25" i="25"/>
  <c r="L25" i="25"/>
  <c r="I25" i="25"/>
  <c r="F25" i="25"/>
  <c r="O24" i="25"/>
  <c r="L24" i="25"/>
  <c r="I24" i="25"/>
  <c r="F24" i="25"/>
  <c r="N23" i="25"/>
  <c r="N291" i="25" s="1"/>
  <c r="N290" i="25" s="1"/>
  <c r="M23" i="25"/>
  <c r="M291" i="25" s="1"/>
  <c r="K23" i="25"/>
  <c r="J23" i="25"/>
  <c r="J291" i="25" s="1"/>
  <c r="H23" i="25"/>
  <c r="H291" i="25" s="1"/>
  <c r="H290" i="25" s="1"/>
  <c r="G23" i="25"/>
  <c r="E23" i="25"/>
  <c r="D23" i="25"/>
  <c r="D291" i="25" s="1"/>
  <c r="M22" i="25"/>
  <c r="E77" i="25" l="1"/>
  <c r="E232" i="25"/>
  <c r="E259" i="25"/>
  <c r="E270" i="25"/>
  <c r="E269" i="25" s="1"/>
  <c r="K270" i="25"/>
  <c r="L29" i="25"/>
  <c r="C29" i="25" s="1"/>
  <c r="C75" i="25"/>
  <c r="C89" i="25"/>
  <c r="C115" i="25"/>
  <c r="F117" i="25"/>
  <c r="L123" i="25"/>
  <c r="F129" i="25"/>
  <c r="C141" i="25"/>
  <c r="C143" i="25"/>
  <c r="F145" i="25"/>
  <c r="C165" i="25"/>
  <c r="F199" i="25"/>
  <c r="C201" i="25"/>
  <c r="O206" i="25"/>
  <c r="I217" i="25"/>
  <c r="C219" i="25"/>
  <c r="F247" i="25"/>
  <c r="C249" i="25"/>
  <c r="L252" i="25"/>
  <c r="C254" i="25"/>
  <c r="O260" i="25"/>
  <c r="O272" i="25"/>
  <c r="I277" i="25"/>
  <c r="C279" i="25"/>
  <c r="I281" i="25"/>
  <c r="O281" i="25"/>
  <c r="O283" i="25"/>
  <c r="C133" i="25"/>
  <c r="C136" i="25"/>
  <c r="C207" i="25"/>
  <c r="C209" i="25"/>
  <c r="J84" i="25"/>
  <c r="C177" i="25"/>
  <c r="C183" i="25"/>
  <c r="K205" i="25"/>
  <c r="K196" i="25" s="1"/>
  <c r="C208" i="25"/>
  <c r="C210" i="25"/>
  <c r="C243" i="25"/>
  <c r="F44" i="25"/>
  <c r="C44" i="25" s="1"/>
  <c r="H54" i="25"/>
  <c r="N55" i="25"/>
  <c r="L78" i="25"/>
  <c r="N77" i="25"/>
  <c r="I90" i="25"/>
  <c r="O96" i="25"/>
  <c r="C105" i="25"/>
  <c r="C106" i="25"/>
  <c r="C121" i="25"/>
  <c r="I123" i="25"/>
  <c r="N84" i="25"/>
  <c r="C149" i="25"/>
  <c r="O152" i="25"/>
  <c r="O161" i="25"/>
  <c r="G175" i="25"/>
  <c r="G174" i="25" s="1"/>
  <c r="O176" i="25"/>
  <c r="M175" i="25"/>
  <c r="I185" i="25"/>
  <c r="O189" i="25"/>
  <c r="I193" i="25"/>
  <c r="I206" i="25"/>
  <c r="C215" i="25"/>
  <c r="L217" i="25"/>
  <c r="L228" i="25"/>
  <c r="C233" i="25"/>
  <c r="C235" i="25"/>
  <c r="L236" i="25"/>
  <c r="C238" i="25"/>
  <c r="L239" i="25"/>
  <c r="C263" i="25"/>
  <c r="F264" i="25"/>
  <c r="F272" i="25"/>
  <c r="K28" i="25"/>
  <c r="D259" i="25"/>
  <c r="F260" i="25"/>
  <c r="C147" i="25"/>
  <c r="F167" i="25"/>
  <c r="D166" i="25"/>
  <c r="F166" i="25" s="1"/>
  <c r="J175" i="25"/>
  <c r="L176" i="25"/>
  <c r="L192" i="25"/>
  <c r="C218" i="25"/>
  <c r="I272" i="25"/>
  <c r="H270" i="25"/>
  <c r="H269" i="25" s="1"/>
  <c r="I269" i="25" s="1"/>
  <c r="F78" i="25"/>
  <c r="D77" i="25"/>
  <c r="L59" i="25"/>
  <c r="J55" i="25"/>
  <c r="L55" i="25" s="1"/>
  <c r="G84" i="25"/>
  <c r="C119" i="25"/>
  <c r="D22" i="25"/>
  <c r="E291" i="25"/>
  <c r="E290" i="25" s="1"/>
  <c r="O23" i="25"/>
  <c r="E22" i="25"/>
  <c r="D55" i="25"/>
  <c r="C64" i="25"/>
  <c r="L70" i="25"/>
  <c r="C74" i="25"/>
  <c r="O78" i="25"/>
  <c r="F81" i="25"/>
  <c r="C91" i="25"/>
  <c r="H84" i="25"/>
  <c r="I84" i="25" s="1"/>
  <c r="I113" i="25"/>
  <c r="C125" i="25"/>
  <c r="E131" i="25"/>
  <c r="C135" i="25"/>
  <c r="F137" i="25"/>
  <c r="K131" i="25"/>
  <c r="C138" i="25"/>
  <c r="C140" i="25"/>
  <c r="C155" i="25"/>
  <c r="C159" i="25"/>
  <c r="C168" i="25"/>
  <c r="K174" i="25"/>
  <c r="J188" i="25"/>
  <c r="L188" i="25" s="1"/>
  <c r="O199" i="25"/>
  <c r="E205" i="25"/>
  <c r="E196" i="25" s="1"/>
  <c r="C227" i="25"/>
  <c r="F228" i="25"/>
  <c r="F236" i="25"/>
  <c r="C237" i="25"/>
  <c r="F239" i="25"/>
  <c r="C240" i="25"/>
  <c r="C242" i="25"/>
  <c r="E231" i="25"/>
  <c r="L253" i="25"/>
  <c r="C256" i="25"/>
  <c r="C258" i="25"/>
  <c r="I260" i="25"/>
  <c r="G259" i="25"/>
  <c r="I259" i="25" s="1"/>
  <c r="C275" i="25"/>
  <c r="L277" i="25"/>
  <c r="C278" i="25"/>
  <c r="L234" i="25"/>
  <c r="J232" i="25"/>
  <c r="O59" i="25"/>
  <c r="H22" i="25"/>
  <c r="F23" i="25"/>
  <c r="C25" i="25"/>
  <c r="C26" i="25"/>
  <c r="I56" i="25"/>
  <c r="M55" i="25"/>
  <c r="M54" i="25" s="1"/>
  <c r="O56" i="25"/>
  <c r="C66" i="25"/>
  <c r="J77" i="25"/>
  <c r="J76" i="25" s="1"/>
  <c r="C87" i="25"/>
  <c r="F90" i="25"/>
  <c r="C127" i="25"/>
  <c r="C173" i="25"/>
  <c r="E174" i="25"/>
  <c r="C181" i="25"/>
  <c r="C182" i="25"/>
  <c r="C184" i="25"/>
  <c r="L185" i="25"/>
  <c r="C185" i="25" s="1"/>
  <c r="F192" i="25"/>
  <c r="L193" i="25"/>
  <c r="C223" i="25"/>
  <c r="M232" i="25"/>
  <c r="O232" i="25" s="1"/>
  <c r="C251" i="25"/>
  <c r="I253" i="25"/>
  <c r="G252" i="25"/>
  <c r="I252" i="25" s="1"/>
  <c r="K269" i="25"/>
  <c r="F293" i="25"/>
  <c r="L293" i="25"/>
  <c r="E55" i="25"/>
  <c r="E54" i="25" s="1"/>
  <c r="C62" i="25"/>
  <c r="C63" i="25"/>
  <c r="I70" i="25"/>
  <c r="C72" i="25"/>
  <c r="C79" i="25"/>
  <c r="C82" i="25"/>
  <c r="C93" i="25"/>
  <c r="C95" i="25"/>
  <c r="C97" i="25"/>
  <c r="C99" i="25"/>
  <c r="C102" i="25"/>
  <c r="C112" i="25"/>
  <c r="C124" i="25"/>
  <c r="J131" i="25"/>
  <c r="L131" i="25" s="1"/>
  <c r="O132" i="25"/>
  <c r="C139" i="25"/>
  <c r="I142" i="25"/>
  <c r="C142" i="25" s="1"/>
  <c r="C151" i="25"/>
  <c r="F161" i="25"/>
  <c r="C164" i="25"/>
  <c r="I166" i="25"/>
  <c r="L167" i="25"/>
  <c r="C172" i="25"/>
  <c r="O180" i="25"/>
  <c r="C187" i="25"/>
  <c r="F189" i="25"/>
  <c r="K188" i="25"/>
  <c r="C190" i="25"/>
  <c r="O192" i="25"/>
  <c r="C198" i="25"/>
  <c r="H205" i="25"/>
  <c r="H196" i="25" s="1"/>
  <c r="C214" i="25"/>
  <c r="C222" i="25"/>
  <c r="C230" i="25"/>
  <c r="C241" i="25"/>
  <c r="C244" i="25"/>
  <c r="C246" i="25"/>
  <c r="C257" i="25"/>
  <c r="C266" i="25"/>
  <c r="C273" i="25"/>
  <c r="C274" i="25"/>
  <c r="C280" i="25"/>
  <c r="F281" i="25"/>
  <c r="I293" i="25"/>
  <c r="C57" i="25"/>
  <c r="C60" i="25"/>
  <c r="C67" i="25"/>
  <c r="C71" i="25"/>
  <c r="M77" i="25"/>
  <c r="O77" i="25" s="1"/>
  <c r="K84" i="25"/>
  <c r="L84" i="25" s="1"/>
  <c r="C86" i="25"/>
  <c r="C109" i="25"/>
  <c r="C111" i="25"/>
  <c r="F113" i="25"/>
  <c r="L113" i="25"/>
  <c r="C116" i="25"/>
  <c r="C126" i="25"/>
  <c r="C128" i="25"/>
  <c r="L129" i="25"/>
  <c r="L142" i="25"/>
  <c r="C144" i="25"/>
  <c r="C154" i="25"/>
  <c r="C156" i="25"/>
  <c r="I161" i="25"/>
  <c r="C163" i="25"/>
  <c r="C171" i="25"/>
  <c r="C179" i="25"/>
  <c r="C191" i="25"/>
  <c r="I192" i="25"/>
  <c r="O193" i="25"/>
  <c r="C200" i="25"/>
  <c r="C202" i="25"/>
  <c r="J205" i="25"/>
  <c r="F217" i="25"/>
  <c r="O217" i="25"/>
  <c r="C225" i="25"/>
  <c r="C226" i="25"/>
  <c r="I234" i="25"/>
  <c r="N232" i="25"/>
  <c r="C245" i="25"/>
  <c r="C250" i="25"/>
  <c r="F253" i="25"/>
  <c r="C261" i="25"/>
  <c r="C262" i="25"/>
  <c r="C268" i="25"/>
  <c r="M270" i="25"/>
  <c r="M269" i="25" s="1"/>
  <c r="O269" i="25" s="1"/>
  <c r="C282" i="25"/>
  <c r="C295" i="25"/>
  <c r="C293" i="25" s="1"/>
  <c r="C297" i="25"/>
  <c r="K291" i="25"/>
  <c r="K290" i="25" s="1"/>
  <c r="K22" i="25"/>
  <c r="C24" i="25"/>
  <c r="N54" i="25"/>
  <c r="I77" i="25"/>
  <c r="F22" i="25"/>
  <c r="G291" i="25"/>
  <c r="G22" i="25"/>
  <c r="I23" i="25"/>
  <c r="L33" i="25"/>
  <c r="C33" i="25" s="1"/>
  <c r="D131" i="25"/>
  <c r="F132" i="25"/>
  <c r="J259" i="25"/>
  <c r="L259" i="25" s="1"/>
  <c r="L260" i="25"/>
  <c r="D290" i="25"/>
  <c r="F291" i="25"/>
  <c r="L23" i="25"/>
  <c r="J28" i="25"/>
  <c r="J22" i="25" s="1"/>
  <c r="G55" i="25"/>
  <c r="I59" i="25"/>
  <c r="C65" i="25"/>
  <c r="K68" i="25"/>
  <c r="K54" i="25" s="1"/>
  <c r="C69" i="25"/>
  <c r="L77" i="25"/>
  <c r="I78" i="25"/>
  <c r="M84" i="25"/>
  <c r="O84" i="25" s="1"/>
  <c r="C88" i="25"/>
  <c r="L90" i="25"/>
  <c r="C92" i="25"/>
  <c r="C108" i="25"/>
  <c r="C122" i="25"/>
  <c r="C123" i="25"/>
  <c r="C130" i="25"/>
  <c r="I137" i="25"/>
  <c r="C137" i="25" s="1"/>
  <c r="G131" i="25"/>
  <c r="C150" i="25"/>
  <c r="C178" i="25"/>
  <c r="C186" i="25"/>
  <c r="D188" i="25"/>
  <c r="G188" i="25"/>
  <c r="I188" i="25" s="1"/>
  <c r="I189" i="25"/>
  <c r="M188" i="25"/>
  <c r="O188" i="25" s="1"/>
  <c r="I239" i="25"/>
  <c r="G232" i="25"/>
  <c r="C260" i="25"/>
  <c r="N22" i="25"/>
  <c r="O22" i="25" s="1"/>
  <c r="M290" i="25"/>
  <c r="O290" i="25" s="1"/>
  <c r="O291" i="25"/>
  <c r="C61" i="25"/>
  <c r="G68" i="25"/>
  <c r="I68" i="25" s="1"/>
  <c r="F70" i="25"/>
  <c r="D68" i="25"/>
  <c r="I85" i="25"/>
  <c r="O90" i="25"/>
  <c r="C94" i="25"/>
  <c r="I96" i="25"/>
  <c r="C96" i="25" s="1"/>
  <c r="C98" i="25"/>
  <c r="C110" i="25"/>
  <c r="C114" i="25"/>
  <c r="I132" i="25"/>
  <c r="C134" i="25"/>
  <c r="C162" i="25"/>
  <c r="C170" i="25"/>
  <c r="M174" i="25"/>
  <c r="H175" i="25"/>
  <c r="I283" i="25"/>
  <c r="J290" i="25"/>
  <c r="J54" i="25"/>
  <c r="L56" i="25"/>
  <c r="C73" i="25"/>
  <c r="O81" i="25"/>
  <c r="C81" i="25" s="1"/>
  <c r="F85" i="25"/>
  <c r="C85" i="25" s="1"/>
  <c r="E84" i="25"/>
  <c r="F84" i="25" s="1"/>
  <c r="L85" i="25"/>
  <c r="C104" i="25"/>
  <c r="L117" i="25"/>
  <c r="C117" i="25" s="1"/>
  <c r="H131" i="25"/>
  <c r="L137" i="25"/>
  <c r="L145" i="25"/>
  <c r="C145" i="25" s="1"/>
  <c r="I152" i="25"/>
  <c r="C152" i="25" s="1"/>
  <c r="M166" i="25"/>
  <c r="O166" i="25" s="1"/>
  <c r="O167" i="25"/>
  <c r="C167" i="25" s="1"/>
  <c r="D175" i="25"/>
  <c r="F176" i="25"/>
  <c r="I180" i="25"/>
  <c r="L189" i="25"/>
  <c r="L272" i="25"/>
  <c r="C272" i="25" s="1"/>
  <c r="J270" i="25"/>
  <c r="N131" i="25"/>
  <c r="K166" i="25"/>
  <c r="K76" i="25" s="1"/>
  <c r="L76" i="25" s="1"/>
  <c r="N175" i="25"/>
  <c r="N174" i="25" s="1"/>
  <c r="E188" i="25"/>
  <c r="F197" i="25"/>
  <c r="O197" i="25"/>
  <c r="I199" i="25"/>
  <c r="G197" i="25"/>
  <c r="C204" i="25"/>
  <c r="M205" i="25"/>
  <c r="M196" i="25" s="1"/>
  <c r="C212" i="25"/>
  <c r="C213" i="25"/>
  <c r="C220" i="25"/>
  <c r="C221" i="25"/>
  <c r="C229" i="25"/>
  <c r="H231" i="25"/>
  <c r="L247" i="25"/>
  <c r="C247" i="25" s="1"/>
  <c r="M252" i="25"/>
  <c r="O253" i="25"/>
  <c r="O264" i="25"/>
  <c r="D269" i="25"/>
  <c r="F270" i="25"/>
  <c r="C276" i="25"/>
  <c r="F277" i="25"/>
  <c r="O270" i="25"/>
  <c r="D205" i="25"/>
  <c r="F206" i="25"/>
  <c r="C206" i="25" s="1"/>
  <c r="C216" i="25"/>
  <c r="C224" i="25"/>
  <c r="F234" i="25"/>
  <c r="C234" i="25" s="1"/>
  <c r="D232" i="25"/>
  <c r="C248" i="25"/>
  <c r="F193" i="25"/>
  <c r="C193" i="25" s="1"/>
  <c r="L199" i="25"/>
  <c r="O228" i="25"/>
  <c r="K232" i="25"/>
  <c r="K231" i="25" s="1"/>
  <c r="O236" i="25"/>
  <c r="C236" i="25" s="1"/>
  <c r="N259" i="25"/>
  <c r="O259" i="25" s="1"/>
  <c r="C264" i="25"/>
  <c r="C265" i="25"/>
  <c r="C285" i="25"/>
  <c r="C296" i="25"/>
  <c r="J197" i="25"/>
  <c r="N205" i="25"/>
  <c r="N196" i="25" s="1"/>
  <c r="L283" i="25"/>
  <c r="C59" i="25" l="1"/>
  <c r="O174" i="25"/>
  <c r="C23" i="25"/>
  <c r="E195" i="25"/>
  <c r="C277" i="25"/>
  <c r="H195" i="25"/>
  <c r="N76" i="25"/>
  <c r="C180" i="25"/>
  <c r="C239" i="25"/>
  <c r="F131" i="25"/>
  <c r="I22" i="25"/>
  <c r="O55" i="25"/>
  <c r="C253" i="25"/>
  <c r="C217" i="25"/>
  <c r="C129" i="25"/>
  <c r="C281" i="25"/>
  <c r="C161" i="25"/>
  <c r="F77" i="25"/>
  <c r="C77" i="25" s="1"/>
  <c r="F259" i="25"/>
  <c r="K195" i="25"/>
  <c r="J231" i="25"/>
  <c r="C176" i="25"/>
  <c r="H76" i="25"/>
  <c r="C283" i="25"/>
  <c r="C291" i="25" s="1"/>
  <c r="C290" i="25" s="1"/>
  <c r="L22" i="25"/>
  <c r="O54" i="25"/>
  <c r="L205" i="25"/>
  <c r="C90" i="25"/>
  <c r="C113" i="25"/>
  <c r="C228" i="25"/>
  <c r="D76" i="25"/>
  <c r="N231" i="25"/>
  <c r="N286" i="25" s="1"/>
  <c r="C70" i="25"/>
  <c r="C189" i="25"/>
  <c r="C78" i="25"/>
  <c r="F55" i="25"/>
  <c r="C199" i="25"/>
  <c r="N195" i="25"/>
  <c r="C56" i="25"/>
  <c r="L68" i="25"/>
  <c r="O175" i="25"/>
  <c r="F290" i="25"/>
  <c r="C192" i="25"/>
  <c r="I270" i="25"/>
  <c r="L175" i="25"/>
  <c r="J174" i="25"/>
  <c r="L174" i="25" s="1"/>
  <c r="I205" i="25"/>
  <c r="K53" i="25"/>
  <c r="K52" i="25" s="1"/>
  <c r="L197" i="25"/>
  <c r="J196" i="25"/>
  <c r="D196" i="25"/>
  <c r="F205" i="25"/>
  <c r="F269" i="25"/>
  <c r="J269" i="25"/>
  <c r="L270" i="25"/>
  <c r="M76" i="25"/>
  <c r="L232" i="25"/>
  <c r="O205" i="25"/>
  <c r="D174" i="25"/>
  <c r="F174" i="25" s="1"/>
  <c r="F175" i="25"/>
  <c r="L290" i="25"/>
  <c r="H174" i="25"/>
  <c r="I174" i="25" s="1"/>
  <c r="I175" i="25"/>
  <c r="L166" i="25"/>
  <c r="C166" i="25" s="1"/>
  <c r="F188" i="25"/>
  <c r="C188" i="25" s="1"/>
  <c r="L28" i="25"/>
  <c r="C28" i="25" s="1"/>
  <c r="C132" i="25"/>
  <c r="L54" i="25"/>
  <c r="F68" i="25"/>
  <c r="C68" i="25" s="1"/>
  <c r="D54" i="25"/>
  <c r="L231" i="25"/>
  <c r="O196" i="25"/>
  <c r="O131" i="25"/>
  <c r="C84" i="25"/>
  <c r="L291" i="25"/>
  <c r="C259" i="25"/>
  <c r="G290" i="25"/>
  <c r="I290" i="25" s="1"/>
  <c r="I291" i="25"/>
  <c r="E76" i="25"/>
  <c r="E53" i="25" s="1"/>
  <c r="E52" i="25" s="1"/>
  <c r="K286" i="25"/>
  <c r="D231" i="25"/>
  <c r="F231" i="25" s="1"/>
  <c r="F232" i="25"/>
  <c r="M231" i="25"/>
  <c r="M195" i="25" s="1"/>
  <c r="O195" i="25" s="1"/>
  <c r="O252" i="25"/>
  <c r="C252" i="25" s="1"/>
  <c r="G196" i="25"/>
  <c r="I197" i="25"/>
  <c r="C197" i="25"/>
  <c r="I232" i="25"/>
  <c r="G231" i="25"/>
  <c r="I131" i="25"/>
  <c r="G76" i="25"/>
  <c r="I76" i="25" s="1"/>
  <c r="I55" i="25"/>
  <c r="G54" i="25"/>
  <c r="C22" i="25"/>
  <c r="N53" i="25"/>
  <c r="N52" i="25" s="1"/>
  <c r="C131" i="25" l="1"/>
  <c r="F76" i="25"/>
  <c r="H53" i="25"/>
  <c r="H52" i="25" s="1"/>
  <c r="C55" i="25"/>
  <c r="J53" i="25"/>
  <c r="H286" i="25"/>
  <c r="C270" i="25"/>
  <c r="C175" i="25"/>
  <c r="E286" i="25"/>
  <c r="C205" i="25"/>
  <c r="N51" i="25"/>
  <c r="N288" i="25"/>
  <c r="L269" i="25"/>
  <c r="J286" i="25"/>
  <c r="L286" i="25" s="1"/>
  <c r="D195" i="25"/>
  <c r="F195" i="25" s="1"/>
  <c r="F196" i="25"/>
  <c r="G53" i="25"/>
  <c r="I54" i="25"/>
  <c r="I231" i="25"/>
  <c r="G286" i="25"/>
  <c r="I286" i="25" s="1"/>
  <c r="I196" i="25"/>
  <c r="G195" i="25"/>
  <c r="I195" i="25" s="1"/>
  <c r="C232" i="25"/>
  <c r="L53" i="25"/>
  <c r="C174" i="25"/>
  <c r="D286" i="25"/>
  <c r="J195" i="25"/>
  <c r="L195" i="25" s="1"/>
  <c r="L196" i="25"/>
  <c r="K51" i="25"/>
  <c r="K288" i="25"/>
  <c r="O231" i="25"/>
  <c r="M286" i="25"/>
  <c r="O286" i="25" s="1"/>
  <c r="D53" i="25"/>
  <c r="F54" i="25"/>
  <c r="C54" i="25" s="1"/>
  <c r="H288" i="25"/>
  <c r="H51" i="25"/>
  <c r="E288" i="25"/>
  <c r="E51" i="25"/>
  <c r="O76" i="25"/>
  <c r="C76" i="25" s="1"/>
  <c r="M53" i="25"/>
  <c r="C269" i="25"/>
  <c r="C196" i="25" l="1"/>
  <c r="C231" i="25"/>
  <c r="F286" i="25"/>
  <c r="C195" i="25"/>
  <c r="D52" i="25"/>
  <c r="F53" i="25"/>
  <c r="J52" i="25"/>
  <c r="I53" i="25"/>
  <c r="G52" i="25"/>
  <c r="C286" i="25"/>
  <c r="M52" i="25"/>
  <c r="O53" i="25"/>
  <c r="G288" i="25" l="1"/>
  <c r="I288" i="25" s="1"/>
  <c r="I52" i="25"/>
  <c r="G51" i="25"/>
  <c r="I51" i="25" s="1"/>
  <c r="D288" i="25"/>
  <c r="F288" i="25" s="1"/>
  <c r="F52" i="25"/>
  <c r="D51" i="25"/>
  <c r="F51" i="25" s="1"/>
  <c r="M51" i="25"/>
  <c r="O51" i="25" s="1"/>
  <c r="O52" i="25"/>
  <c r="M288" i="25"/>
  <c r="O288" i="25" s="1"/>
  <c r="J51" i="25"/>
  <c r="L51" i="25" s="1"/>
  <c r="L52" i="25"/>
  <c r="J288" i="25"/>
  <c r="L288" i="25" s="1"/>
  <c r="C53" i="25"/>
  <c r="C288" i="25" l="1"/>
  <c r="C51" i="25"/>
  <c r="C52" i="25"/>
  <c r="F43" i="24" l="1"/>
  <c r="F42" i="24"/>
  <c r="F41" i="24"/>
  <c r="F40" i="24"/>
  <c r="F39" i="24"/>
  <c r="F38" i="24"/>
  <c r="F37" i="24"/>
  <c r="F36" i="24"/>
  <c r="E36" i="24"/>
  <c r="D36" i="24"/>
  <c r="F30" i="24"/>
  <c r="F29" i="24"/>
  <c r="F28" i="24"/>
  <c r="F27" i="24"/>
  <c r="F26" i="24"/>
  <c r="F25" i="24"/>
  <c r="F24" i="24"/>
  <c r="F23" i="24"/>
  <c r="F22" i="24"/>
  <c r="F21" i="24"/>
  <c r="D21" i="24"/>
  <c r="F20" i="24"/>
  <c r="F19" i="24"/>
  <c r="F18" i="24"/>
  <c r="F17" i="24"/>
  <c r="F16" i="24"/>
  <c r="E15" i="24"/>
  <c r="D15" i="24"/>
  <c r="F15" i="24" l="1"/>
  <c r="E293" i="22" l="1"/>
  <c r="E283" i="22"/>
  <c r="E281" i="22"/>
  <c r="E277" i="22"/>
  <c r="E270" i="22" s="1"/>
  <c r="E269" i="22" s="1"/>
  <c r="E272" i="22"/>
  <c r="E264" i="22"/>
  <c r="E260" i="22"/>
  <c r="E253" i="22"/>
  <c r="E252" i="22" s="1"/>
  <c r="E247" i="22"/>
  <c r="E239" i="22"/>
  <c r="E236" i="22"/>
  <c r="E234" i="22"/>
  <c r="E228" i="22"/>
  <c r="E217" i="22"/>
  <c r="E206" i="22"/>
  <c r="E199" i="22"/>
  <c r="E197" i="22" s="1"/>
  <c r="E193" i="22"/>
  <c r="E192" i="22" s="1"/>
  <c r="E189" i="22"/>
  <c r="E185" i="22"/>
  <c r="E180" i="22"/>
  <c r="E176" i="22"/>
  <c r="E167" i="22"/>
  <c r="E166" i="22" s="1"/>
  <c r="E161" i="22"/>
  <c r="E152" i="22"/>
  <c r="E145" i="22"/>
  <c r="E142" i="22"/>
  <c r="E137" i="22"/>
  <c r="E132" i="22"/>
  <c r="E129" i="22"/>
  <c r="E123" i="22"/>
  <c r="E117" i="22"/>
  <c r="E113" i="22"/>
  <c r="E104" i="22"/>
  <c r="E96" i="22"/>
  <c r="E90" i="22"/>
  <c r="E85" i="22"/>
  <c r="E81" i="22"/>
  <c r="E78" i="22"/>
  <c r="E70" i="22"/>
  <c r="E68" i="22" s="1"/>
  <c r="E59" i="22"/>
  <c r="E56" i="22"/>
  <c r="E44" i="22"/>
  <c r="E22" i="22" s="1"/>
  <c r="E23" i="22"/>
  <c r="D198" i="22"/>
  <c r="D103" i="22"/>
  <c r="D97" i="22"/>
  <c r="D26" i="22"/>
  <c r="O303" i="22"/>
  <c r="L303" i="22"/>
  <c r="I303" i="22"/>
  <c r="F303" i="22"/>
  <c r="O301" i="22"/>
  <c r="L301" i="22"/>
  <c r="I301" i="22"/>
  <c r="F301" i="22"/>
  <c r="O299" i="22"/>
  <c r="L299" i="22"/>
  <c r="I299" i="22"/>
  <c r="F299" i="22"/>
  <c r="O298" i="22"/>
  <c r="L298" i="22"/>
  <c r="I298" i="22"/>
  <c r="F298" i="22"/>
  <c r="O297" i="22"/>
  <c r="L297" i="22"/>
  <c r="I297" i="22"/>
  <c r="F297" i="22"/>
  <c r="O296" i="22"/>
  <c r="L296" i="22"/>
  <c r="I296" i="22"/>
  <c r="F296" i="22"/>
  <c r="O295" i="22"/>
  <c r="L295" i="22"/>
  <c r="I295" i="22"/>
  <c r="F295" i="22"/>
  <c r="O294" i="22"/>
  <c r="L294" i="22"/>
  <c r="I294" i="22"/>
  <c r="F294" i="22"/>
  <c r="N293" i="22"/>
  <c r="M293" i="22"/>
  <c r="K293" i="22"/>
  <c r="J293" i="22"/>
  <c r="L293" i="22" s="1"/>
  <c r="H293" i="22"/>
  <c r="G293" i="22"/>
  <c r="D293" i="22"/>
  <c r="F293" i="22" s="1"/>
  <c r="O285" i="22"/>
  <c r="L285" i="22"/>
  <c r="I285" i="22"/>
  <c r="F285" i="22"/>
  <c r="O284" i="22"/>
  <c r="L284" i="22"/>
  <c r="I284" i="22"/>
  <c r="F284" i="22"/>
  <c r="N283" i="22"/>
  <c r="M283" i="22"/>
  <c r="K283" i="22"/>
  <c r="J283" i="22"/>
  <c r="H283" i="22"/>
  <c r="G283" i="22"/>
  <c r="D283" i="22"/>
  <c r="O282" i="22"/>
  <c r="L282" i="22"/>
  <c r="I282" i="22"/>
  <c r="F282" i="22"/>
  <c r="N281" i="22"/>
  <c r="M281" i="22"/>
  <c r="K281" i="22"/>
  <c r="J281" i="22"/>
  <c r="H281" i="22"/>
  <c r="G281" i="22"/>
  <c r="I281" i="22" s="1"/>
  <c r="D281" i="22"/>
  <c r="F281" i="22" s="1"/>
  <c r="O280" i="22"/>
  <c r="L280" i="22"/>
  <c r="I280" i="22"/>
  <c r="F280" i="22"/>
  <c r="O279" i="22"/>
  <c r="L279" i="22"/>
  <c r="I279" i="22"/>
  <c r="C279" i="22" s="1"/>
  <c r="F279" i="22"/>
  <c r="O278" i="22"/>
  <c r="L278" i="22"/>
  <c r="I278" i="22"/>
  <c r="F278" i="22"/>
  <c r="N277" i="22"/>
  <c r="M277" i="22"/>
  <c r="K277" i="22"/>
  <c r="J277" i="22"/>
  <c r="H277" i="22"/>
  <c r="G277" i="22"/>
  <c r="D277" i="22"/>
  <c r="O276" i="22"/>
  <c r="L276" i="22"/>
  <c r="I276" i="22"/>
  <c r="F276" i="22"/>
  <c r="O275" i="22"/>
  <c r="L275" i="22"/>
  <c r="I275" i="22"/>
  <c r="F275" i="22"/>
  <c r="C275" i="22" s="1"/>
  <c r="O274" i="22"/>
  <c r="L274" i="22"/>
  <c r="I274" i="22"/>
  <c r="F274" i="22"/>
  <c r="O273" i="22"/>
  <c r="L273" i="22"/>
  <c r="I273" i="22"/>
  <c r="F273" i="22"/>
  <c r="N272" i="22"/>
  <c r="M272" i="22"/>
  <c r="K272" i="22"/>
  <c r="J272" i="22"/>
  <c r="H272" i="22"/>
  <c r="G272" i="22"/>
  <c r="D272" i="22"/>
  <c r="D270" i="22" s="1"/>
  <c r="O271" i="22"/>
  <c r="L271" i="22"/>
  <c r="I271" i="22"/>
  <c r="F271" i="22"/>
  <c r="O268" i="22"/>
  <c r="L268" i="22"/>
  <c r="I268" i="22"/>
  <c r="F268" i="22"/>
  <c r="O267" i="22"/>
  <c r="L267" i="22"/>
  <c r="I267" i="22"/>
  <c r="C267" i="22" s="1"/>
  <c r="F267" i="22"/>
  <c r="O266" i="22"/>
  <c r="L266" i="22"/>
  <c r="I266" i="22"/>
  <c r="F266" i="22"/>
  <c r="O265" i="22"/>
  <c r="L265" i="22"/>
  <c r="I265" i="22"/>
  <c r="F265" i="22"/>
  <c r="N264" i="22"/>
  <c r="M264" i="22"/>
  <c r="K264" i="22"/>
  <c r="J264" i="22"/>
  <c r="L264" i="22" s="1"/>
  <c r="H264" i="22"/>
  <c r="G264" i="22"/>
  <c r="I264" i="22" s="1"/>
  <c r="D264" i="22"/>
  <c r="F264" i="22" s="1"/>
  <c r="O263" i="22"/>
  <c r="L263" i="22"/>
  <c r="I263" i="22"/>
  <c r="F263" i="22"/>
  <c r="O262" i="22"/>
  <c r="L262" i="22"/>
  <c r="I262" i="22"/>
  <c r="F262" i="22"/>
  <c r="O261" i="22"/>
  <c r="L261" i="22"/>
  <c r="I261" i="22"/>
  <c r="F261" i="22"/>
  <c r="N260" i="22"/>
  <c r="M260" i="22"/>
  <c r="K260" i="22"/>
  <c r="K259" i="22" s="1"/>
  <c r="J260" i="22"/>
  <c r="H260" i="22"/>
  <c r="G260" i="22"/>
  <c r="D260" i="22"/>
  <c r="O258" i="22"/>
  <c r="L258" i="22"/>
  <c r="I258" i="22"/>
  <c r="F258" i="22"/>
  <c r="O257" i="22"/>
  <c r="L257" i="22"/>
  <c r="I257" i="22"/>
  <c r="F257" i="22"/>
  <c r="O256" i="22"/>
  <c r="L256" i="22"/>
  <c r="I256" i="22"/>
  <c r="F256" i="22"/>
  <c r="O255" i="22"/>
  <c r="L255" i="22"/>
  <c r="I255" i="22"/>
  <c r="F255" i="22"/>
  <c r="O254" i="22"/>
  <c r="L254" i="22"/>
  <c r="I254" i="22"/>
  <c r="F254" i="22"/>
  <c r="N253" i="22"/>
  <c r="M253" i="22"/>
  <c r="K253" i="22"/>
  <c r="K252" i="22" s="1"/>
  <c r="J253" i="22"/>
  <c r="H253" i="22"/>
  <c r="G253" i="22"/>
  <c r="G252" i="22" s="1"/>
  <c r="I252" i="22" s="1"/>
  <c r="D253" i="22"/>
  <c r="N252" i="22"/>
  <c r="J252" i="22"/>
  <c r="H252" i="22"/>
  <c r="D252" i="22"/>
  <c r="O251" i="22"/>
  <c r="L251" i="22"/>
  <c r="I251" i="22"/>
  <c r="F251" i="22"/>
  <c r="O250" i="22"/>
  <c r="L250" i="22"/>
  <c r="I250" i="22"/>
  <c r="F250" i="22"/>
  <c r="O249" i="22"/>
  <c r="L249" i="22"/>
  <c r="I249" i="22"/>
  <c r="F249" i="22"/>
  <c r="O248" i="22"/>
  <c r="L248" i="22"/>
  <c r="I248" i="22"/>
  <c r="F248" i="22"/>
  <c r="N247" i="22"/>
  <c r="M247" i="22"/>
  <c r="O247" i="22" s="1"/>
  <c r="K247" i="22"/>
  <c r="J247" i="22"/>
  <c r="H247" i="22"/>
  <c r="G247" i="22"/>
  <c r="D247" i="22"/>
  <c r="O246" i="22"/>
  <c r="L246" i="22"/>
  <c r="I246" i="22"/>
  <c r="F246" i="22"/>
  <c r="O245" i="22"/>
  <c r="L245" i="22"/>
  <c r="I245" i="22"/>
  <c r="F245" i="22"/>
  <c r="O244" i="22"/>
  <c r="L244" i="22"/>
  <c r="I244" i="22"/>
  <c r="F244" i="22"/>
  <c r="O243" i="22"/>
  <c r="L243" i="22"/>
  <c r="I243" i="22"/>
  <c r="F243" i="22"/>
  <c r="C243" i="22" s="1"/>
  <c r="O242" i="22"/>
  <c r="L242" i="22"/>
  <c r="I242" i="22"/>
  <c r="F242" i="22"/>
  <c r="O241" i="22"/>
  <c r="L241" i="22"/>
  <c r="I241" i="22"/>
  <c r="F241" i="22"/>
  <c r="O240" i="22"/>
  <c r="L240" i="22"/>
  <c r="I240" i="22"/>
  <c r="F240" i="22"/>
  <c r="N239" i="22"/>
  <c r="M239" i="22"/>
  <c r="K239" i="22"/>
  <c r="J239" i="22"/>
  <c r="H239" i="22"/>
  <c r="G239" i="22"/>
  <c r="D239" i="22"/>
  <c r="O238" i="22"/>
  <c r="L238" i="22"/>
  <c r="I238" i="22"/>
  <c r="F238" i="22"/>
  <c r="C238" i="22" s="1"/>
  <c r="O237" i="22"/>
  <c r="L237" i="22"/>
  <c r="I237" i="22"/>
  <c r="F237" i="22"/>
  <c r="N236" i="22"/>
  <c r="M236" i="22"/>
  <c r="O236" i="22" s="1"/>
  <c r="K236" i="22"/>
  <c r="J236" i="22"/>
  <c r="H236" i="22"/>
  <c r="G236" i="22"/>
  <c r="I236" i="22" s="1"/>
  <c r="D236" i="22"/>
  <c r="O235" i="22"/>
  <c r="L235" i="22"/>
  <c r="I235" i="22"/>
  <c r="F235" i="22"/>
  <c r="O234" i="22"/>
  <c r="N234" i="22"/>
  <c r="M234" i="22"/>
  <c r="K234" i="22"/>
  <c r="J234" i="22"/>
  <c r="H234" i="22"/>
  <c r="H232" i="22" s="1"/>
  <c r="G234" i="22"/>
  <c r="D234" i="22"/>
  <c r="O233" i="22"/>
  <c r="L233" i="22"/>
  <c r="I233" i="22"/>
  <c r="F233" i="22"/>
  <c r="O230" i="22"/>
  <c r="L230" i="22"/>
  <c r="I230" i="22"/>
  <c r="F230" i="22"/>
  <c r="O229" i="22"/>
  <c r="L229" i="22"/>
  <c r="I229" i="22"/>
  <c r="F229" i="22"/>
  <c r="N228" i="22"/>
  <c r="N205" i="22" s="1"/>
  <c r="M228" i="22"/>
  <c r="K228" i="22"/>
  <c r="J228" i="22"/>
  <c r="H228" i="22"/>
  <c r="I228" i="22" s="1"/>
  <c r="G228" i="22"/>
  <c r="F228" i="22"/>
  <c r="D228" i="22"/>
  <c r="O227" i="22"/>
  <c r="L227" i="22"/>
  <c r="I227" i="22"/>
  <c r="F227" i="22"/>
  <c r="O226" i="22"/>
  <c r="L226" i="22"/>
  <c r="I226" i="22"/>
  <c r="F226" i="22"/>
  <c r="O225" i="22"/>
  <c r="L225" i="22"/>
  <c r="I225" i="22"/>
  <c r="F225" i="22"/>
  <c r="O224" i="22"/>
  <c r="L224" i="22"/>
  <c r="I224" i="22"/>
  <c r="F224" i="22"/>
  <c r="O223" i="22"/>
  <c r="L223" i="22"/>
  <c r="I223" i="22"/>
  <c r="F223" i="22"/>
  <c r="O222" i="22"/>
  <c r="L222" i="22"/>
  <c r="I222" i="22"/>
  <c r="F222" i="22"/>
  <c r="O221" i="22"/>
  <c r="L221" i="22"/>
  <c r="I221" i="22"/>
  <c r="F221" i="22"/>
  <c r="D221" i="22"/>
  <c r="O220" i="22"/>
  <c r="L220" i="22"/>
  <c r="I220" i="22"/>
  <c r="F220" i="22"/>
  <c r="O219" i="22"/>
  <c r="L219" i="22"/>
  <c r="I219" i="22"/>
  <c r="F219" i="22"/>
  <c r="O218" i="22"/>
  <c r="L218" i="22"/>
  <c r="I218" i="22"/>
  <c r="F218" i="22"/>
  <c r="N217" i="22"/>
  <c r="M217" i="22"/>
  <c r="K217" i="22"/>
  <c r="J217" i="22"/>
  <c r="H217" i="22"/>
  <c r="G217" i="22"/>
  <c r="D217" i="22"/>
  <c r="F217" i="22" s="1"/>
  <c r="O216" i="22"/>
  <c r="L216" i="22"/>
  <c r="I216" i="22"/>
  <c r="F216" i="22"/>
  <c r="C216" i="22" s="1"/>
  <c r="O215" i="22"/>
  <c r="L215" i="22"/>
  <c r="I215" i="22"/>
  <c r="F215" i="22"/>
  <c r="O214" i="22"/>
  <c r="L214" i="22"/>
  <c r="I214" i="22"/>
  <c r="F214" i="22"/>
  <c r="O213" i="22"/>
  <c r="L213" i="22"/>
  <c r="I213" i="22"/>
  <c r="F213" i="22"/>
  <c r="O212" i="22"/>
  <c r="L212" i="22"/>
  <c r="I212" i="22"/>
  <c r="F212" i="22"/>
  <c r="O211" i="22"/>
  <c r="L211" i="22"/>
  <c r="I211" i="22"/>
  <c r="F211" i="22"/>
  <c r="O210" i="22"/>
  <c r="L210" i="22"/>
  <c r="I210" i="22"/>
  <c r="F210" i="22"/>
  <c r="O209" i="22"/>
  <c r="L209" i="22"/>
  <c r="I209" i="22"/>
  <c r="F209" i="22"/>
  <c r="O208" i="22"/>
  <c r="L208" i="22"/>
  <c r="I208" i="22"/>
  <c r="F208" i="22"/>
  <c r="O207" i="22"/>
  <c r="L207" i="22"/>
  <c r="I207" i="22"/>
  <c r="F207" i="22"/>
  <c r="N206" i="22"/>
  <c r="M206" i="22"/>
  <c r="K206" i="22"/>
  <c r="J206" i="22"/>
  <c r="H206" i="22"/>
  <c r="G206" i="22"/>
  <c r="G205" i="22" s="1"/>
  <c r="D206" i="22"/>
  <c r="D205" i="22" s="1"/>
  <c r="O204" i="22"/>
  <c r="L204" i="22"/>
  <c r="I204" i="22"/>
  <c r="F204" i="22"/>
  <c r="O203" i="22"/>
  <c r="L203" i="22"/>
  <c r="I203" i="22"/>
  <c r="F203" i="22"/>
  <c r="O202" i="22"/>
  <c r="L202" i="22"/>
  <c r="I202" i="22"/>
  <c r="F202" i="22"/>
  <c r="O201" i="22"/>
  <c r="L201" i="22"/>
  <c r="I201" i="22"/>
  <c r="F201" i="22"/>
  <c r="O200" i="22"/>
  <c r="L200" i="22"/>
  <c r="I200" i="22"/>
  <c r="F200" i="22"/>
  <c r="N199" i="22"/>
  <c r="M199" i="22"/>
  <c r="M197" i="22" s="1"/>
  <c r="L199" i="22"/>
  <c r="K199" i="22"/>
  <c r="J199" i="22"/>
  <c r="H199" i="22"/>
  <c r="H197" i="22" s="1"/>
  <c r="G199" i="22"/>
  <c r="G197" i="22" s="1"/>
  <c r="D199" i="22"/>
  <c r="O198" i="22"/>
  <c r="L198" i="22"/>
  <c r="I198" i="22"/>
  <c r="F198" i="22"/>
  <c r="K197" i="22"/>
  <c r="J197" i="22"/>
  <c r="O194" i="22"/>
  <c r="L194" i="22"/>
  <c r="I194" i="22"/>
  <c r="F194" i="22"/>
  <c r="N193" i="22"/>
  <c r="M193" i="22"/>
  <c r="M192" i="22" s="1"/>
  <c r="K193" i="22"/>
  <c r="K192" i="22" s="1"/>
  <c r="K188" i="22" s="1"/>
  <c r="J193" i="22"/>
  <c r="H193" i="22"/>
  <c r="G193" i="22"/>
  <c r="G192" i="22" s="1"/>
  <c r="G188" i="22" s="1"/>
  <c r="D193" i="22"/>
  <c r="D192" i="22" s="1"/>
  <c r="F192" i="22" s="1"/>
  <c r="O191" i="22"/>
  <c r="L191" i="22"/>
  <c r="I191" i="22"/>
  <c r="F191" i="22"/>
  <c r="O190" i="22"/>
  <c r="L190" i="22"/>
  <c r="I190" i="22"/>
  <c r="F190" i="22"/>
  <c r="N189" i="22"/>
  <c r="M189" i="22"/>
  <c r="K189" i="22"/>
  <c r="J189" i="22"/>
  <c r="L189" i="22" s="1"/>
  <c r="H189" i="22"/>
  <c r="G189" i="22"/>
  <c r="D189" i="22"/>
  <c r="O187" i="22"/>
  <c r="L187" i="22"/>
  <c r="I187" i="22"/>
  <c r="F187" i="22"/>
  <c r="O186" i="22"/>
  <c r="L186" i="22"/>
  <c r="I186" i="22"/>
  <c r="F186" i="22"/>
  <c r="C186" i="22" s="1"/>
  <c r="N185" i="22"/>
  <c r="M185" i="22"/>
  <c r="K185" i="22"/>
  <c r="J185" i="22"/>
  <c r="L185" i="22" s="1"/>
  <c r="H185" i="22"/>
  <c r="G185" i="22"/>
  <c r="D185" i="22"/>
  <c r="O184" i="22"/>
  <c r="L184" i="22"/>
  <c r="I184" i="22"/>
  <c r="F184" i="22"/>
  <c r="O183" i="22"/>
  <c r="L183" i="22"/>
  <c r="I183" i="22"/>
  <c r="F183" i="22"/>
  <c r="O182" i="22"/>
  <c r="L182" i="22"/>
  <c r="I182" i="22"/>
  <c r="F182" i="22"/>
  <c r="O181" i="22"/>
  <c r="L181" i="22"/>
  <c r="I181" i="22"/>
  <c r="F181" i="22"/>
  <c r="N180" i="22"/>
  <c r="M180" i="22"/>
  <c r="K180" i="22"/>
  <c r="J180" i="22"/>
  <c r="H180" i="22"/>
  <c r="G180" i="22"/>
  <c r="D180" i="22"/>
  <c r="O179" i="22"/>
  <c r="L179" i="22"/>
  <c r="I179" i="22"/>
  <c r="F179" i="22"/>
  <c r="O178" i="22"/>
  <c r="L178" i="22"/>
  <c r="I178" i="22"/>
  <c r="F178" i="22"/>
  <c r="O177" i="22"/>
  <c r="L177" i="22"/>
  <c r="I177" i="22"/>
  <c r="F177" i="22"/>
  <c r="N176" i="22"/>
  <c r="M176" i="22"/>
  <c r="K176" i="22"/>
  <c r="J176" i="22"/>
  <c r="H176" i="22"/>
  <c r="H175" i="22" s="1"/>
  <c r="G176" i="22"/>
  <c r="D176" i="22"/>
  <c r="D175" i="22" s="1"/>
  <c r="O173" i="22"/>
  <c r="L173" i="22"/>
  <c r="I173" i="22"/>
  <c r="F173" i="22"/>
  <c r="C173" i="22" s="1"/>
  <c r="O172" i="22"/>
  <c r="L172" i="22"/>
  <c r="I172" i="22"/>
  <c r="F172" i="22"/>
  <c r="O171" i="22"/>
  <c r="L171" i="22"/>
  <c r="I171" i="22"/>
  <c r="F171" i="22"/>
  <c r="O170" i="22"/>
  <c r="L170" i="22"/>
  <c r="I170" i="22"/>
  <c r="F170" i="22"/>
  <c r="C170" i="22" s="1"/>
  <c r="O169" i="22"/>
  <c r="L169" i="22"/>
  <c r="I169" i="22"/>
  <c r="F169" i="22"/>
  <c r="O168" i="22"/>
  <c r="L168" i="22"/>
  <c r="I168" i="22"/>
  <c r="F168" i="22"/>
  <c r="N167" i="22"/>
  <c r="M167" i="22"/>
  <c r="K167" i="22"/>
  <c r="K166" i="22" s="1"/>
  <c r="J167" i="22"/>
  <c r="H167" i="22"/>
  <c r="G167" i="22"/>
  <c r="D167" i="22"/>
  <c r="F167" i="22" s="1"/>
  <c r="M166" i="22"/>
  <c r="H166" i="22"/>
  <c r="G166" i="22"/>
  <c r="D166" i="22"/>
  <c r="F166" i="22" s="1"/>
  <c r="O165" i="22"/>
  <c r="L165" i="22"/>
  <c r="I165" i="22"/>
  <c r="F165" i="22"/>
  <c r="C165" i="22" s="1"/>
  <c r="O164" i="22"/>
  <c r="L164" i="22"/>
  <c r="I164" i="22"/>
  <c r="F164" i="22"/>
  <c r="C164" i="22" s="1"/>
  <c r="O163" i="22"/>
  <c r="L163" i="22"/>
  <c r="I163" i="22"/>
  <c r="F163" i="22"/>
  <c r="O162" i="22"/>
  <c r="L162" i="22"/>
  <c r="I162" i="22"/>
  <c r="F162" i="22"/>
  <c r="N161" i="22"/>
  <c r="M161" i="22"/>
  <c r="K161" i="22"/>
  <c r="J161" i="22"/>
  <c r="H161" i="22"/>
  <c r="I161" i="22" s="1"/>
  <c r="G161" i="22"/>
  <c r="D161" i="22"/>
  <c r="O160" i="22"/>
  <c r="L160" i="22"/>
  <c r="I160" i="22"/>
  <c r="F160" i="22"/>
  <c r="O159" i="22"/>
  <c r="L159" i="22"/>
  <c r="I159" i="22"/>
  <c r="F159" i="22"/>
  <c r="O158" i="22"/>
  <c r="L158" i="22"/>
  <c r="I158" i="22"/>
  <c r="F158" i="22"/>
  <c r="O157" i="22"/>
  <c r="L157" i="22"/>
  <c r="I157" i="22"/>
  <c r="F157" i="22"/>
  <c r="O156" i="22"/>
  <c r="L156" i="22"/>
  <c r="I156" i="22"/>
  <c r="F156" i="22"/>
  <c r="O155" i="22"/>
  <c r="L155" i="22"/>
  <c r="I155" i="22"/>
  <c r="F155" i="22"/>
  <c r="O154" i="22"/>
  <c r="L154" i="22"/>
  <c r="I154" i="22"/>
  <c r="F154" i="22"/>
  <c r="O153" i="22"/>
  <c r="L153" i="22"/>
  <c r="I153" i="22"/>
  <c r="F153" i="22"/>
  <c r="N152" i="22"/>
  <c r="M152" i="22"/>
  <c r="K152" i="22"/>
  <c r="J152" i="22"/>
  <c r="H152" i="22"/>
  <c r="G152" i="22"/>
  <c r="D152" i="22"/>
  <c r="F152" i="22" s="1"/>
  <c r="O151" i="22"/>
  <c r="L151" i="22"/>
  <c r="I151" i="22"/>
  <c r="F151" i="22"/>
  <c r="O150" i="22"/>
  <c r="L150" i="22"/>
  <c r="I150" i="22"/>
  <c r="F150" i="22"/>
  <c r="O149" i="22"/>
  <c r="L149" i="22"/>
  <c r="I149" i="22"/>
  <c r="F149" i="22"/>
  <c r="O148" i="22"/>
  <c r="L148" i="22"/>
  <c r="I148" i="22"/>
  <c r="F148" i="22"/>
  <c r="O147" i="22"/>
  <c r="L147" i="22"/>
  <c r="I147" i="22"/>
  <c r="F147" i="22"/>
  <c r="O146" i="22"/>
  <c r="L146" i="22"/>
  <c r="I146" i="22"/>
  <c r="F146" i="22"/>
  <c r="N145" i="22"/>
  <c r="M145" i="22"/>
  <c r="K145" i="22"/>
  <c r="J145" i="22"/>
  <c r="L145" i="22" s="1"/>
  <c r="H145" i="22"/>
  <c r="G145" i="22"/>
  <c r="D145" i="22"/>
  <c r="O144" i="22"/>
  <c r="L144" i="22"/>
  <c r="I144" i="22"/>
  <c r="F144" i="22"/>
  <c r="O143" i="22"/>
  <c r="L143" i="22"/>
  <c r="I143" i="22"/>
  <c r="F143" i="22"/>
  <c r="N142" i="22"/>
  <c r="M142" i="22"/>
  <c r="O142" i="22" s="1"/>
  <c r="K142" i="22"/>
  <c r="J142" i="22"/>
  <c r="H142" i="22"/>
  <c r="G142" i="22"/>
  <c r="D142" i="22"/>
  <c r="F142" i="22" s="1"/>
  <c r="O141" i="22"/>
  <c r="L141" i="22"/>
  <c r="I141" i="22"/>
  <c r="F141" i="22"/>
  <c r="O140" i="22"/>
  <c r="L140" i="22"/>
  <c r="I140" i="22"/>
  <c r="F140" i="22"/>
  <c r="O139" i="22"/>
  <c r="L139" i="22"/>
  <c r="I139" i="22"/>
  <c r="F139" i="22"/>
  <c r="O138" i="22"/>
  <c r="L138" i="22"/>
  <c r="I138" i="22"/>
  <c r="F138" i="22"/>
  <c r="N137" i="22"/>
  <c r="M137" i="22"/>
  <c r="K137" i="22"/>
  <c r="J137" i="22"/>
  <c r="H137" i="22"/>
  <c r="G137" i="22"/>
  <c r="D137" i="22"/>
  <c r="O136" i="22"/>
  <c r="L136" i="22"/>
  <c r="I136" i="22"/>
  <c r="F136" i="22"/>
  <c r="D136" i="22"/>
  <c r="O135" i="22"/>
  <c r="L135" i="22"/>
  <c r="I135" i="22"/>
  <c r="F135" i="22"/>
  <c r="O134" i="22"/>
  <c r="L134" i="22"/>
  <c r="I134" i="22"/>
  <c r="F134" i="22"/>
  <c r="O133" i="22"/>
  <c r="L133" i="22"/>
  <c r="I133" i="22"/>
  <c r="F133" i="22"/>
  <c r="N132" i="22"/>
  <c r="M132" i="22"/>
  <c r="M131" i="22" s="1"/>
  <c r="K132" i="22"/>
  <c r="J132" i="22"/>
  <c r="H132" i="22"/>
  <c r="G132" i="22"/>
  <c r="I132" i="22" s="1"/>
  <c r="D132" i="22"/>
  <c r="O130" i="22"/>
  <c r="L130" i="22"/>
  <c r="I130" i="22"/>
  <c r="F130" i="22"/>
  <c r="N129" i="22"/>
  <c r="M129" i="22"/>
  <c r="O129" i="22" s="1"/>
  <c r="K129" i="22"/>
  <c r="J129" i="22"/>
  <c r="H129" i="22"/>
  <c r="G129" i="22"/>
  <c r="D129" i="22"/>
  <c r="F129" i="22" s="1"/>
  <c r="O128" i="22"/>
  <c r="L128" i="22"/>
  <c r="I128" i="22"/>
  <c r="D128" i="22"/>
  <c r="F128" i="22" s="1"/>
  <c r="O127" i="22"/>
  <c r="L127" i="22"/>
  <c r="I127" i="22"/>
  <c r="F127" i="22"/>
  <c r="O126" i="22"/>
  <c r="L126" i="22"/>
  <c r="I126" i="22"/>
  <c r="F126" i="22"/>
  <c r="O125" i="22"/>
  <c r="L125" i="22"/>
  <c r="I125" i="22"/>
  <c r="F125" i="22"/>
  <c r="O124" i="22"/>
  <c r="L124" i="22"/>
  <c r="I124" i="22"/>
  <c r="F124" i="22"/>
  <c r="N123" i="22"/>
  <c r="M123" i="22"/>
  <c r="K123" i="22"/>
  <c r="J123" i="22"/>
  <c r="H123" i="22"/>
  <c r="G123" i="22"/>
  <c r="D123" i="22"/>
  <c r="O122" i="22"/>
  <c r="L122" i="22"/>
  <c r="I122" i="22"/>
  <c r="F122" i="22"/>
  <c r="O121" i="22"/>
  <c r="L121" i="22"/>
  <c r="I121" i="22"/>
  <c r="F121" i="22"/>
  <c r="O120" i="22"/>
  <c r="L120" i="22"/>
  <c r="I120" i="22"/>
  <c r="F120" i="22"/>
  <c r="O119" i="22"/>
  <c r="L119" i="22"/>
  <c r="I119" i="22"/>
  <c r="F119" i="22"/>
  <c r="O118" i="22"/>
  <c r="L118" i="22"/>
  <c r="I118" i="22"/>
  <c r="F118" i="22"/>
  <c r="N117" i="22"/>
  <c r="M117" i="22"/>
  <c r="O117" i="22" s="1"/>
  <c r="K117" i="22"/>
  <c r="J117" i="22"/>
  <c r="H117" i="22"/>
  <c r="G117" i="22"/>
  <c r="I117" i="22" s="1"/>
  <c r="D117" i="22"/>
  <c r="O116" i="22"/>
  <c r="L116" i="22"/>
  <c r="I116" i="22"/>
  <c r="F116" i="22"/>
  <c r="O115" i="22"/>
  <c r="L115" i="22"/>
  <c r="I115" i="22"/>
  <c r="F115" i="22"/>
  <c r="O114" i="22"/>
  <c r="L114" i="22"/>
  <c r="I114" i="22"/>
  <c r="F114" i="22"/>
  <c r="N113" i="22"/>
  <c r="M113" i="22"/>
  <c r="O113" i="22" s="1"/>
  <c r="K113" i="22"/>
  <c r="J113" i="22"/>
  <c r="H113" i="22"/>
  <c r="G113" i="22"/>
  <c r="I113" i="22" s="1"/>
  <c r="D113" i="22"/>
  <c r="O112" i="22"/>
  <c r="L112" i="22"/>
  <c r="I112" i="22"/>
  <c r="F112" i="22"/>
  <c r="O111" i="22"/>
  <c r="L111" i="22"/>
  <c r="I111" i="22"/>
  <c r="F111" i="22"/>
  <c r="O110" i="22"/>
  <c r="L110" i="22"/>
  <c r="I110" i="22"/>
  <c r="F110" i="22"/>
  <c r="O109" i="22"/>
  <c r="L109" i="22"/>
  <c r="I109" i="22"/>
  <c r="F109" i="22"/>
  <c r="O108" i="22"/>
  <c r="L108" i="22"/>
  <c r="I108" i="22"/>
  <c r="F108" i="22"/>
  <c r="O107" i="22"/>
  <c r="L107" i="22"/>
  <c r="I107" i="22"/>
  <c r="F107" i="22"/>
  <c r="O106" i="22"/>
  <c r="L106" i="22"/>
  <c r="I106" i="22"/>
  <c r="F106" i="22"/>
  <c r="O105" i="22"/>
  <c r="L105" i="22"/>
  <c r="I105" i="22"/>
  <c r="F105" i="22"/>
  <c r="N104" i="22"/>
  <c r="M104" i="22"/>
  <c r="O104" i="22" s="1"/>
  <c r="K104" i="22"/>
  <c r="J104" i="22"/>
  <c r="H104" i="22"/>
  <c r="G104" i="22"/>
  <c r="I104" i="22" s="1"/>
  <c r="D104" i="22"/>
  <c r="O103" i="22"/>
  <c r="L103" i="22"/>
  <c r="I103" i="22"/>
  <c r="F103" i="22"/>
  <c r="O102" i="22"/>
  <c r="L102" i="22"/>
  <c r="I102" i="22"/>
  <c r="F102" i="22"/>
  <c r="O101" i="22"/>
  <c r="L101" i="22"/>
  <c r="I101" i="22"/>
  <c r="F101" i="22"/>
  <c r="O100" i="22"/>
  <c r="L100" i="22"/>
  <c r="I100" i="22"/>
  <c r="F100" i="22"/>
  <c r="O99" i="22"/>
  <c r="L99" i="22"/>
  <c r="I99" i="22"/>
  <c r="F99" i="22"/>
  <c r="O98" i="22"/>
  <c r="L98" i="22"/>
  <c r="I98" i="22"/>
  <c r="F98" i="22"/>
  <c r="D98" i="22"/>
  <c r="O97" i="22"/>
  <c r="L97" i="22"/>
  <c r="I97" i="22"/>
  <c r="F97" i="22"/>
  <c r="N96" i="22"/>
  <c r="M96" i="22"/>
  <c r="K96" i="22"/>
  <c r="L96" i="22" s="1"/>
  <c r="J96" i="22"/>
  <c r="H96" i="22"/>
  <c r="G96" i="22"/>
  <c r="D96" i="22"/>
  <c r="O95" i="22"/>
  <c r="L95" i="22"/>
  <c r="I95" i="22"/>
  <c r="F95" i="22"/>
  <c r="O94" i="22"/>
  <c r="L94" i="22"/>
  <c r="I94" i="22"/>
  <c r="F94" i="22"/>
  <c r="O93" i="22"/>
  <c r="L93" i="22"/>
  <c r="I93" i="22"/>
  <c r="F93" i="22"/>
  <c r="O92" i="22"/>
  <c r="L92" i="22"/>
  <c r="I92" i="22"/>
  <c r="F92" i="22"/>
  <c r="O91" i="22"/>
  <c r="L91" i="22"/>
  <c r="I91" i="22"/>
  <c r="F91" i="22"/>
  <c r="N90" i="22"/>
  <c r="M90" i="22"/>
  <c r="K90" i="22"/>
  <c r="J90" i="22"/>
  <c r="H90" i="22"/>
  <c r="G90" i="22"/>
  <c r="D90" i="22"/>
  <c r="O89" i="22"/>
  <c r="L89" i="22"/>
  <c r="I89" i="22"/>
  <c r="F89" i="22"/>
  <c r="O88" i="22"/>
  <c r="L88" i="22"/>
  <c r="I88" i="22"/>
  <c r="F88" i="22"/>
  <c r="C88" i="22" s="1"/>
  <c r="O87" i="22"/>
  <c r="L87" i="22"/>
  <c r="I87" i="22"/>
  <c r="F87" i="22"/>
  <c r="O86" i="22"/>
  <c r="L86" i="22"/>
  <c r="I86" i="22"/>
  <c r="F86" i="22"/>
  <c r="N85" i="22"/>
  <c r="M85" i="22"/>
  <c r="K85" i="22"/>
  <c r="K84" i="22" s="1"/>
  <c r="J85" i="22"/>
  <c r="H85" i="22"/>
  <c r="G85" i="22"/>
  <c r="F85" i="22"/>
  <c r="D85" i="22"/>
  <c r="O83" i="22"/>
  <c r="L83" i="22"/>
  <c r="I83" i="22"/>
  <c r="F83" i="22"/>
  <c r="O82" i="22"/>
  <c r="L82" i="22"/>
  <c r="I82" i="22"/>
  <c r="F82" i="22"/>
  <c r="N81" i="22"/>
  <c r="M81" i="22"/>
  <c r="K81" i="22"/>
  <c r="K77" i="22" s="1"/>
  <c r="J81" i="22"/>
  <c r="H81" i="22"/>
  <c r="G81" i="22"/>
  <c r="D81" i="22"/>
  <c r="O80" i="22"/>
  <c r="L80" i="22"/>
  <c r="I80" i="22"/>
  <c r="F80" i="22"/>
  <c r="C80" i="22" s="1"/>
  <c r="O79" i="22"/>
  <c r="L79" i="22"/>
  <c r="I79" i="22"/>
  <c r="F79" i="22"/>
  <c r="N78" i="22"/>
  <c r="M78" i="22"/>
  <c r="K78" i="22"/>
  <c r="J78" i="22"/>
  <c r="L78" i="22" s="1"/>
  <c r="H78" i="22"/>
  <c r="G78" i="22"/>
  <c r="D78" i="22"/>
  <c r="F78" i="22" s="1"/>
  <c r="G77" i="22"/>
  <c r="O75" i="22"/>
  <c r="L75" i="22"/>
  <c r="I75" i="22"/>
  <c r="F75" i="22"/>
  <c r="O74" i="22"/>
  <c r="L74" i="22"/>
  <c r="I74" i="22"/>
  <c r="F74" i="22"/>
  <c r="O73" i="22"/>
  <c r="L73" i="22"/>
  <c r="I73" i="22"/>
  <c r="F73" i="22"/>
  <c r="O72" i="22"/>
  <c r="L72" i="22"/>
  <c r="I72" i="22"/>
  <c r="C72" i="22" s="1"/>
  <c r="F72" i="22"/>
  <c r="O71" i="22"/>
  <c r="L71" i="22"/>
  <c r="I71" i="22"/>
  <c r="F71" i="22"/>
  <c r="N70" i="22"/>
  <c r="N68" i="22" s="1"/>
  <c r="M70" i="22"/>
  <c r="K70" i="22"/>
  <c r="K68" i="22" s="1"/>
  <c r="J70" i="22"/>
  <c r="H70" i="22"/>
  <c r="I70" i="22" s="1"/>
  <c r="G70" i="22"/>
  <c r="D70" i="22"/>
  <c r="O69" i="22"/>
  <c r="L69" i="22"/>
  <c r="I69" i="22"/>
  <c r="F69" i="22"/>
  <c r="H68" i="22"/>
  <c r="G68" i="22"/>
  <c r="D68" i="22"/>
  <c r="O67" i="22"/>
  <c r="L67" i="22"/>
  <c r="I67" i="22"/>
  <c r="F67" i="22"/>
  <c r="O66" i="22"/>
  <c r="L66" i="22"/>
  <c r="I66" i="22"/>
  <c r="F66" i="22"/>
  <c r="O65" i="22"/>
  <c r="L65" i="22"/>
  <c r="I65" i="22"/>
  <c r="F65" i="22"/>
  <c r="O64" i="22"/>
  <c r="L64" i="22"/>
  <c r="I64" i="22"/>
  <c r="F64" i="22"/>
  <c r="O63" i="22"/>
  <c r="L63" i="22"/>
  <c r="I63" i="22"/>
  <c r="F63" i="22"/>
  <c r="O62" i="22"/>
  <c r="L62" i="22"/>
  <c r="I62" i="22"/>
  <c r="F62" i="22"/>
  <c r="O61" i="22"/>
  <c r="L61" i="22"/>
  <c r="I61" i="22"/>
  <c r="F61" i="22"/>
  <c r="O60" i="22"/>
  <c r="L60" i="22"/>
  <c r="I60" i="22"/>
  <c r="F60" i="22"/>
  <c r="N59" i="22"/>
  <c r="M59" i="22"/>
  <c r="K59" i="22"/>
  <c r="J59" i="22"/>
  <c r="H59" i="22"/>
  <c r="G59" i="22"/>
  <c r="D59" i="22"/>
  <c r="O58" i="22"/>
  <c r="L58" i="22"/>
  <c r="I58" i="22"/>
  <c r="F58" i="22"/>
  <c r="O57" i="22"/>
  <c r="L57" i="22"/>
  <c r="I57" i="22"/>
  <c r="F57" i="22"/>
  <c r="N56" i="22"/>
  <c r="N55" i="22" s="1"/>
  <c r="M56" i="22"/>
  <c r="M55" i="22" s="1"/>
  <c r="O55" i="22" s="1"/>
  <c r="K56" i="22"/>
  <c r="J56" i="22"/>
  <c r="H56" i="22"/>
  <c r="G56" i="22"/>
  <c r="D56" i="22"/>
  <c r="F56" i="22" s="1"/>
  <c r="O48" i="22"/>
  <c r="C48" i="22" s="1"/>
  <c r="O47" i="22"/>
  <c r="C47" i="22" s="1"/>
  <c r="N46" i="22"/>
  <c r="M46" i="22"/>
  <c r="L45" i="22"/>
  <c r="I45" i="22"/>
  <c r="F45" i="22"/>
  <c r="K44" i="22"/>
  <c r="J44" i="22"/>
  <c r="H44" i="22"/>
  <c r="G44" i="22"/>
  <c r="D44" i="22"/>
  <c r="F44" i="22" s="1"/>
  <c r="F43" i="22"/>
  <c r="C43" i="22" s="1"/>
  <c r="L42" i="22"/>
  <c r="C42" i="22" s="1"/>
  <c r="L41" i="22"/>
  <c r="C41" i="22" s="1"/>
  <c r="L40" i="22"/>
  <c r="C40" i="22" s="1"/>
  <c r="L39" i="22"/>
  <c r="C39" i="22" s="1"/>
  <c r="K38" i="22"/>
  <c r="J38" i="22"/>
  <c r="L38" i="22" s="1"/>
  <c r="C38" i="22" s="1"/>
  <c r="L37" i="22"/>
  <c r="C37" i="22" s="1"/>
  <c r="L36" i="22"/>
  <c r="C36" i="22" s="1"/>
  <c r="K35" i="22"/>
  <c r="J35" i="22"/>
  <c r="L34" i="22"/>
  <c r="C34" i="22" s="1"/>
  <c r="K33" i="22"/>
  <c r="J33" i="22"/>
  <c r="L33" i="22" s="1"/>
  <c r="C33" i="22" s="1"/>
  <c r="L32" i="22"/>
  <c r="C32" i="22" s="1"/>
  <c r="L31" i="22"/>
  <c r="C31" i="22" s="1"/>
  <c r="L30" i="22"/>
  <c r="C30" i="22" s="1"/>
  <c r="K29" i="22"/>
  <c r="J29" i="22"/>
  <c r="F27" i="22"/>
  <c r="C27" i="22" s="1"/>
  <c r="I26" i="22"/>
  <c r="F26" i="22"/>
  <c r="O25" i="22"/>
  <c r="L25" i="22"/>
  <c r="I25" i="22"/>
  <c r="F25" i="22"/>
  <c r="O24" i="22"/>
  <c r="L24" i="22"/>
  <c r="I24" i="22"/>
  <c r="F24" i="22"/>
  <c r="N23" i="22"/>
  <c r="M23" i="22"/>
  <c r="K23" i="22"/>
  <c r="K291" i="22" s="1"/>
  <c r="K290" i="22" s="1"/>
  <c r="J23" i="22"/>
  <c r="H23" i="22"/>
  <c r="G23" i="22"/>
  <c r="G291" i="22" s="1"/>
  <c r="D23" i="22"/>
  <c r="D291" i="22" s="1"/>
  <c r="H291" i="22" l="1"/>
  <c r="J55" i="22"/>
  <c r="F59" i="22"/>
  <c r="L59" i="22"/>
  <c r="C59" i="22" s="1"/>
  <c r="I90" i="22"/>
  <c r="I129" i="22"/>
  <c r="L152" i="22"/>
  <c r="C177" i="22"/>
  <c r="C178" i="22"/>
  <c r="F180" i="22"/>
  <c r="K175" i="22"/>
  <c r="K174" i="22" s="1"/>
  <c r="C190" i="22"/>
  <c r="C271" i="22"/>
  <c r="F272" i="22"/>
  <c r="M270" i="22"/>
  <c r="M269" i="22" s="1"/>
  <c r="C298" i="22"/>
  <c r="C299" i="22"/>
  <c r="C303" i="22"/>
  <c r="F90" i="22"/>
  <c r="E131" i="22"/>
  <c r="E205" i="22"/>
  <c r="E196" i="22" s="1"/>
  <c r="F236" i="22"/>
  <c r="E259" i="22"/>
  <c r="I23" i="22"/>
  <c r="N291" i="22"/>
  <c r="N290" i="22" s="1"/>
  <c r="O59" i="22"/>
  <c r="I78" i="22"/>
  <c r="N77" i="22"/>
  <c r="O85" i="22"/>
  <c r="L123" i="22"/>
  <c r="L129" i="22"/>
  <c r="C130" i="22"/>
  <c r="G131" i="22"/>
  <c r="C134" i="22"/>
  <c r="C135" i="22"/>
  <c r="L137" i="22"/>
  <c r="O161" i="22"/>
  <c r="G175" i="22"/>
  <c r="I206" i="22"/>
  <c r="O217" i="22"/>
  <c r="C227" i="22"/>
  <c r="N232" i="22"/>
  <c r="I253" i="22"/>
  <c r="C266" i="22"/>
  <c r="O277" i="22"/>
  <c r="C285" i="22"/>
  <c r="O56" i="22"/>
  <c r="H55" i="22"/>
  <c r="H54" i="22" s="1"/>
  <c r="C86" i="22"/>
  <c r="C87" i="22"/>
  <c r="L90" i="22"/>
  <c r="C91" i="22"/>
  <c r="C92" i="22"/>
  <c r="F113" i="22"/>
  <c r="F132" i="22"/>
  <c r="I142" i="22"/>
  <c r="C142" i="22" s="1"/>
  <c r="O152" i="22"/>
  <c r="C155" i="22"/>
  <c r="N175" i="22"/>
  <c r="N174" i="22" s="1"/>
  <c r="L197" i="22"/>
  <c r="G196" i="22"/>
  <c r="I196" i="22" s="1"/>
  <c r="L206" i="22"/>
  <c r="C207" i="22"/>
  <c r="C208" i="22"/>
  <c r="C209" i="22"/>
  <c r="C210" i="22"/>
  <c r="C211" i="22"/>
  <c r="C212" i="22"/>
  <c r="C213" i="22"/>
  <c r="C214" i="22"/>
  <c r="C215" i="22"/>
  <c r="H205" i="22"/>
  <c r="H196" i="22" s="1"/>
  <c r="C241" i="22"/>
  <c r="C242" i="22"/>
  <c r="C249" i="22"/>
  <c r="C250" i="22"/>
  <c r="C251" i="22"/>
  <c r="F252" i="22"/>
  <c r="C262" i="22"/>
  <c r="H270" i="22"/>
  <c r="H269" i="22" s="1"/>
  <c r="L277" i="22"/>
  <c r="O283" i="22"/>
  <c r="E55" i="22"/>
  <c r="E175" i="22"/>
  <c r="E174" i="22" s="1"/>
  <c r="F247" i="22"/>
  <c r="L193" i="22"/>
  <c r="J192" i="22"/>
  <c r="L236" i="22"/>
  <c r="J232" i="22"/>
  <c r="K232" i="22"/>
  <c r="K231" i="22" s="1"/>
  <c r="F23" i="22"/>
  <c r="C25" i="22"/>
  <c r="C26" i="22"/>
  <c r="K28" i="22"/>
  <c r="K22" i="22" s="1"/>
  <c r="K55" i="22"/>
  <c r="K54" i="22" s="1"/>
  <c r="C71" i="22"/>
  <c r="O96" i="22"/>
  <c r="C106" i="22"/>
  <c r="C153" i="22"/>
  <c r="C154" i="22"/>
  <c r="C157" i="22"/>
  <c r="C158" i="22"/>
  <c r="L161" i="22"/>
  <c r="C161" i="22" s="1"/>
  <c r="K131" i="22"/>
  <c r="K76" i="22" s="1"/>
  <c r="I176" i="22"/>
  <c r="C179" i="22"/>
  <c r="F193" i="22"/>
  <c r="O199" i="22"/>
  <c r="N197" i="22"/>
  <c r="N196" i="22" s="1"/>
  <c r="I205" i="22"/>
  <c r="K205" i="22"/>
  <c r="C218" i="22"/>
  <c r="C219" i="22"/>
  <c r="C220" i="22"/>
  <c r="O239" i="22"/>
  <c r="C263" i="22"/>
  <c r="E188" i="22"/>
  <c r="I180" i="22"/>
  <c r="O189" i="22"/>
  <c r="M188" i="22"/>
  <c r="C191" i="22"/>
  <c r="C204" i="22"/>
  <c r="C223" i="22"/>
  <c r="C226" i="22"/>
  <c r="D259" i="22"/>
  <c r="F260" i="22"/>
  <c r="C278" i="22"/>
  <c r="F81" i="22"/>
  <c r="L56" i="22"/>
  <c r="C58" i="22"/>
  <c r="C60" i="22"/>
  <c r="C61" i="22"/>
  <c r="C62" i="22"/>
  <c r="C63" i="22"/>
  <c r="C64" i="22"/>
  <c r="H84" i="22"/>
  <c r="C136" i="22"/>
  <c r="I44" i="22"/>
  <c r="C45" i="22"/>
  <c r="J77" i="22"/>
  <c r="H77" i="22"/>
  <c r="I77" i="22" s="1"/>
  <c r="I152" i="22"/>
  <c r="C152" i="22" s="1"/>
  <c r="L176" i="22"/>
  <c r="J175" i="22"/>
  <c r="I193" i="22"/>
  <c r="H192" i="22"/>
  <c r="I192" i="22" s="1"/>
  <c r="I217" i="22"/>
  <c r="M232" i="22"/>
  <c r="L234" i="22"/>
  <c r="L252" i="22"/>
  <c r="G259" i="22"/>
  <c r="O260" i="22"/>
  <c r="M259" i="22"/>
  <c r="N54" i="22"/>
  <c r="D77" i="22"/>
  <c r="C89" i="22"/>
  <c r="C98" i="22"/>
  <c r="C99" i="22"/>
  <c r="C103" i="22"/>
  <c r="L104" i="22"/>
  <c r="C105" i="22"/>
  <c r="C107" i="22"/>
  <c r="C108" i="22"/>
  <c r="C109" i="22"/>
  <c r="C111" i="22"/>
  <c r="C112" i="22"/>
  <c r="L113" i="22"/>
  <c r="C113" i="22" s="1"/>
  <c r="C116" i="22"/>
  <c r="L117" i="22"/>
  <c r="C119" i="22"/>
  <c r="C120" i="22"/>
  <c r="C121" i="22"/>
  <c r="C124" i="22"/>
  <c r="C127" i="22"/>
  <c r="C128" i="22"/>
  <c r="C138" i="22"/>
  <c r="C141" i="22"/>
  <c r="L142" i="22"/>
  <c r="C144" i="22"/>
  <c r="F145" i="22"/>
  <c r="C145" i="22" s="1"/>
  <c r="C146" i="22"/>
  <c r="C149" i="22"/>
  <c r="C150" i="22"/>
  <c r="I167" i="22"/>
  <c r="L180" i="22"/>
  <c r="C181" i="22"/>
  <c r="C182" i="22"/>
  <c r="L228" i="22"/>
  <c r="C230" i="22"/>
  <c r="I234" i="22"/>
  <c r="C235" i="22"/>
  <c r="L239" i="22"/>
  <c r="I247" i="22"/>
  <c r="I260" i="22"/>
  <c r="I272" i="22"/>
  <c r="G270" i="22"/>
  <c r="G269" i="22" s="1"/>
  <c r="I269" i="22" s="1"/>
  <c r="K270" i="22"/>
  <c r="K269" i="22" s="1"/>
  <c r="C280" i="22"/>
  <c r="L281" i="22"/>
  <c r="C282" i="22"/>
  <c r="C284" i="22"/>
  <c r="C294" i="22"/>
  <c r="C297" i="22"/>
  <c r="E84" i="22"/>
  <c r="I68" i="22"/>
  <c r="I81" i="22"/>
  <c r="I85" i="22"/>
  <c r="C85" i="22" s="1"/>
  <c r="C100" i="22"/>
  <c r="I123" i="22"/>
  <c r="O123" i="22"/>
  <c r="O137" i="22"/>
  <c r="C139" i="22"/>
  <c r="C143" i="22"/>
  <c r="I145" i="22"/>
  <c r="O145" i="22"/>
  <c r="I166" i="22"/>
  <c r="C169" i="22"/>
  <c r="O180" i="22"/>
  <c r="O185" i="22"/>
  <c r="K196" i="22"/>
  <c r="C198" i="22"/>
  <c r="F199" i="22"/>
  <c r="C200" i="22"/>
  <c r="C203" i="22"/>
  <c r="F206" i="22"/>
  <c r="C221" i="22"/>
  <c r="C222" i="22"/>
  <c r="C246" i="22"/>
  <c r="L247" i="22"/>
  <c r="F253" i="22"/>
  <c r="L253" i="22"/>
  <c r="C254" i="22"/>
  <c r="C255" i="22"/>
  <c r="C256" i="22"/>
  <c r="C258" i="22"/>
  <c r="C261" i="22"/>
  <c r="C274" i="22"/>
  <c r="I277" i="22"/>
  <c r="O281" i="22"/>
  <c r="O293" i="22"/>
  <c r="E232" i="22"/>
  <c r="E231" i="22" s="1"/>
  <c r="E195" i="22" s="1"/>
  <c r="E54" i="22"/>
  <c r="C65" i="22"/>
  <c r="C69" i="22"/>
  <c r="C93" i="22"/>
  <c r="C125" i="22"/>
  <c r="C151" i="22"/>
  <c r="C162" i="22"/>
  <c r="C183" i="22"/>
  <c r="C233" i="22"/>
  <c r="C247" i="22"/>
  <c r="C273" i="22"/>
  <c r="C301" i="22"/>
  <c r="E77" i="22"/>
  <c r="E76" i="22" s="1"/>
  <c r="C73" i="22"/>
  <c r="F123" i="22"/>
  <c r="F161" i="22"/>
  <c r="C171" i="22"/>
  <c r="C187" i="22"/>
  <c r="C229" i="22"/>
  <c r="F259" i="22"/>
  <c r="F283" i="22"/>
  <c r="F68" i="22"/>
  <c r="E291" i="22"/>
  <c r="E290" i="22" s="1"/>
  <c r="C57" i="22"/>
  <c r="C110" i="22"/>
  <c r="C114" i="22"/>
  <c r="C118" i="22"/>
  <c r="C147" i="22"/>
  <c r="C159" i="22"/>
  <c r="C163" i="22"/>
  <c r="C202" i="22"/>
  <c r="F239" i="22"/>
  <c r="C257" i="22"/>
  <c r="C265" i="22"/>
  <c r="C296" i="22"/>
  <c r="F117" i="22"/>
  <c r="F96" i="22"/>
  <c r="D84" i="22"/>
  <c r="C97" i="22"/>
  <c r="C44" i="22"/>
  <c r="M22" i="22"/>
  <c r="O23" i="22"/>
  <c r="O46" i="22"/>
  <c r="C46" i="22" s="1"/>
  <c r="I59" i="22"/>
  <c r="F70" i="22"/>
  <c r="L70" i="22"/>
  <c r="J68" i="22"/>
  <c r="L77" i="22"/>
  <c r="M77" i="22"/>
  <c r="O78" i="22"/>
  <c r="C78" i="22" s="1"/>
  <c r="G84" i="22"/>
  <c r="I84" i="22" s="1"/>
  <c r="I137" i="22"/>
  <c r="H131" i="22"/>
  <c r="L217" i="22"/>
  <c r="C217" i="22" s="1"/>
  <c r="J205" i="22"/>
  <c r="N22" i="22"/>
  <c r="J291" i="22"/>
  <c r="L23" i="22"/>
  <c r="C24" i="22"/>
  <c r="L81" i="22"/>
  <c r="C81" i="22" s="1"/>
  <c r="O81" i="22"/>
  <c r="M84" i="22"/>
  <c r="I96" i="22"/>
  <c r="C101" i="22"/>
  <c r="C102" i="22"/>
  <c r="G55" i="22"/>
  <c r="I56" i="22"/>
  <c r="J84" i="22"/>
  <c r="L84" i="22" s="1"/>
  <c r="L85" i="22"/>
  <c r="M291" i="22"/>
  <c r="J28" i="22"/>
  <c r="G22" i="22"/>
  <c r="L29" i="22"/>
  <c r="C29" i="22" s="1"/>
  <c r="L35" i="22"/>
  <c r="C35" i="22" s="1"/>
  <c r="L44" i="22"/>
  <c r="D55" i="22"/>
  <c r="C66" i="22"/>
  <c r="C67" i="22"/>
  <c r="O70" i="22"/>
  <c r="M68" i="22"/>
  <c r="O68" i="22" s="1"/>
  <c r="C74" i="22"/>
  <c r="C75" i="22"/>
  <c r="C79" i="22"/>
  <c r="C82" i="22"/>
  <c r="C83" i="22"/>
  <c r="N84" i="22"/>
  <c r="O90" i="22"/>
  <c r="C90" i="22" s="1"/>
  <c r="C94" i="22"/>
  <c r="C95" i="22"/>
  <c r="C126" i="22"/>
  <c r="O193" i="22"/>
  <c r="N192" i="22"/>
  <c r="I185" i="22"/>
  <c r="H174" i="22"/>
  <c r="I189" i="22"/>
  <c r="F137" i="22"/>
  <c r="D131" i="22"/>
  <c r="N166" i="22"/>
  <c r="O166" i="22" s="1"/>
  <c r="O167" i="22"/>
  <c r="M175" i="22"/>
  <c r="O176" i="22"/>
  <c r="D22" i="22"/>
  <c r="H22" i="22"/>
  <c r="G290" i="22"/>
  <c r="I291" i="22"/>
  <c r="C122" i="22"/>
  <c r="C123" i="22"/>
  <c r="C129" i="22"/>
  <c r="N131" i="22"/>
  <c r="O131" i="22" s="1"/>
  <c r="O132" i="22"/>
  <c r="C156" i="22"/>
  <c r="J166" i="22"/>
  <c r="L166" i="22" s="1"/>
  <c r="L167" i="22"/>
  <c r="C168" i="22"/>
  <c r="C184" i="22"/>
  <c r="F185" i="22"/>
  <c r="D174" i="22"/>
  <c r="D188" i="22"/>
  <c r="F188" i="22" s="1"/>
  <c r="F189" i="22"/>
  <c r="D290" i="22"/>
  <c r="F290" i="22" s="1"/>
  <c r="H290" i="22"/>
  <c r="F104" i="22"/>
  <c r="C104" i="22" s="1"/>
  <c r="C115" i="22"/>
  <c r="I131" i="22"/>
  <c r="J131" i="22"/>
  <c r="L132" i="22"/>
  <c r="C133" i="22"/>
  <c r="C140" i="22"/>
  <c r="C148" i="22"/>
  <c r="C160" i="22"/>
  <c r="C172" i="22"/>
  <c r="J174" i="22"/>
  <c r="L174" i="22" s="1"/>
  <c r="L175" i="22"/>
  <c r="F176" i="22"/>
  <c r="M205" i="22"/>
  <c r="O205" i="22" s="1"/>
  <c r="O206" i="22"/>
  <c r="M252" i="22"/>
  <c r="O253" i="22"/>
  <c r="D269" i="22"/>
  <c r="F270" i="22"/>
  <c r="N270" i="22"/>
  <c r="N269" i="22" s="1"/>
  <c r="O272" i="22"/>
  <c r="C281" i="22"/>
  <c r="I283" i="22"/>
  <c r="C194" i="22"/>
  <c r="F234" i="22"/>
  <c r="D232" i="22"/>
  <c r="C240" i="22"/>
  <c r="C248" i="22"/>
  <c r="N259" i="22"/>
  <c r="C268" i="22"/>
  <c r="L272" i="22"/>
  <c r="J270" i="22"/>
  <c r="I197" i="22"/>
  <c r="I199" i="22"/>
  <c r="C199" i="22" s="1"/>
  <c r="C201" i="22"/>
  <c r="C224" i="22"/>
  <c r="C225" i="22"/>
  <c r="O228" i="22"/>
  <c r="C236" i="22"/>
  <c r="C237" i="22"/>
  <c r="I239" i="22"/>
  <c r="G232" i="22"/>
  <c r="C244" i="22"/>
  <c r="C245" i="22"/>
  <c r="J259" i="22"/>
  <c r="L259" i="22" s="1"/>
  <c r="L260" i="22"/>
  <c r="O264" i="22"/>
  <c r="C264" i="22" s="1"/>
  <c r="C276" i="22"/>
  <c r="F277" i="22"/>
  <c r="C277" i="22" s="1"/>
  <c r="L283" i="22"/>
  <c r="I293" i="22"/>
  <c r="C295" i="22"/>
  <c r="D197" i="22"/>
  <c r="H259" i="22"/>
  <c r="H231" i="22" s="1"/>
  <c r="K286" i="22" l="1"/>
  <c r="C293" i="22"/>
  <c r="O259" i="22"/>
  <c r="C234" i="22"/>
  <c r="I270" i="22"/>
  <c r="C206" i="22"/>
  <c r="L131" i="22"/>
  <c r="C117" i="22"/>
  <c r="F205" i="22"/>
  <c r="O232" i="22"/>
  <c r="H76" i="22"/>
  <c r="L232" i="22"/>
  <c r="C166" i="22"/>
  <c r="I22" i="22"/>
  <c r="L55" i="22"/>
  <c r="I175" i="22"/>
  <c r="G174" i="22"/>
  <c r="C260" i="22"/>
  <c r="C228" i="22"/>
  <c r="C253" i="22"/>
  <c r="I174" i="22"/>
  <c r="N76" i="22"/>
  <c r="C56" i="22"/>
  <c r="K195" i="22"/>
  <c r="C180" i="22"/>
  <c r="C193" i="22"/>
  <c r="C176" i="22"/>
  <c r="O22" i="22"/>
  <c r="E286" i="22"/>
  <c r="K53" i="22"/>
  <c r="O197" i="22"/>
  <c r="I259" i="22"/>
  <c r="C259" i="22" s="1"/>
  <c r="C132" i="22"/>
  <c r="C23" i="22"/>
  <c r="L192" i="22"/>
  <c r="J188" i="22"/>
  <c r="L188" i="22" s="1"/>
  <c r="C272" i="22"/>
  <c r="C167" i="22"/>
  <c r="C137" i="22"/>
  <c r="H188" i="22"/>
  <c r="I188" i="22" s="1"/>
  <c r="C239" i="22"/>
  <c r="E53" i="22"/>
  <c r="E52" i="22" s="1"/>
  <c r="F77" i="22"/>
  <c r="C96" i="22"/>
  <c r="F84" i="22"/>
  <c r="F22" i="22"/>
  <c r="H195" i="22"/>
  <c r="F131" i="22"/>
  <c r="C131" i="22" s="1"/>
  <c r="D76" i="22"/>
  <c r="F76" i="22" s="1"/>
  <c r="L291" i="22"/>
  <c r="J290" i="22"/>
  <c r="L290" i="22" s="1"/>
  <c r="J231" i="22"/>
  <c r="L231" i="22" s="1"/>
  <c r="M231" i="22"/>
  <c r="O252" i="22"/>
  <c r="C252" i="22" s="1"/>
  <c r="O269" i="22"/>
  <c r="C185" i="22"/>
  <c r="O192" i="22"/>
  <c r="N188" i="22"/>
  <c r="O188" i="22" s="1"/>
  <c r="M290" i="22"/>
  <c r="O290" i="22" s="1"/>
  <c r="O291" i="22"/>
  <c r="G54" i="22"/>
  <c r="I55" i="22"/>
  <c r="J76" i="22"/>
  <c r="L76" i="22" s="1"/>
  <c r="C70" i="22"/>
  <c r="F197" i="22"/>
  <c r="D196" i="22"/>
  <c r="D231" i="22"/>
  <c r="F231" i="22" s="1"/>
  <c r="F232" i="22"/>
  <c r="D54" i="22"/>
  <c r="F55" i="22"/>
  <c r="C55" i="22" s="1"/>
  <c r="O270" i="22"/>
  <c r="C189" i="22"/>
  <c r="I290" i="22"/>
  <c r="L28" i="22"/>
  <c r="C28" i="22" s="1"/>
  <c r="J22" i="22"/>
  <c r="L22" i="22" s="1"/>
  <c r="O84" i="22"/>
  <c r="L205" i="22"/>
  <c r="J196" i="22"/>
  <c r="G76" i="22"/>
  <c r="I76" i="22" s="1"/>
  <c r="I232" i="22"/>
  <c r="G231" i="22"/>
  <c r="M54" i="22"/>
  <c r="J269" i="22"/>
  <c r="L270" i="22"/>
  <c r="M196" i="22"/>
  <c r="C283" i="22"/>
  <c r="F269" i="22"/>
  <c r="N231" i="22"/>
  <c r="N195" i="22" s="1"/>
  <c r="F175" i="22"/>
  <c r="F291" i="22"/>
  <c r="M174" i="22"/>
  <c r="O174" i="22" s="1"/>
  <c r="O175" i="22"/>
  <c r="M76" i="22"/>
  <c r="O76" i="22" s="1"/>
  <c r="O77" i="22"/>
  <c r="L68" i="22"/>
  <c r="C68" i="22" s="1"/>
  <c r="J54" i="22"/>
  <c r="C188" i="22" l="1"/>
  <c r="H286" i="22"/>
  <c r="C205" i="22"/>
  <c r="K52" i="22"/>
  <c r="K51" i="22" s="1"/>
  <c r="C270" i="22"/>
  <c r="C77" i="22"/>
  <c r="C175" i="22"/>
  <c r="C197" i="22"/>
  <c r="C192" i="22"/>
  <c r="H53" i="22"/>
  <c r="H52" i="22" s="1"/>
  <c r="E288" i="22"/>
  <c r="E51" i="22"/>
  <c r="C22" i="22"/>
  <c r="C84" i="22"/>
  <c r="L269" i="22"/>
  <c r="C269" i="22" s="1"/>
  <c r="J286" i="22"/>
  <c r="L286" i="22" s="1"/>
  <c r="M53" i="22"/>
  <c r="O54" i="22"/>
  <c r="D53" i="22"/>
  <c r="F54" i="22"/>
  <c r="D195" i="22"/>
  <c r="F195" i="22" s="1"/>
  <c r="F196" i="22"/>
  <c r="C291" i="22"/>
  <c r="C290" i="22" s="1"/>
  <c r="O196" i="22"/>
  <c r="M195" i="22"/>
  <c r="O195" i="22" s="1"/>
  <c r="F174" i="22"/>
  <c r="C174" i="22" s="1"/>
  <c r="J195" i="22"/>
  <c r="L195" i="22" s="1"/>
  <c r="L196" i="22"/>
  <c r="I54" i="22"/>
  <c r="G53" i="22"/>
  <c r="O231" i="22"/>
  <c r="M286" i="22"/>
  <c r="N53" i="22"/>
  <c r="N52" i="22" s="1"/>
  <c r="L54" i="22"/>
  <c r="J53" i="22"/>
  <c r="D286" i="22"/>
  <c r="F286" i="22" s="1"/>
  <c r="I231" i="22"/>
  <c r="G195" i="22"/>
  <c r="I195" i="22" s="1"/>
  <c r="G286" i="22"/>
  <c r="I286" i="22" s="1"/>
  <c r="C232" i="22"/>
  <c r="N286" i="22"/>
  <c r="C76" i="22"/>
  <c r="K288" i="22" l="1"/>
  <c r="O286" i="22"/>
  <c r="C54" i="22"/>
  <c r="H288" i="22"/>
  <c r="H51" i="22"/>
  <c r="C231" i="22"/>
  <c r="I53" i="22"/>
  <c r="G52" i="22"/>
  <c r="C196" i="22"/>
  <c r="C286" i="22" s="1"/>
  <c r="N51" i="22"/>
  <c r="N288" i="22"/>
  <c r="C195" i="22"/>
  <c r="M52" i="22"/>
  <c r="O53" i="22"/>
  <c r="J52" i="22"/>
  <c r="L53" i="22"/>
  <c r="F53" i="22"/>
  <c r="D52" i="22"/>
  <c r="C53" i="22" l="1"/>
  <c r="J51" i="22"/>
  <c r="L51" i="22" s="1"/>
  <c r="L52" i="22"/>
  <c r="J288" i="22"/>
  <c r="L288" i="22" s="1"/>
  <c r="M51" i="22"/>
  <c r="O51" i="22" s="1"/>
  <c r="O52" i="22"/>
  <c r="M288" i="22"/>
  <c r="O288" i="22" s="1"/>
  <c r="D288" i="22"/>
  <c r="F288" i="22" s="1"/>
  <c r="F52" i="22"/>
  <c r="D51" i="22"/>
  <c r="F51" i="22" s="1"/>
  <c r="G51" i="22"/>
  <c r="I51" i="22" s="1"/>
  <c r="G288" i="22"/>
  <c r="I288" i="22" s="1"/>
  <c r="I52" i="22"/>
  <c r="C51" i="22" l="1"/>
  <c r="C288" i="22"/>
  <c r="C52" i="22"/>
  <c r="K293" i="20" l="1"/>
  <c r="K283" i="20"/>
  <c r="K281" i="20"/>
  <c r="K277" i="20"/>
  <c r="K272" i="20"/>
  <c r="K270" i="20"/>
  <c r="K269" i="20" s="1"/>
  <c r="K264" i="20"/>
  <c r="K260" i="20"/>
  <c r="K259" i="20"/>
  <c r="K253" i="20"/>
  <c r="K252" i="20" s="1"/>
  <c r="K247" i="20"/>
  <c r="K239" i="20"/>
  <c r="K232" i="20" s="1"/>
  <c r="K236" i="20"/>
  <c r="K234" i="20"/>
  <c r="K228" i="20"/>
  <c r="K217" i="20"/>
  <c r="K206" i="20"/>
  <c r="K205" i="20"/>
  <c r="K199" i="20"/>
  <c r="K197" i="20" s="1"/>
  <c r="K196" i="20" s="1"/>
  <c r="K193" i="20"/>
  <c r="K192" i="20" s="1"/>
  <c r="K188" i="20" s="1"/>
  <c r="K189" i="20"/>
  <c r="K185" i="20"/>
  <c r="K180" i="20"/>
  <c r="K176" i="20"/>
  <c r="K175" i="20"/>
  <c r="K174" i="20" s="1"/>
  <c r="K167" i="20"/>
  <c r="K166" i="20"/>
  <c r="K161" i="20"/>
  <c r="K152" i="20"/>
  <c r="K145" i="20"/>
  <c r="K142" i="20"/>
  <c r="K137" i="20"/>
  <c r="K131" i="20" s="1"/>
  <c r="K132" i="20"/>
  <c r="K129" i="20"/>
  <c r="K123" i="20"/>
  <c r="K117" i="20"/>
  <c r="K113" i="20"/>
  <c r="K104" i="20"/>
  <c r="K96" i="20"/>
  <c r="K84" i="20" s="1"/>
  <c r="K90" i="20"/>
  <c r="K85" i="20"/>
  <c r="K81" i="20"/>
  <c r="K77" i="20" s="1"/>
  <c r="K76" i="20" s="1"/>
  <c r="K78" i="20"/>
  <c r="K70" i="20"/>
  <c r="K68" i="20" s="1"/>
  <c r="K59" i="20"/>
  <c r="K56" i="20"/>
  <c r="K55" i="20"/>
  <c r="K44" i="20"/>
  <c r="K38" i="20"/>
  <c r="K35" i="20"/>
  <c r="K33" i="20"/>
  <c r="K28" i="20" s="1"/>
  <c r="K29" i="20"/>
  <c r="K23" i="20"/>
  <c r="K291" i="20" s="1"/>
  <c r="K290" i="20" s="1"/>
  <c r="H293" i="20"/>
  <c r="H283" i="20"/>
  <c r="H281" i="20"/>
  <c r="I281" i="20" s="1"/>
  <c r="H277" i="20"/>
  <c r="H272" i="20"/>
  <c r="H270" i="20"/>
  <c r="H264" i="20"/>
  <c r="H260" i="20"/>
  <c r="H259" i="20"/>
  <c r="H253" i="20"/>
  <c r="H252" i="20" s="1"/>
  <c r="I252" i="20" s="1"/>
  <c r="H247" i="20"/>
  <c r="H239" i="20"/>
  <c r="H236" i="20"/>
  <c r="H234" i="20"/>
  <c r="H232" i="20" s="1"/>
  <c r="H231" i="20" s="1"/>
  <c r="H228" i="20"/>
  <c r="H205" i="20" s="1"/>
  <c r="I205" i="20" s="1"/>
  <c r="H217" i="20"/>
  <c r="H206" i="20"/>
  <c r="H199" i="20"/>
  <c r="H197" i="20" s="1"/>
  <c r="H196" i="20" s="1"/>
  <c r="H193" i="20"/>
  <c r="H192" i="20" s="1"/>
  <c r="H188" i="20" s="1"/>
  <c r="H189" i="20"/>
  <c r="H185" i="20"/>
  <c r="I185" i="20" s="1"/>
  <c r="H180" i="20"/>
  <c r="H176" i="20"/>
  <c r="H175" i="20"/>
  <c r="H174" i="20"/>
  <c r="H167" i="20"/>
  <c r="H166" i="20" s="1"/>
  <c r="H161" i="20"/>
  <c r="H152" i="20"/>
  <c r="I152" i="20" s="1"/>
  <c r="H145" i="20"/>
  <c r="H142" i="20"/>
  <c r="H137" i="20"/>
  <c r="H132" i="20"/>
  <c r="H131" i="20" s="1"/>
  <c r="H129" i="20"/>
  <c r="H123" i="20"/>
  <c r="H117" i="20"/>
  <c r="I117" i="20" s="1"/>
  <c r="H113" i="20"/>
  <c r="H104" i="20"/>
  <c r="H96" i="20"/>
  <c r="H90" i="20"/>
  <c r="H85" i="20"/>
  <c r="H84" i="20" s="1"/>
  <c r="H81" i="20"/>
  <c r="H78" i="20"/>
  <c r="H77" i="20" s="1"/>
  <c r="H76" i="20" s="1"/>
  <c r="H70" i="20"/>
  <c r="H68" i="20"/>
  <c r="H59" i="20"/>
  <c r="H56" i="20"/>
  <c r="H55" i="20"/>
  <c r="H54" i="20"/>
  <c r="H44" i="20"/>
  <c r="H23" i="20"/>
  <c r="H22" i="20" s="1"/>
  <c r="O303" i="20"/>
  <c r="L303" i="20"/>
  <c r="I303" i="20"/>
  <c r="F303" i="20"/>
  <c r="O301" i="20"/>
  <c r="L301" i="20"/>
  <c r="I301" i="20"/>
  <c r="F301" i="20"/>
  <c r="O299" i="20"/>
  <c r="L299" i="20"/>
  <c r="I299" i="20"/>
  <c r="F299" i="20"/>
  <c r="O298" i="20"/>
  <c r="L298" i="20"/>
  <c r="C298" i="20" s="1"/>
  <c r="I298" i="20"/>
  <c r="F298" i="20"/>
  <c r="O297" i="20"/>
  <c r="L297" i="20"/>
  <c r="I297" i="20"/>
  <c r="F297" i="20"/>
  <c r="C297" i="20" s="1"/>
  <c r="O296" i="20"/>
  <c r="L296" i="20"/>
  <c r="I296" i="20"/>
  <c r="F296" i="20"/>
  <c r="O295" i="20"/>
  <c r="L295" i="20"/>
  <c r="I295" i="20"/>
  <c r="F295" i="20"/>
  <c r="C295" i="20" s="1"/>
  <c r="O294" i="20"/>
  <c r="L294" i="20"/>
  <c r="I294" i="20"/>
  <c r="F294" i="20"/>
  <c r="C294" i="20"/>
  <c r="N293" i="20"/>
  <c r="M293" i="20"/>
  <c r="O293" i="20" s="1"/>
  <c r="L293" i="20"/>
  <c r="J293" i="20"/>
  <c r="G293" i="20"/>
  <c r="E293" i="20"/>
  <c r="D293" i="20"/>
  <c r="F293" i="20" s="1"/>
  <c r="M291" i="20"/>
  <c r="O285" i="20"/>
  <c r="L285" i="20"/>
  <c r="I285" i="20"/>
  <c r="C285" i="20" s="1"/>
  <c r="F285" i="20"/>
  <c r="O284" i="20"/>
  <c r="L284" i="20"/>
  <c r="I284" i="20"/>
  <c r="F284" i="20"/>
  <c r="O283" i="20"/>
  <c r="N283" i="20"/>
  <c r="M283" i="20"/>
  <c r="J283" i="20"/>
  <c r="G283" i="20"/>
  <c r="E283" i="20"/>
  <c r="F283" i="20" s="1"/>
  <c r="D283" i="20"/>
  <c r="O282" i="20"/>
  <c r="L282" i="20"/>
  <c r="I282" i="20"/>
  <c r="F282" i="20"/>
  <c r="N281" i="20"/>
  <c r="M281" i="20"/>
  <c r="J281" i="20"/>
  <c r="L281" i="20" s="1"/>
  <c r="G281" i="20"/>
  <c r="E281" i="20"/>
  <c r="D281" i="20"/>
  <c r="O280" i="20"/>
  <c r="L280" i="20"/>
  <c r="I280" i="20"/>
  <c r="F280" i="20"/>
  <c r="O279" i="20"/>
  <c r="O277" i="20" s="1"/>
  <c r="L279" i="20"/>
  <c r="I279" i="20"/>
  <c r="C279" i="20" s="1"/>
  <c r="F279" i="20"/>
  <c r="O278" i="20"/>
  <c r="L278" i="20"/>
  <c r="I278" i="20"/>
  <c r="F278" i="20"/>
  <c r="N277" i="20"/>
  <c r="M277" i="20"/>
  <c r="M270" i="20" s="1"/>
  <c r="O270" i="20" s="1"/>
  <c r="J277" i="20"/>
  <c r="L277" i="20" s="1"/>
  <c r="I277" i="20"/>
  <c r="G277" i="20"/>
  <c r="E277" i="20"/>
  <c r="E270" i="20" s="1"/>
  <c r="E269" i="20" s="1"/>
  <c r="D277" i="20"/>
  <c r="O276" i="20"/>
  <c r="L276" i="20"/>
  <c r="I276" i="20"/>
  <c r="F276" i="20"/>
  <c r="O275" i="20"/>
  <c r="L275" i="20"/>
  <c r="I275" i="20"/>
  <c r="F275" i="20"/>
  <c r="C275" i="20"/>
  <c r="O274" i="20"/>
  <c r="L274" i="20"/>
  <c r="I274" i="20"/>
  <c r="F274" i="20"/>
  <c r="O273" i="20"/>
  <c r="L273" i="20"/>
  <c r="I273" i="20"/>
  <c r="C273" i="20" s="1"/>
  <c r="F273" i="20"/>
  <c r="N272" i="20"/>
  <c r="N270" i="20" s="1"/>
  <c r="N269" i="20" s="1"/>
  <c r="M272" i="20"/>
  <c r="O272" i="20" s="1"/>
  <c r="J272" i="20"/>
  <c r="G272" i="20"/>
  <c r="I272" i="20" s="1"/>
  <c r="F272" i="20"/>
  <c r="E272" i="20"/>
  <c r="D272" i="20"/>
  <c r="O271" i="20"/>
  <c r="L271" i="20"/>
  <c r="I271" i="20"/>
  <c r="F271" i="20"/>
  <c r="C271" i="20"/>
  <c r="G270" i="20"/>
  <c r="I270" i="20" s="1"/>
  <c r="D270" i="20"/>
  <c r="G269" i="20"/>
  <c r="O268" i="20"/>
  <c r="L268" i="20"/>
  <c r="I268" i="20"/>
  <c r="F268" i="20"/>
  <c r="O267" i="20"/>
  <c r="L267" i="20"/>
  <c r="I267" i="20"/>
  <c r="F267" i="20"/>
  <c r="C267" i="20"/>
  <c r="O266" i="20"/>
  <c r="L266" i="20"/>
  <c r="I266" i="20"/>
  <c r="F266" i="20"/>
  <c r="O265" i="20"/>
  <c r="L265" i="20"/>
  <c r="I265" i="20"/>
  <c r="C265" i="20" s="1"/>
  <c r="F265" i="20"/>
  <c r="N264" i="20"/>
  <c r="M264" i="20"/>
  <c r="J264" i="20"/>
  <c r="L264" i="20" s="1"/>
  <c r="I264" i="20"/>
  <c r="G264" i="20"/>
  <c r="F264" i="20"/>
  <c r="E264" i="20"/>
  <c r="D264" i="20"/>
  <c r="O263" i="20"/>
  <c r="L263" i="20"/>
  <c r="I263" i="20"/>
  <c r="C263" i="20" s="1"/>
  <c r="F263" i="20"/>
  <c r="O262" i="20"/>
  <c r="L262" i="20"/>
  <c r="I262" i="20"/>
  <c r="F262" i="20"/>
  <c r="O261" i="20"/>
  <c r="L261" i="20"/>
  <c r="I261" i="20"/>
  <c r="C261" i="20" s="1"/>
  <c r="F261" i="20"/>
  <c r="N260" i="20"/>
  <c r="M260" i="20"/>
  <c r="J260" i="20"/>
  <c r="I260" i="20"/>
  <c r="G260" i="20"/>
  <c r="F260" i="20"/>
  <c r="E260" i="20"/>
  <c r="D260" i="20"/>
  <c r="D259" i="20" s="1"/>
  <c r="F259" i="20" s="1"/>
  <c r="M259" i="20"/>
  <c r="G259" i="20"/>
  <c r="E259" i="20"/>
  <c r="O258" i="20"/>
  <c r="L258" i="20"/>
  <c r="I258" i="20"/>
  <c r="F258" i="20"/>
  <c r="O257" i="20"/>
  <c r="L257" i="20"/>
  <c r="I257" i="20"/>
  <c r="F257" i="20"/>
  <c r="O256" i="20"/>
  <c r="L256" i="20"/>
  <c r="I256" i="20"/>
  <c r="F256" i="20"/>
  <c r="O255" i="20"/>
  <c r="L255" i="20"/>
  <c r="I255" i="20"/>
  <c r="F255" i="20"/>
  <c r="C255" i="20"/>
  <c r="O254" i="20"/>
  <c r="L254" i="20"/>
  <c r="I254" i="20"/>
  <c r="F254" i="20"/>
  <c r="N253" i="20"/>
  <c r="M253" i="20"/>
  <c r="L253" i="20"/>
  <c r="J253" i="20"/>
  <c r="I253" i="20"/>
  <c r="G253" i="20"/>
  <c r="E253" i="20"/>
  <c r="E252" i="20" s="1"/>
  <c r="E231" i="20" s="1"/>
  <c r="D253" i="20"/>
  <c r="F253" i="20" s="1"/>
  <c r="N252" i="20"/>
  <c r="J252" i="20"/>
  <c r="G252" i="20"/>
  <c r="F252" i="20"/>
  <c r="D252" i="20"/>
  <c r="O251" i="20"/>
  <c r="L251" i="20"/>
  <c r="C251" i="20" s="1"/>
  <c r="I251" i="20"/>
  <c r="F251" i="20"/>
  <c r="O250" i="20"/>
  <c r="L250" i="20"/>
  <c r="I250" i="20"/>
  <c r="F250" i="20"/>
  <c r="C250" i="20" s="1"/>
  <c r="O249" i="20"/>
  <c r="L249" i="20"/>
  <c r="I249" i="20"/>
  <c r="F249" i="20"/>
  <c r="O248" i="20"/>
  <c r="L248" i="20"/>
  <c r="I248" i="20"/>
  <c r="F248" i="20"/>
  <c r="O247" i="20"/>
  <c r="N247" i="20"/>
  <c r="M247" i="20"/>
  <c r="J247" i="20"/>
  <c r="L247" i="20" s="1"/>
  <c r="C247" i="20" s="1"/>
  <c r="G247" i="20"/>
  <c r="I247" i="20" s="1"/>
  <c r="F247" i="20"/>
  <c r="E247" i="20"/>
  <c r="D247" i="20"/>
  <c r="O246" i="20"/>
  <c r="L246" i="20"/>
  <c r="I246" i="20"/>
  <c r="F246" i="20"/>
  <c r="C246" i="20" s="1"/>
  <c r="O245" i="20"/>
  <c r="L245" i="20"/>
  <c r="I245" i="20"/>
  <c r="F245" i="20"/>
  <c r="C245" i="20" s="1"/>
  <c r="O244" i="20"/>
  <c r="L244" i="20"/>
  <c r="I244" i="20"/>
  <c r="F244" i="20"/>
  <c r="O243" i="20"/>
  <c r="L243" i="20"/>
  <c r="I243" i="20"/>
  <c r="F243" i="20"/>
  <c r="O242" i="20"/>
  <c r="L242" i="20"/>
  <c r="I242" i="20"/>
  <c r="F242" i="20"/>
  <c r="O241" i="20"/>
  <c r="L241" i="20"/>
  <c r="I241" i="20"/>
  <c r="F241" i="20"/>
  <c r="O240" i="20"/>
  <c r="L240" i="20"/>
  <c r="I240" i="20"/>
  <c r="F240" i="20"/>
  <c r="O239" i="20"/>
  <c r="N239" i="20"/>
  <c r="M239" i="20"/>
  <c r="J239" i="20"/>
  <c r="L239" i="20" s="1"/>
  <c r="G239" i="20"/>
  <c r="E239" i="20"/>
  <c r="D239" i="20"/>
  <c r="F239" i="20" s="1"/>
  <c r="O238" i="20"/>
  <c r="L238" i="20"/>
  <c r="I238" i="20"/>
  <c r="F238" i="20"/>
  <c r="O237" i="20"/>
  <c r="L237" i="20"/>
  <c r="I237" i="20"/>
  <c r="F237" i="20"/>
  <c r="N236" i="20"/>
  <c r="O236" i="20" s="1"/>
  <c r="M236" i="20"/>
  <c r="J236" i="20"/>
  <c r="L236" i="20" s="1"/>
  <c r="G236" i="20"/>
  <c r="F236" i="20"/>
  <c r="E236" i="20"/>
  <c r="D236" i="20"/>
  <c r="O235" i="20"/>
  <c r="L235" i="20"/>
  <c r="I235" i="20"/>
  <c r="C235" i="20" s="1"/>
  <c r="F235" i="20"/>
  <c r="N234" i="20"/>
  <c r="M234" i="20"/>
  <c r="O234" i="20" s="1"/>
  <c r="L234" i="20"/>
  <c r="J234" i="20"/>
  <c r="G234" i="20"/>
  <c r="I234" i="20" s="1"/>
  <c r="E234" i="20"/>
  <c r="D234" i="20"/>
  <c r="O233" i="20"/>
  <c r="L233" i="20"/>
  <c r="I233" i="20"/>
  <c r="F233" i="20"/>
  <c r="M232" i="20"/>
  <c r="E232" i="20"/>
  <c r="O230" i="20"/>
  <c r="L230" i="20"/>
  <c r="I230" i="20"/>
  <c r="F230" i="20"/>
  <c r="O229" i="20"/>
  <c r="L229" i="20"/>
  <c r="I229" i="20"/>
  <c r="F229" i="20"/>
  <c r="N228" i="20"/>
  <c r="M228" i="20"/>
  <c r="J228" i="20"/>
  <c r="L228" i="20" s="1"/>
  <c r="G228" i="20"/>
  <c r="F228" i="20"/>
  <c r="E228" i="20"/>
  <c r="D228" i="20"/>
  <c r="O227" i="20"/>
  <c r="L227" i="20"/>
  <c r="I227" i="20"/>
  <c r="C227" i="20" s="1"/>
  <c r="F227" i="20"/>
  <c r="O226" i="20"/>
  <c r="L226" i="20"/>
  <c r="I226" i="20"/>
  <c r="F226" i="20"/>
  <c r="O225" i="20"/>
  <c r="L225" i="20"/>
  <c r="I225" i="20"/>
  <c r="C225" i="20" s="1"/>
  <c r="F225" i="20"/>
  <c r="O224" i="20"/>
  <c r="L224" i="20"/>
  <c r="I224" i="20"/>
  <c r="F224" i="20"/>
  <c r="O223" i="20"/>
  <c r="L223" i="20"/>
  <c r="I223" i="20"/>
  <c r="C223" i="20" s="1"/>
  <c r="F223" i="20"/>
  <c r="O222" i="20"/>
  <c r="L222" i="20"/>
  <c r="I222" i="20"/>
  <c r="F222" i="20"/>
  <c r="O221" i="20"/>
  <c r="L221" i="20"/>
  <c r="I221" i="20"/>
  <c r="C221" i="20" s="1"/>
  <c r="F221" i="20"/>
  <c r="O220" i="20"/>
  <c r="L220" i="20"/>
  <c r="I220" i="20"/>
  <c r="F220" i="20"/>
  <c r="O219" i="20"/>
  <c r="L219" i="20"/>
  <c r="I219" i="20"/>
  <c r="F219" i="20"/>
  <c r="O218" i="20"/>
  <c r="L218" i="20"/>
  <c r="I218" i="20"/>
  <c r="F218" i="20"/>
  <c r="N217" i="20"/>
  <c r="M217" i="20"/>
  <c r="O217" i="20" s="1"/>
  <c r="L217" i="20"/>
  <c r="J217" i="20"/>
  <c r="I217" i="20"/>
  <c r="G217" i="20"/>
  <c r="E217" i="20"/>
  <c r="E205" i="20" s="1"/>
  <c r="D217" i="20"/>
  <c r="O216" i="20"/>
  <c r="L216" i="20"/>
  <c r="I216" i="20"/>
  <c r="F216" i="20"/>
  <c r="O215" i="20"/>
  <c r="L215" i="20"/>
  <c r="C215" i="20" s="1"/>
  <c r="I215" i="20"/>
  <c r="F215" i="20"/>
  <c r="O214" i="20"/>
  <c r="L214" i="20"/>
  <c r="I214" i="20"/>
  <c r="F214" i="20"/>
  <c r="O213" i="20"/>
  <c r="L213" i="20"/>
  <c r="I213" i="20"/>
  <c r="F213" i="20"/>
  <c r="O212" i="20"/>
  <c r="L212" i="20"/>
  <c r="I212" i="20"/>
  <c r="F212" i="20"/>
  <c r="O211" i="20"/>
  <c r="L211" i="20"/>
  <c r="C211" i="20" s="1"/>
  <c r="I211" i="20"/>
  <c r="F211" i="20"/>
  <c r="O210" i="20"/>
  <c r="L210" i="20"/>
  <c r="I210" i="20"/>
  <c r="F210" i="20"/>
  <c r="C210" i="20" s="1"/>
  <c r="O209" i="20"/>
  <c r="L209" i="20"/>
  <c r="I209" i="20"/>
  <c r="F209" i="20"/>
  <c r="C209" i="20" s="1"/>
  <c r="O208" i="20"/>
  <c r="L208" i="20"/>
  <c r="I208" i="20"/>
  <c r="F208" i="20"/>
  <c r="C208" i="20" s="1"/>
  <c r="O207" i="20"/>
  <c r="L207" i="20"/>
  <c r="I207" i="20"/>
  <c r="F207" i="20"/>
  <c r="N206" i="20"/>
  <c r="O206" i="20" s="1"/>
  <c r="M206" i="20"/>
  <c r="L206" i="20"/>
  <c r="J206" i="20"/>
  <c r="J205" i="20" s="1"/>
  <c r="L205" i="20" s="1"/>
  <c r="G206" i="20"/>
  <c r="I206" i="20" s="1"/>
  <c r="E206" i="20"/>
  <c r="D206" i="20"/>
  <c r="M205" i="20"/>
  <c r="G205" i="20"/>
  <c r="O204" i="20"/>
  <c r="L204" i="20"/>
  <c r="I204" i="20"/>
  <c r="F204" i="20"/>
  <c r="O203" i="20"/>
  <c r="L203" i="20"/>
  <c r="I203" i="20"/>
  <c r="C203" i="20" s="1"/>
  <c r="F203" i="20"/>
  <c r="O202" i="20"/>
  <c r="L202" i="20"/>
  <c r="I202" i="20"/>
  <c r="F202" i="20"/>
  <c r="O201" i="20"/>
  <c r="L201" i="20"/>
  <c r="I201" i="20"/>
  <c r="C201" i="20" s="1"/>
  <c r="F201" i="20"/>
  <c r="O200" i="20"/>
  <c r="L200" i="20"/>
  <c r="I200" i="20"/>
  <c r="F200" i="20"/>
  <c r="O199" i="20"/>
  <c r="N199" i="20"/>
  <c r="N197" i="20" s="1"/>
  <c r="M199" i="20"/>
  <c r="J199" i="20"/>
  <c r="G199" i="20"/>
  <c r="E199" i="20"/>
  <c r="F199" i="20" s="1"/>
  <c r="D199" i="20"/>
  <c r="O198" i="20"/>
  <c r="L198" i="20"/>
  <c r="I198" i="20"/>
  <c r="F198" i="20"/>
  <c r="M197" i="20"/>
  <c r="E197" i="20"/>
  <c r="D197" i="20"/>
  <c r="O194" i="20"/>
  <c r="L194" i="20"/>
  <c r="C194" i="20" s="1"/>
  <c r="I194" i="20"/>
  <c r="F194" i="20"/>
  <c r="O193" i="20"/>
  <c r="N193" i="20"/>
  <c r="M193" i="20"/>
  <c r="L193" i="20"/>
  <c r="J193" i="20"/>
  <c r="G193" i="20"/>
  <c r="E193" i="20"/>
  <c r="E192" i="20" s="1"/>
  <c r="F192" i="20" s="1"/>
  <c r="D193" i="20"/>
  <c r="N192" i="20"/>
  <c r="M192" i="20"/>
  <c r="O192" i="20" s="1"/>
  <c r="J192" i="20"/>
  <c r="D192" i="20"/>
  <c r="O191" i="20"/>
  <c r="L191" i="20"/>
  <c r="I191" i="20"/>
  <c r="C191" i="20" s="1"/>
  <c r="F191" i="20"/>
  <c r="O190" i="20"/>
  <c r="L190" i="20"/>
  <c r="I190" i="20"/>
  <c r="F190" i="20"/>
  <c r="N189" i="20"/>
  <c r="M189" i="20"/>
  <c r="L189" i="20"/>
  <c r="J189" i="20"/>
  <c r="I189" i="20"/>
  <c r="G189" i="20"/>
  <c r="E189" i="20"/>
  <c r="E188" i="20" s="1"/>
  <c r="D189" i="20"/>
  <c r="N188" i="20"/>
  <c r="F188" i="20"/>
  <c r="D188" i="20"/>
  <c r="O187" i="20"/>
  <c r="L187" i="20"/>
  <c r="I187" i="20"/>
  <c r="F187" i="20"/>
  <c r="O186" i="20"/>
  <c r="L186" i="20"/>
  <c r="I186" i="20"/>
  <c r="F186" i="20"/>
  <c r="N185" i="20"/>
  <c r="M185" i="20"/>
  <c r="O185" i="20" s="1"/>
  <c r="L185" i="20"/>
  <c r="J185" i="20"/>
  <c r="G185" i="20"/>
  <c r="E185" i="20"/>
  <c r="D185" i="20"/>
  <c r="O184" i="20"/>
  <c r="L184" i="20"/>
  <c r="I184" i="20"/>
  <c r="F184" i="20"/>
  <c r="O183" i="20"/>
  <c r="L183" i="20"/>
  <c r="I183" i="20"/>
  <c r="C183" i="20" s="1"/>
  <c r="F183" i="20"/>
  <c r="O182" i="20"/>
  <c r="L182" i="20"/>
  <c r="I182" i="20"/>
  <c r="F182" i="20"/>
  <c r="O181" i="20"/>
  <c r="L181" i="20"/>
  <c r="I181" i="20"/>
  <c r="C181" i="20" s="1"/>
  <c r="F181" i="20"/>
  <c r="N180" i="20"/>
  <c r="M180" i="20"/>
  <c r="O180" i="20" s="1"/>
  <c r="J180" i="20"/>
  <c r="L180" i="20" s="1"/>
  <c r="I180" i="20"/>
  <c r="G180" i="20"/>
  <c r="F180" i="20"/>
  <c r="E180" i="20"/>
  <c r="D180" i="20"/>
  <c r="O179" i="20"/>
  <c r="L179" i="20"/>
  <c r="C179" i="20" s="1"/>
  <c r="I179" i="20"/>
  <c r="F179" i="20"/>
  <c r="O178" i="20"/>
  <c r="L178" i="20"/>
  <c r="I178" i="20"/>
  <c r="F178" i="20"/>
  <c r="O177" i="20"/>
  <c r="L177" i="20"/>
  <c r="I177" i="20"/>
  <c r="F177" i="20"/>
  <c r="N176" i="20"/>
  <c r="M176" i="20"/>
  <c r="O176" i="20" s="1"/>
  <c r="J176" i="20"/>
  <c r="I176" i="20"/>
  <c r="G176" i="20"/>
  <c r="F176" i="20"/>
  <c r="E176" i="20"/>
  <c r="D176" i="20"/>
  <c r="D175" i="20" s="1"/>
  <c r="F175" i="20" s="1"/>
  <c r="M175" i="20"/>
  <c r="G175" i="20"/>
  <c r="E175" i="20"/>
  <c r="E174" i="20" s="1"/>
  <c r="D174" i="20"/>
  <c r="F174" i="20" s="1"/>
  <c r="O173" i="20"/>
  <c r="L173" i="20"/>
  <c r="I173" i="20"/>
  <c r="F173" i="20"/>
  <c r="O172" i="20"/>
  <c r="L172" i="20"/>
  <c r="I172" i="20"/>
  <c r="F172" i="20"/>
  <c r="O171" i="20"/>
  <c r="L171" i="20"/>
  <c r="I171" i="20"/>
  <c r="F171" i="20"/>
  <c r="O170" i="20"/>
  <c r="L170" i="20"/>
  <c r="I170" i="20"/>
  <c r="F170" i="20"/>
  <c r="O169" i="20"/>
  <c r="L169" i="20"/>
  <c r="I169" i="20"/>
  <c r="F169" i="20"/>
  <c r="O168" i="20"/>
  <c r="L168" i="20"/>
  <c r="I168" i="20"/>
  <c r="F168" i="20"/>
  <c r="O167" i="20"/>
  <c r="N167" i="20"/>
  <c r="M167" i="20"/>
  <c r="M166" i="20" s="1"/>
  <c r="O166" i="20" s="1"/>
  <c r="J167" i="20"/>
  <c r="L167" i="20" s="1"/>
  <c r="G167" i="20"/>
  <c r="E167" i="20"/>
  <c r="F167" i="20" s="1"/>
  <c r="D167" i="20"/>
  <c r="N166" i="20"/>
  <c r="L166" i="20"/>
  <c r="J166" i="20"/>
  <c r="D166" i="20"/>
  <c r="O165" i="20"/>
  <c r="L165" i="20"/>
  <c r="I165" i="20"/>
  <c r="C165" i="20" s="1"/>
  <c r="F165" i="20"/>
  <c r="O164" i="20"/>
  <c r="L164" i="20"/>
  <c r="I164" i="20"/>
  <c r="F164" i="20"/>
  <c r="O163" i="20"/>
  <c r="L163" i="20"/>
  <c r="C163" i="20" s="1"/>
  <c r="I163" i="20"/>
  <c r="F163" i="20"/>
  <c r="O162" i="20"/>
  <c r="L162" i="20"/>
  <c r="I162" i="20"/>
  <c r="F162" i="20"/>
  <c r="N161" i="20"/>
  <c r="M161" i="20"/>
  <c r="O161" i="20" s="1"/>
  <c r="L161" i="20"/>
  <c r="J161" i="20"/>
  <c r="I161" i="20"/>
  <c r="G161" i="20"/>
  <c r="E161" i="20"/>
  <c r="D161" i="20"/>
  <c r="F161" i="20" s="1"/>
  <c r="O160" i="20"/>
  <c r="L160" i="20"/>
  <c r="I160" i="20"/>
  <c r="F160" i="20"/>
  <c r="O159" i="20"/>
  <c r="L159" i="20"/>
  <c r="I159" i="20"/>
  <c r="F159" i="20"/>
  <c r="O158" i="20"/>
  <c r="L158" i="20"/>
  <c r="I158" i="20"/>
  <c r="F158" i="20"/>
  <c r="O157" i="20"/>
  <c r="L157" i="20"/>
  <c r="I157" i="20"/>
  <c r="F157" i="20"/>
  <c r="O156" i="20"/>
  <c r="L156" i="20"/>
  <c r="I156" i="20"/>
  <c r="F156" i="20"/>
  <c r="O155" i="20"/>
  <c r="L155" i="20"/>
  <c r="I155" i="20"/>
  <c r="F155" i="20"/>
  <c r="O154" i="20"/>
  <c r="L154" i="20"/>
  <c r="I154" i="20"/>
  <c r="F154" i="20"/>
  <c r="O153" i="20"/>
  <c r="L153" i="20"/>
  <c r="I153" i="20"/>
  <c r="F153" i="20"/>
  <c r="N152" i="20"/>
  <c r="M152" i="20"/>
  <c r="O152" i="20" s="1"/>
  <c r="J152" i="20"/>
  <c r="L152" i="20" s="1"/>
  <c r="G152" i="20"/>
  <c r="F152" i="20"/>
  <c r="E152" i="20"/>
  <c r="D152" i="20"/>
  <c r="O151" i="20"/>
  <c r="L151" i="20"/>
  <c r="C151" i="20" s="1"/>
  <c r="I151" i="20"/>
  <c r="F151" i="20"/>
  <c r="O150" i="20"/>
  <c r="L150" i="20"/>
  <c r="I150" i="20"/>
  <c r="F150" i="20"/>
  <c r="O149" i="20"/>
  <c r="L149" i="20"/>
  <c r="I149" i="20"/>
  <c r="F149" i="20"/>
  <c r="O148" i="20"/>
  <c r="L148" i="20"/>
  <c r="I148" i="20"/>
  <c r="F148" i="20"/>
  <c r="O147" i="20"/>
  <c r="L147" i="20"/>
  <c r="I147" i="20"/>
  <c r="F147" i="20"/>
  <c r="O146" i="20"/>
  <c r="L146" i="20"/>
  <c r="I146" i="20"/>
  <c r="F146" i="20"/>
  <c r="N145" i="20"/>
  <c r="M145" i="20"/>
  <c r="O145" i="20" s="1"/>
  <c r="L145" i="20"/>
  <c r="J145" i="20"/>
  <c r="I145" i="20"/>
  <c r="G145" i="20"/>
  <c r="E145" i="20"/>
  <c r="D145" i="20"/>
  <c r="F145" i="20" s="1"/>
  <c r="O144" i="20"/>
  <c r="L144" i="20"/>
  <c r="I144" i="20"/>
  <c r="F144" i="20"/>
  <c r="O143" i="20"/>
  <c r="L143" i="20"/>
  <c r="I143" i="20"/>
  <c r="F143" i="20"/>
  <c r="N142" i="20"/>
  <c r="O142" i="20" s="1"/>
  <c r="M142" i="20"/>
  <c r="L142" i="20"/>
  <c r="J142" i="20"/>
  <c r="G142" i="20"/>
  <c r="I142" i="20" s="1"/>
  <c r="E142" i="20"/>
  <c r="D142" i="20"/>
  <c r="F142" i="20" s="1"/>
  <c r="O141" i="20"/>
  <c r="L141" i="20"/>
  <c r="I141" i="20"/>
  <c r="C141" i="20" s="1"/>
  <c r="F141" i="20"/>
  <c r="O140" i="20"/>
  <c r="L140" i="20"/>
  <c r="I140" i="20"/>
  <c r="F140" i="20"/>
  <c r="O139" i="20"/>
  <c r="L139" i="20"/>
  <c r="C139" i="20" s="1"/>
  <c r="I139" i="20"/>
  <c r="F139" i="20"/>
  <c r="O138" i="20"/>
  <c r="L138" i="20"/>
  <c r="I138" i="20"/>
  <c r="F138" i="20"/>
  <c r="N137" i="20"/>
  <c r="M137" i="20"/>
  <c r="L137" i="20"/>
  <c r="J137" i="20"/>
  <c r="I137" i="20"/>
  <c r="G137" i="20"/>
  <c r="E137" i="20"/>
  <c r="D137" i="20"/>
  <c r="F137" i="20" s="1"/>
  <c r="O136" i="20"/>
  <c r="L136" i="20"/>
  <c r="I136" i="20"/>
  <c r="F136" i="20"/>
  <c r="O135" i="20"/>
  <c r="L135" i="20"/>
  <c r="C135" i="20" s="1"/>
  <c r="I135" i="20"/>
  <c r="F135" i="20"/>
  <c r="O134" i="20"/>
  <c r="L134" i="20"/>
  <c r="I134" i="20"/>
  <c r="F134" i="20"/>
  <c r="C134" i="20" s="1"/>
  <c r="O133" i="20"/>
  <c r="L133" i="20"/>
  <c r="I133" i="20"/>
  <c r="F133" i="20"/>
  <c r="N132" i="20"/>
  <c r="N131" i="20" s="1"/>
  <c r="M132" i="20"/>
  <c r="J132" i="20"/>
  <c r="G132" i="20"/>
  <c r="F132" i="20"/>
  <c r="E132" i="20"/>
  <c r="D132" i="20"/>
  <c r="D131" i="20" s="1"/>
  <c r="G131" i="20"/>
  <c r="O130" i="20"/>
  <c r="L130" i="20"/>
  <c r="I130" i="20"/>
  <c r="F130" i="20"/>
  <c r="C130" i="20" s="1"/>
  <c r="N129" i="20"/>
  <c r="M129" i="20"/>
  <c r="O129" i="20" s="1"/>
  <c r="L129" i="20"/>
  <c r="J129" i="20"/>
  <c r="I129" i="20"/>
  <c r="G129" i="20"/>
  <c r="E129" i="20"/>
  <c r="D129" i="20"/>
  <c r="O128" i="20"/>
  <c r="L128" i="20"/>
  <c r="I128" i="20"/>
  <c r="F128" i="20"/>
  <c r="O127" i="20"/>
  <c r="L127" i="20"/>
  <c r="I127" i="20"/>
  <c r="F127" i="20"/>
  <c r="C127" i="20"/>
  <c r="O126" i="20"/>
  <c r="L126" i="20"/>
  <c r="I126" i="20"/>
  <c r="F126" i="20"/>
  <c r="C126" i="20" s="1"/>
  <c r="O125" i="20"/>
  <c r="L125" i="20"/>
  <c r="I125" i="20"/>
  <c r="C125" i="20" s="1"/>
  <c r="F125" i="20"/>
  <c r="O124" i="20"/>
  <c r="L124" i="20"/>
  <c r="I124" i="20"/>
  <c r="F124" i="20"/>
  <c r="C124" i="20" s="1"/>
  <c r="O123" i="20"/>
  <c r="N123" i="20"/>
  <c r="M123" i="20"/>
  <c r="J123" i="20"/>
  <c r="G123" i="20"/>
  <c r="I123" i="20" s="1"/>
  <c r="E123" i="20"/>
  <c r="F123" i="20" s="1"/>
  <c r="D123" i="20"/>
  <c r="O122" i="20"/>
  <c r="L122" i="20"/>
  <c r="I122" i="20"/>
  <c r="F122" i="20"/>
  <c r="C122" i="20" s="1"/>
  <c r="O121" i="20"/>
  <c r="L121" i="20"/>
  <c r="I121" i="20"/>
  <c r="C121" i="20" s="1"/>
  <c r="F121" i="20"/>
  <c r="O120" i="20"/>
  <c r="L120" i="20"/>
  <c r="I120" i="20"/>
  <c r="F120" i="20"/>
  <c r="O119" i="20"/>
  <c r="L119" i="20"/>
  <c r="I119" i="20"/>
  <c r="C119" i="20" s="1"/>
  <c r="F119" i="20"/>
  <c r="O118" i="20"/>
  <c r="L118" i="20"/>
  <c r="I118" i="20"/>
  <c r="F118" i="20"/>
  <c r="N117" i="20"/>
  <c r="M117" i="20"/>
  <c r="O117" i="20" s="1"/>
  <c r="L117" i="20"/>
  <c r="J117" i="20"/>
  <c r="G117" i="20"/>
  <c r="E117" i="20"/>
  <c r="D117" i="20"/>
  <c r="F117" i="20" s="1"/>
  <c r="O116" i="20"/>
  <c r="L116" i="20"/>
  <c r="I116" i="20"/>
  <c r="F116" i="20"/>
  <c r="O115" i="20"/>
  <c r="L115" i="20"/>
  <c r="I115" i="20"/>
  <c r="F115" i="20"/>
  <c r="O114" i="20"/>
  <c r="L114" i="20"/>
  <c r="I114" i="20"/>
  <c r="F114" i="20"/>
  <c r="N113" i="20"/>
  <c r="M113" i="20"/>
  <c r="O113" i="20" s="1"/>
  <c r="L113" i="20"/>
  <c r="J113" i="20"/>
  <c r="I113" i="20"/>
  <c r="G113" i="20"/>
  <c r="E113" i="20"/>
  <c r="D113" i="20"/>
  <c r="F113" i="20" s="1"/>
  <c r="O112" i="20"/>
  <c r="L112" i="20"/>
  <c r="I112" i="20"/>
  <c r="F112" i="20"/>
  <c r="O111" i="20"/>
  <c r="L111" i="20"/>
  <c r="C111" i="20" s="1"/>
  <c r="I111" i="20"/>
  <c r="F111" i="20"/>
  <c r="O110" i="20"/>
  <c r="L110" i="20"/>
  <c r="I110" i="20"/>
  <c r="F110" i="20"/>
  <c r="C110" i="20" s="1"/>
  <c r="O109" i="20"/>
  <c r="L109" i="20"/>
  <c r="I109" i="20"/>
  <c r="F109" i="20"/>
  <c r="O108" i="20"/>
  <c r="L108" i="20"/>
  <c r="I108" i="20"/>
  <c r="F108" i="20"/>
  <c r="O107" i="20"/>
  <c r="L107" i="20"/>
  <c r="I107" i="20"/>
  <c r="F107" i="20"/>
  <c r="C107" i="20"/>
  <c r="O106" i="20"/>
  <c r="L106" i="20"/>
  <c r="I106" i="20"/>
  <c r="F106" i="20"/>
  <c r="C106" i="20" s="1"/>
  <c r="O105" i="20"/>
  <c r="L105" i="20"/>
  <c r="I105" i="20"/>
  <c r="C105" i="20" s="1"/>
  <c r="F105" i="20"/>
  <c r="N104" i="20"/>
  <c r="M104" i="20"/>
  <c r="O104" i="20" s="1"/>
  <c r="J104" i="20"/>
  <c r="L104" i="20" s="1"/>
  <c r="I104" i="20"/>
  <c r="G104" i="20"/>
  <c r="F104" i="20"/>
  <c r="E104" i="20"/>
  <c r="D104" i="20"/>
  <c r="O103" i="20"/>
  <c r="L103" i="20"/>
  <c r="I103" i="20"/>
  <c r="C103" i="20" s="1"/>
  <c r="F103" i="20"/>
  <c r="O102" i="20"/>
  <c r="L102" i="20"/>
  <c r="I102" i="20"/>
  <c r="F102" i="20"/>
  <c r="O101" i="20"/>
  <c r="L101" i="20"/>
  <c r="I101" i="20"/>
  <c r="C101" i="20" s="1"/>
  <c r="F101" i="20"/>
  <c r="O100" i="20"/>
  <c r="L100" i="20"/>
  <c r="I100" i="20"/>
  <c r="F100" i="20"/>
  <c r="O99" i="20"/>
  <c r="L99" i="20"/>
  <c r="C99" i="20" s="1"/>
  <c r="I99" i="20"/>
  <c r="F99" i="20"/>
  <c r="O98" i="20"/>
  <c r="L98" i="20"/>
  <c r="I98" i="20"/>
  <c r="F98" i="20"/>
  <c r="O97" i="20"/>
  <c r="L97" i="20"/>
  <c r="I97" i="20"/>
  <c r="C97" i="20" s="1"/>
  <c r="F97" i="20"/>
  <c r="N96" i="20"/>
  <c r="N84" i="20" s="1"/>
  <c r="M96" i="20"/>
  <c r="J96" i="20"/>
  <c r="L96" i="20" s="1"/>
  <c r="I96" i="20"/>
  <c r="G96" i="20"/>
  <c r="F96" i="20"/>
  <c r="E96" i="20"/>
  <c r="D96" i="20"/>
  <c r="O95" i="20"/>
  <c r="L95" i="20"/>
  <c r="I95" i="20"/>
  <c r="C95" i="20" s="1"/>
  <c r="F95" i="20"/>
  <c r="O94" i="20"/>
  <c r="L94" i="20"/>
  <c r="I94" i="20"/>
  <c r="F94" i="20"/>
  <c r="O93" i="20"/>
  <c r="L93" i="20"/>
  <c r="I93" i="20"/>
  <c r="C93" i="20" s="1"/>
  <c r="F93" i="20"/>
  <c r="O92" i="20"/>
  <c r="L92" i="20"/>
  <c r="I92" i="20"/>
  <c r="F92" i="20"/>
  <c r="O91" i="20"/>
  <c r="L91" i="20"/>
  <c r="I91" i="20"/>
  <c r="C91" i="20" s="1"/>
  <c r="F91" i="20"/>
  <c r="N90" i="20"/>
  <c r="O90" i="20" s="1"/>
  <c r="M90" i="20"/>
  <c r="L90" i="20"/>
  <c r="J90" i="20"/>
  <c r="G90" i="20"/>
  <c r="E90" i="20"/>
  <c r="D90" i="20"/>
  <c r="F90" i="20" s="1"/>
  <c r="O89" i="20"/>
  <c r="L89" i="20"/>
  <c r="I89" i="20"/>
  <c r="C89" i="20" s="1"/>
  <c r="F89" i="20"/>
  <c r="O88" i="20"/>
  <c r="L88" i="20"/>
  <c r="I88" i="20"/>
  <c r="F88" i="20"/>
  <c r="O87" i="20"/>
  <c r="L87" i="20"/>
  <c r="C87" i="20" s="1"/>
  <c r="I87" i="20"/>
  <c r="F87" i="20"/>
  <c r="O86" i="20"/>
  <c r="L86" i="20"/>
  <c r="I86" i="20"/>
  <c r="F86" i="20"/>
  <c r="N85" i="20"/>
  <c r="M85" i="20"/>
  <c r="J85" i="20"/>
  <c r="I85" i="20"/>
  <c r="G85" i="20"/>
  <c r="G84" i="20" s="1"/>
  <c r="E85" i="20"/>
  <c r="E84" i="20" s="1"/>
  <c r="D85" i="20"/>
  <c r="D84" i="20"/>
  <c r="F84" i="20" s="1"/>
  <c r="O83" i="20"/>
  <c r="L83" i="20"/>
  <c r="I83" i="20"/>
  <c r="C83" i="20" s="1"/>
  <c r="F83" i="20"/>
  <c r="O82" i="20"/>
  <c r="L82" i="20"/>
  <c r="I82" i="20"/>
  <c r="F82" i="20"/>
  <c r="N81" i="20"/>
  <c r="M81" i="20"/>
  <c r="O81" i="20" s="1"/>
  <c r="L81" i="20"/>
  <c r="J81" i="20"/>
  <c r="I81" i="20"/>
  <c r="G81" i="20"/>
  <c r="E81" i="20"/>
  <c r="D81" i="20"/>
  <c r="F81" i="20" s="1"/>
  <c r="O80" i="20"/>
  <c r="L80" i="20"/>
  <c r="I80" i="20"/>
  <c r="F80" i="20"/>
  <c r="O79" i="20"/>
  <c r="L79" i="20"/>
  <c r="I79" i="20"/>
  <c r="C79" i="20" s="1"/>
  <c r="F79" i="20"/>
  <c r="N78" i="20"/>
  <c r="N77" i="20" s="1"/>
  <c r="N76" i="20" s="1"/>
  <c r="M78" i="20"/>
  <c r="J78" i="20"/>
  <c r="J77" i="20" s="1"/>
  <c r="G78" i="20"/>
  <c r="E78" i="20"/>
  <c r="D78" i="20"/>
  <c r="F78" i="20" s="1"/>
  <c r="M77" i="20"/>
  <c r="E77" i="20"/>
  <c r="O75" i="20"/>
  <c r="L75" i="20"/>
  <c r="I75" i="20"/>
  <c r="C75" i="20" s="1"/>
  <c r="F75" i="20"/>
  <c r="O74" i="20"/>
  <c r="L74" i="20"/>
  <c r="I74" i="20"/>
  <c r="F74" i="20"/>
  <c r="O73" i="20"/>
  <c r="L73" i="20"/>
  <c r="C73" i="20" s="1"/>
  <c r="I73" i="20"/>
  <c r="F73" i="20"/>
  <c r="O72" i="20"/>
  <c r="L72" i="20"/>
  <c r="I72" i="20"/>
  <c r="F72" i="20"/>
  <c r="O71" i="20"/>
  <c r="L71" i="20"/>
  <c r="I71" i="20"/>
  <c r="F71" i="20"/>
  <c r="O70" i="20"/>
  <c r="N70" i="20"/>
  <c r="M70" i="20"/>
  <c r="J70" i="20"/>
  <c r="G70" i="20"/>
  <c r="E70" i="20"/>
  <c r="D70" i="20"/>
  <c r="F70" i="20" s="1"/>
  <c r="O69" i="20"/>
  <c r="L69" i="20"/>
  <c r="I69" i="20"/>
  <c r="C69" i="20" s="1"/>
  <c r="F69" i="20"/>
  <c r="N68" i="20"/>
  <c r="M68" i="20"/>
  <c r="O68" i="20" s="1"/>
  <c r="J68" i="20"/>
  <c r="E68" i="20"/>
  <c r="O67" i="20"/>
  <c r="L67" i="20"/>
  <c r="I67" i="20"/>
  <c r="F67" i="20"/>
  <c r="O66" i="20"/>
  <c r="L66" i="20"/>
  <c r="I66" i="20"/>
  <c r="F66" i="20"/>
  <c r="O65" i="20"/>
  <c r="L65" i="20"/>
  <c r="I65" i="20"/>
  <c r="C65" i="20" s="1"/>
  <c r="F65" i="20"/>
  <c r="O64" i="20"/>
  <c r="L64" i="20"/>
  <c r="I64" i="20"/>
  <c r="F64" i="20"/>
  <c r="O63" i="20"/>
  <c r="L63" i="20"/>
  <c r="I63" i="20"/>
  <c r="C63" i="20" s="1"/>
  <c r="F63" i="20"/>
  <c r="O62" i="20"/>
  <c r="L62" i="20"/>
  <c r="I62" i="20"/>
  <c r="C62" i="20" s="1"/>
  <c r="F62" i="20"/>
  <c r="O61" i="20"/>
  <c r="L61" i="20"/>
  <c r="I61" i="20"/>
  <c r="F61" i="20"/>
  <c r="O60" i="20"/>
  <c r="L60" i="20"/>
  <c r="I60" i="20"/>
  <c r="F60" i="20"/>
  <c r="N59" i="20"/>
  <c r="M59" i="20"/>
  <c r="M55" i="20" s="1"/>
  <c r="J59" i="20"/>
  <c r="L59" i="20" s="1"/>
  <c r="G59" i="20"/>
  <c r="I59" i="20" s="1"/>
  <c r="F59" i="20"/>
  <c r="E59" i="20"/>
  <c r="D59" i="20"/>
  <c r="O58" i="20"/>
  <c r="L58" i="20"/>
  <c r="I58" i="20"/>
  <c r="C58" i="20" s="1"/>
  <c r="F58" i="20"/>
  <c r="O57" i="20"/>
  <c r="L57" i="20"/>
  <c r="I57" i="20"/>
  <c r="F57" i="20"/>
  <c r="C57" i="20" s="1"/>
  <c r="N56" i="20"/>
  <c r="M56" i="20"/>
  <c r="J56" i="20"/>
  <c r="L56" i="20" s="1"/>
  <c r="G56" i="20"/>
  <c r="F56" i="20"/>
  <c r="E56" i="20"/>
  <c r="E55" i="20" s="1"/>
  <c r="D56" i="20"/>
  <c r="D55" i="20" s="1"/>
  <c r="N55" i="20"/>
  <c r="N54" i="20" s="1"/>
  <c r="I55" i="20"/>
  <c r="G55" i="20"/>
  <c r="O48" i="20"/>
  <c r="C48" i="20"/>
  <c r="O47" i="20"/>
  <c r="C47" i="20"/>
  <c r="N46" i="20"/>
  <c r="M46" i="20"/>
  <c r="L45" i="20"/>
  <c r="I45" i="20"/>
  <c r="C45" i="20" s="1"/>
  <c r="F45" i="20"/>
  <c r="L44" i="20"/>
  <c r="J44" i="20"/>
  <c r="I44" i="20"/>
  <c r="G44" i="20"/>
  <c r="E44" i="20"/>
  <c r="D44" i="20"/>
  <c r="F44" i="20" s="1"/>
  <c r="F43" i="20"/>
  <c r="C43" i="20"/>
  <c r="L42" i="20"/>
  <c r="C42" i="20" s="1"/>
  <c r="L41" i="20"/>
  <c r="C41" i="20"/>
  <c r="L40" i="20"/>
  <c r="C40" i="20" s="1"/>
  <c r="L39" i="20"/>
  <c r="C39" i="20"/>
  <c r="L38" i="20"/>
  <c r="C38" i="20" s="1"/>
  <c r="J38" i="20"/>
  <c r="L37" i="20"/>
  <c r="C37" i="20"/>
  <c r="L36" i="20"/>
  <c r="C36" i="20" s="1"/>
  <c r="L35" i="20"/>
  <c r="C35" i="20" s="1"/>
  <c r="J35" i="20"/>
  <c r="L34" i="20"/>
  <c r="C34" i="20" s="1"/>
  <c r="J33" i="20"/>
  <c r="L33" i="20" s="1"/>
  <c r="C33" i="20" s="1"/>
  <c r="L32" i="20"/>
  <c r="C32" i="20"/>
  <c r="L31" i="20"/>
  <c r="C31" i="20"/>
  <c r="L30" i="20"/>
  <c r="C30" i="20"/>
  <c r="L29" i="20"/>
  <c r="C29" i="20" s="1"/>
  <c r="J29" i="20"/>
  <c r="F27" i="20"/>
  <c r="C27" i="20"/>
  <c r="F26" i="20"/>
  <c r="O25" i="20"/>
  <c r="L25" i="20"/>
  <c r="I25" i="20"/>
  <c r="F25" i="20"/>
  <c r="O24" i="20"/>
  <c r="L24" i="20"/>
  <c r="I24" i="20"/>
  <c r="C24" i="20" s="1"/>
  <c r="F24" i="20"/>
  <c r="N23" i="20"/>
  <c r="N291" i="20" s="1"/>
  <c r="N290" i="20" s="1"/>
  <c r="M23" i="20"/>
  <c r="L23" i="20"/>
  <c r="J23" i="20"/>
  <c r="J291" i="20" s="1"/>
  <c r="G23" i="20"/>
  <c r="G291" i="20" s="1"/>
  <c r="E23" i="20"/>
  <c r="E291" i="20" s="1"/>
  <c r="E290" i="20" s="1"/>
  <c r="D23" i="20"/>
  <c r="D291" i="20" s="1"/>
  <c r="M22" i="20"/>
  <c r="E22" i="20"/>
  <c r="K231" i="20" l="1"/>
  <c r="K22" i="20"/>
  <c r="K54" i="20"/>
  <c r="K53" i="20" s="1"/>
  <c r="K195" i="20"/>
  <c r="K286" i="20"/>
  <c r="C72" i="20"/>
  <c r="C109" i="20"/>
  <c r="C133" i="20"/>
  <c r="C136" i="20"/>
  <c r="C138" i="20"/>
  <c r="C145" i="20"/>
  <c r="C150" i="20"/>
  <c r="C162" i="20"/>
  <c r="C168" i="20"/>
  <c r="C170" i="20"/>
  <c r="C178" i="20"/>
  <c r="L192" i="20"/>
  <c r="C207" i="20"/>
  <c r="C214" i="20"/>
  <c r="C230" i="20"/>
  <c r="C243" i="20"/>
  <c r="C296" i="20"/>
  <c r="L291" i="20"/>
  <c r="C25" i="20"/>
  <c r="C66" i="20"/>
  <c r="C74" i="20"/>
  <c r="C81" i="20"/>
  <c r="C86" i="20"/>
  <c r="C98" i="20"/>
  <c r="C115" i="20"/>
  <c r="C143" i="20"/>
  <c r="C147" i="20"/>
  <c r="C149" i="20"/>
  <c r="C153" i="20"/>
  <c r="C155" i="20"/>
  <c r="C157" i="20"/>
  <c r="C159" i="20"/>
  <c r="C164" i="20"/>
  <c r="C169" i="20"/>
  <c r="C171" i="20"/>
  <c r="C173" i="20"/>
  <c r="C177" i="20"/>
  <c r="C187" i="20"/>
  <c r="C229" i="20"/>
  <c r="C237" i="20"/>
  <c r="C254" i="20"/>
  <c r="C266" i="20"/>
  <c r="C274" i="20"/>
  <c r="C301" i="20"/>
  <c r="L68" i="20"/>
  <c r="L77" i="20"/>
  <c r="L252" i="20"/>
  <c r="H53" i="20"/>
  <c r="H195" i="20"/>
  <c r="C61" i="20"/>
  <c r="C67" i="20"/>
  <c r="C82" i="20"/>
  <c r="C92" i="20"/>
  <c r="C94" i="20"/>
  <c r="C116" i="20"/>
  <c r="C117" i="20"/>
  <c r="C118" i="20"/>
  <c r="I132" i="20"/>
  <c r="C144" i="20"/>
  <c r="C146" i="20"/>
  <c r="C158" i="20"/>
  <c r="C186" i="20"/>
  <c r="C190" i="20"/>
  <c r="C226" i="20"/>
  <c r="I228" i="20"/>
  <c r="C238" i="20"/>
  <c r="C242" i="20"/>
  <c r="C262" i="20"/>
  <c r="C282" i="20"/>
  <c r="C284" i="20"/>
  <c r="H269" i="20"/>
  <c r="I269" i="20" s="1"/>
  <c r="C44" i="20"/>
  <c r="H291" i="20"/>
  <c r="H290" i="20" s="1"/>
  <c r="C71" i="20"/>
  <c r="I78" i="20"/>
  <c r="C102" i="20"/>
  <c r="C114" i="20"/>
  <c r="C154" i="20"/>
  <c r="C172" i="20"/>
  <c r="C182" i="20"/>
  <c r="C198" i="20"/>
  <c r="C200" i="20"/>
  <c r="C202" i="20"/>
  <c r="C218" i="20"/>
  <c r="C219" i="20"/>
  <c r="C220" i="20"/>
  <c r="C222" i="20"/>
  <c r="C233" i="20"/>
  <c r="I236" i="20"/>
  <c r="C236" i="20" s="1"/>
  <c r="C256" i="20"/>
  <c r="C257" i="20"/>
  <c r="C258" i="20"/>
  <c r="C276" i="20"/>
  <c r="C278" i="20"/>
  <c r="C299" i="20"/>
  <c r="C303" i="20"/>
  <c r="F217" i="20"/>
  <c r="C59" i="20"/>
  <c r="E54" i="20"/>
  <c r="F55" i="20"/>
  <c r="M54" i="20"/>
  <c r="O55" i="20"/>
  <c r="O22" i="20"/>
  <c r="F166" i="20"/>
  <c r="C166" i="20" s="1"/>
  <c r="G166" i="20"/>
  <c r="I166" i="20" s="1"/>
  <c r="I167" i="20"/>
  <c r="C167" i="20" s="1"/>
  <c r="F234" i="20"/>
  <c r="C234" i="20" s="1"/>
  <c r="D232" i="20"/>
  <c r="M290" i="20"/>
  <c r="O290" i="20" s="1"/>
  <c r="O291" i="20"/>
  <c r="N22" i="20"/>
  <c r="I23" i="20"/>
  <c r="J28" i="20"/>
  <c r="J22" i="20" s="1"/>
  <c r="L22" i="20" s="1"/>
  <c r="J55" i="20"/>
  <c r="D68" i="20"/>
  <c r="F68" i="20" s="1"/>
  <c r="D77" i="20"/>
  <c r="O77" i="20"/>
  <c r="O78" i="20"/>
  <c r="I84" i="20"/>
  <c r="L85" i="20"/>
  <c r="C88" i="20"/>
  <c r="C104" i="20"/>
  <c r="C108" i="20"/>
  <c r="C128" i="20"/>
  <c r="F129" i="20"/>
  <c r="C129" i="20" s="1"/>
  <c r="O132" i="20"/>
  <c r="E131" i="20"/>
  <c r="F131" i="20" s="1"/>
  <c r="C152" i="20"/>
  <c r="C156" i="20"/>
  <c r="G174" i="20"/>
  <c r="N175" i="20"/>
  <c r="C180" i="20"/>
  <c r="C184" i="20"/>
  <c r="F185" i="20"/>
  <c r="C185" i="20" s="1"/>
  <c r="J188" i="20"/>
  <c r="I193" i="20"/>
  <c r="D290" i="20"/>
  <c r="F290" i="20" s="1"/>
  <c r="F291" i="20"/>
  <c r="F23" i="20"/>
  <c r="O59" i="20"/>
  <c r="C64" i="20"/>
  <c r="L78" i="20"/>
  <c r="M84" i="20"/>
  <c r="O84" i="20" s="1"/>
  <c r="O85" i="20"/>
  <c r="C100" i="20"/>
  <c r="C112" i="20"/>
  <c r="C113" i="20"/>
  <c r="C120" i="20"/>
  <c r="C140" i="20"/>
  <c r="C142" i="20"/>
  <c r="C148" i="20"/>
  <c r="C160" i="20"/>
  <c r="C161" i="20"/>
  <c r="J175" i="20"/>
  <c r="L176" i="20"/>
  <c r="C176" i="20" s="1"/>
  <c r="M188" i="20"/>
  <c r="O188" i="20" s="1"/>
  <c r="O189" i="20"/>
  <c r="O281" i="20"/>
  <c r="M269" i="20"/>
  <c r="O269" i="20" s="1"/>
  <c r="D22" i="20"/>
  <c r="F22" i="20" s="1"/>
  <c r="G290" i="20"/>
  <c r="O23" i="20"/>
  <c r="O46" i="20"/>
  <c r="C46" i="20" s="1"/>
  <c r="I56" i="20"/>
  <c r="C56" i="20" s="1"/>
  <c r="O56" i="20"/>
  <c r="C60" i="20"/>
  <c r="I70" i="20"/>
  <c r="C70" i="20" s="1"/>
  <c r="G68" i="20"/>
  <c r="I68" i="20" s="1"/>
  <c r="L70" i="20"/>
  <c r="G77" i="20"/>
  <c r="C80" i="20"/>
  <c r="J84" i="20"/>
  <c r="F85" i="20"/>
  <c r="I90" i="20"/>
  <c r="C90" i="20" s="1"/>
  <c r="O96" i="20"/>
  <c r="C96" i="20" s="1"/>
  <c r="L123" i="20"/>
  <c r="C123" i="20" s="1"/>
  <c r="J131" i="20"/>
  <c r="L131" i="20" s="1"/>
  <c r="L132" i="20"/>
  <c r="C132" i="20" s="1"/>
  <c r="O137" i="20"/>
  <c r="C137" i="20" s="1"/>
  <c r="M131" i="20"/>
  <c r="O131" i="20" s="1"/>
  <c r="M174" i="20"/>
  <c r="F189" i="20"/>
  <c r="C189" i="20" s="1"/>
  <c r="C239" i="20"/>
  <c r="J290" i="20"/>
  <c r="L290" i="20" s="1"/>
  <c r="E166" i="20"/>
  <c r="G192" i="20"/>
  <c r="I192" i="20" s="1"/>
  <c r="C192" i="20" s="1"/>
  <c r="F193" i="20"/>
  <c r="F197" i="20"/>
  <c r="M196" i="20"/>
  <c r="O197" i="20"/>
  <c r="I199" i="20"/>
  <c r="G197" i="20"/>
  <c r="C204" i="20"/>
  <c r="C212" i="20"/>
  <c r="C213" i="20"/>
  <c r="C224" i="20"/>
  <c r="O228" i="20"/>
  <c r="C228" i="20" s="1"/>
  <c r="J232" i="20"/>
  <c r="C240" i="20"/>
  <c r="C241" i="20"/>
  <c r="C248" i="20"/>
  <c r="C249" i="20"/>
  <c r="M252" i="20"/>
  <c r="O253" i="20"/>
  <c r="C253" i="20" s="1"/>
  <c r="O260" i="20"/>
  <c r="C280" i="20"/>
  <c r="F281" i="20"/>
  <c r="C281" i="20" s="1"/>
  <c r="I283" i="20"/>
  <c r="E196" i="20"/>
  <c r="E195" i="20" s="1"/>
  <c r="D205" i="20"/>
  <c r="F206" i="20"/>
  <c r="C206" i="20" s="1"/>
  <c r="C216" i="20"/>
  <c r="C217" i="20"/>
  <c r="O232" i="20"/>
  <c r="I239" i="20"/>
  <c r="G232" i="20"/>
  <c r="C244" i="20"/>
  <c r="N259" i="20"/>
  <c r="O259" i="20" s="1"/>
  <c r="C268" i="20"/>
  <c r="L272" i="20"/>
  <c r="J270" i="20"/>
  <c r="C293" i="20"/>
  <c r="L199" i="20"/>
  <c r="N232" i="20"/>
  <c r="J259" i="20"/>
  <c r="L259" i="20" s="1"/>
  <c r="L260" i="20"/>
  <c r="C260" i="20" s="1"/>
  <c r="O264" i="20"/>
  <c r="C264" i="20" s="1"/>
  <c r="D269" i="20"/>
  <c r="F270" i="20"/>
  <c r="C272" i="20"/>
  <c r="F277" i="20"/>
  <c r="C277" i="20" s="1"/>
  <c r="L283" i="20"/>
  <c r="I293" i="20"/>
  <c r="J197" i="20"/>
  <c r="N205" i="20"/>
  <c r="N196" i="20" s="1"/>
  <c r="I259" i="20"/>
  <c r="K52" i="20" l="1"/>
  <c r="C259" i="20"/>
  <c r="C283" i="20"/>
  <c r="C85" i="20"/>
  <c r="C199" i="20"/>
  <c r="C193" i="20"/>
  <c r="I291" i="20"/>
  <c r="C78" i="20"/>
  <c r="C68" i="20"/>
  <c r="H286" i="20"/>
  <c r="I290" i="20"/>
  <c r="H52" i="20"/>
  <c r="L197" i="20"/>
  <c r="C197" i="20" s="1"/>
  <c r="J196" i="20"/>
  <c r="N231" i="20"/>
  <c r="N286" i="20" s="1"/>
  <c r="M231" i="20"/>
  <c r="O231" i="20" s="1"/>
  <c r="O252" i="20"/>
  <c r="C252" i="20" s="1"/>
  <c r="O196" i="20"/>
  <c r="O174" i="20"/>
  <c r="G76" i="20"/>
  <c r="I76" i="20" s="1"/>
  <c r="I77" i="20"/>
  <c r="J174" i="20"/>
  <c r="L174" i="20" s="1"/>
  <c r="L175" i="20"/>
  <c r="L188" i="20"/>
  <c r="N174" i="20"/>
  <c r="N53" i="20" s="1"/>
  <c r="O175" i="20"/>
  <c r="L55" i="20"/>
  <c r="J54" i="20"/>
  <c r="O54" i="20"/>
  <c r="D54" i="20"/>
  <c r="I232" i="20"/>
  <c r="G231" i="20"/>
  <c r="D196" i="20"/>
  <c r="F205" i="20"/>
  <c r="J231" i="20"/>
  <c r="L231" i="20" s="1"/>
  <c r="L232" i="20"/>
  <c r="G196" i="20"/>
  <c r="I197" i="20"/>
  <c r="I131" i="20"/>
  <c r="C131" i="20" s="1"/>
  <c r="I175" i="20"/>
  <c r="E76" i="20"/>
  <c r="E286" i="20" s="1"/>
  <c r="D231" i="20"/>
  <c r="F231" i="20" s="1"/>
  <c r="F232" i="20"/>
  <c r="C55" i="20"/>
  <c r="G54" i="20"/>
  <c r="J269" i="20"/>
  <c r="L270" i="20"/>
  <c r="C270" i="20" s="1"/>
  <c r="O205" i="20"/>
  <c r="G188" i="20"/>
  <c r="I188" i="20" s="1"/>
  <c r="F269" i="20"/>
  <c r="L84" i="20"/>
  <c r="C84" i="20" s="1"/>
  <c r="J76" i="20"/>
  <c r="L76" i="20" s="1"/>
  <c r="C23" i="20"/>
  <c r="C291" i="20" s="1"/>
  <c r="C290" i="20" s="1"/>
  <c r="I174" i="20"/>
  <c r="F77" i="20"/>
  <c r="C77" i="20" s="1"/>
  <c r="D76" i="20"/>
  <c r="L28" i="20"/>
  <c r="C28" i="20" s="1"/>
  <c r="M76" i="20"/>
  <c r="O76" i="20" s="1"/>
  <c r="E53" i="20"/>
  <c r="E52" i="20" s="1"/>
  <c r="C232" i="20" l="1"/>
  <c r="K51" i="20"/>
  <c r="K288" i="20"/>
  <c r="H51" i="20"/>
  <c r="H288" i="20"/>
  <c r="F76" i="20"/>
  <c r="C269" i="20"/>
  <c r="L269" i="20"/>
  <c r="J286" i="20"/>
  <c r="L286" i="20" s="1"/>
  <c r="I231" i="20"/>
  <c r="C231" i="20" s="1"/>
  <c r="G286" i="20"/>
  <c r="I286" i="20" s="1"/>
  <c r="C174" i="20"/>
  <c r="C188" i="20"/>
  <c r="I54" i="20"/>
  <c r="G53" i="20"/>
  <c r="C205" i="20"/>
  <c r="M286" i="20"/>
  <c r="O286" i="20" s="1"/>
  <c r="C175" i="20"/>
  <c r="I196" i="20"/>
  <c r="G195" i="20"/>
  <c r="I195" i="20" s="1"/>
  <c r="D195" i="20"/>
  <c r="F195" i="20" s="1"/>
  <c r="F196" i="20"/>
  <c r="D53" i="20"/>
  <c r="F54" i="20"/>
  <c r="L54" i="20"/>
  <c r="J53" i="20"/>
  <c r="M195" i="20"/>
  <c r="O195" i="20" s="1"/>
  <c r="N195" i="20"/>
  <c r="N52" i="20" s="1"/>
  <c r="E288" i="20"/>
  <c r="E51" i="20"/>
  <c r="C76" i="20"/>
  <c r="D286" i="20"/>
  <c r="F286" i="20" s="1"/>
  <c r="M53" i="20"/>
  <c r="J195" i="20"/>
  <c r="L195" i="20" s="1"/>
  <c r="L196" i="20"/>
  <c r="C195" i="20" l="1"/>
  <c r="N51" i="20"/>
  <c r="N288" i="20"/>
  <c r="C54" i="20"/>
  <c r="D52" i="20"/>
  <c r="F53" i="20"/>
  <c r="L53" i="20"/>
  <c r="J52" i="20"/>
  <c r="C196" i="20"/>
  <c r="I53" i="20"/>
  <c r="G52" i="20"/>
  <c r="M52" i="20"/>
  <c r="O53" i="20"/>
  <c r="C286" i="20" l="1"/>
  <c r="C53" i="20"/>
  <c r="D288" i="20"/>
  <c r="F288" i="20" s="1"/>
  <c r="F52" i="20"/>
  <c r="D51" i="20"/>
  <c r="F51" i="20" s="1"/>
  <c r="M51" i="20"/>
  <c r="O51" i="20" s="1"/>
  <c r="O52" i="20"/>
  <c r="M288" i="20"/>
  <c r="O288" i="20" s="1"/>
  <c r="J51" i="20"/>
  <c r="L51" i="20" s="1"/>
  <c r="L52" i="20"/>
  <c r="J288" i="20"/>
  <c r="L288" i="20" s="1"/>
  <c r="I52" i="20"/>
  <c r="G51" i="20"/>
  <c r="I51" i="20" s="1"/>
  <c r="G26" i="20"/>
  <c r="G22" i="20" l="1"/>
  <c r="I22" i="20" s="1"/>
  <c r="C22" i="20" s="1"/>
  <c r="I26" i="20"/>
  <c r="C26" i="20" s="1"/>
  <c r="G288" i="20"/>
  <c r="I288" i="20" s="1"/>
  <c r="C288" i="20" s="1"/>
  <c r="C51" i="20"/>
  <c r="C52" i="20"/>
  <c r="H293" i="18" l="1"/>
  <c r="I293" i="18" s="1"/>
  <c r="H283" i="18"/>
  <c r="H281" i="18"/>
  <c r="H277" i="18"/>
  <c r="H272" i="18"/>
  <c r="H270" i="18" s="1"/>
  <c r="H269" i="18" s="1"/>
  <c r="H264" i="18"/>
  <c r="H260" i="18"/>
  <c r="H259" i="18" s="1"/>
  <c r="H253" i="18"/>
  <c r="H252" i="18" s="1"/>
  <c r="H247" i="18"/>
  <c r="H239" i="18"/>
  <c r="H236" i="18"/>
  <c r="H234" i="18"/>
  <c r="H232" i="18"/>
  <c r="H231" i="18" s="1"/>
  <c r="H228" i="18"/>
  <c r="H217" i="18"/>
  <c r="H206" i="18"/>
  <c r="H205" i="18" s="1"/>
  <c r="H199" i="18"/>
  <c r="H197" i="18" s="1"/>
  <c r="H196" i="18" s="1"/>
  <c r="H195" i="18" s="1"/>
  <c r="H193" i="18"/>
  <c r="H192" i="18" s="1"/>
  <c r="H189" i="18"/>
  <c r="H185" i="18"/>
  <c r="H180" i="18"/>
  <c r="H176" i="18"/>
  <c r="H175" i="18" s="1"/>
  <c r="H174" i="18" s="1"/>
  <c r="H167" i="18"/>
  <c r="H166" i="18"/>
  <c r="H161" i="18"/>
  <c r="H152" i="18"/>
  <c r="H145" i="18"/>
  <c r="H142" i="18"/>
  <c r="H137" i="18"/>
  <c r="H132" i="18"/>
  <c r="H131" i="18" s="1"/>
  <c r="H129" i="18"/>
  <c r="I129" i="18" s="1"/>
  <c r="H123" i="18"/>
  <c r="H117" i="18"/>
  <c r="H113" i="18"/>
  <c r="H104" i="18"/>
  <c r="I104" i="18" s="1"/>
  <c r="H96" i="18"/>
  <c r="H90" i="18"/>
  <c r="H85" i="18"/>
  <c r="H84" i="18"/>
  <c r="H81" i="18"/>
  <c r="H78" i="18"/>
  <c r="H77" i="18" s="1"/>
  <c r="H70" i="18"/>
  <c r="H68" i="18"/>
  <c r="H59" i="18"/>
  <c r="H56" i="18"/>
  <c r="H55" i="18" s="1"/>
  <c r="H54" i="18" s="1"/>
  <c r="H44" i="18"/>
  <c r="H23" i="18"/>
  <c r="H291" i="18" s="1"/>
  <c r="H290" i="18" s="1"/>
  <c r="H22" i="18"/>
  <c r="E293" i="18"/>
  <c r="E283" i="18"/>
  <c r="E281" i="18"/>
  <c r="F281" i="18" s="1"/>
  <c r="E277" i="18"/>
  <c r="E272" i="18"/>
  <c r="E270" i="18" s="1"/>
  <c r="E269" i="18" s="1"/>
  <c r="E264" i="18"/>
  <c r="E260" i="18"/>
  <c r="E259" i="18" s="1"/>
  <c r="E253" i="18"/>
  <c r="E252" i="18"/>
  <c r="E247" i="18"/>
  <c r="E239" i="18"/>
  <c r="E236" i="18"/>
  <c r="E234" i="18"/>
  <c r="E232" i="18"/>
  <c r="E228" i="18"/>
  <c r="E217" i="18"/>
  <c r="E206" i="18"/>
  <c r="E205" i="18" s="1"/>
  <c r="E196" i="18" s="1"/>
  <c r="E199" i="18"/>
  <c r="E197" i="18"/>
  <c r="E193" i="18"/>
  <c r="E192" i="18"/>
  <c r="E189" i="18"/>
  <c r="E188" i="18" s="1"/>
  <c r="E185" i="18"/>
  <c r="E180" i="18"/>
  <c r="E176" i="18"/>
  <c r="E175" i="18" s="1"/>
  <c r="E174" i="18" s="1"/>
  <c r="F174" i="18" s="1"/>
  <c r="E167" i="18"/>
  <c r="E166" i="18"/>
  <c r="F166" i="18" s="1"/>
  <c r="E161" i="18"/>
  <c r="E152" i="18"/>
  <c r="E145" i="18"/>
  <c r="E142" i="18"/>
  <c r="E131" i="18" s="1"/>
  <c r="E137" i="18"/>
  <c r="E132" i="18"/>
  <c r="E129" i="18"/>
  <c r="F129" i="18" s="1"/>
  <c r="E123" i="18"/>
  <c r="E117" i="18"/>
  <c r="E113" i="18"/>
  <c r="E104" i="18"/>
  <c r="F104" i="18" s="1"/>
  <c r="E96" i="18"/>
  <c r="E90" i="18"/>
  <c r="E85" i="18"/>
  <c r="E84" i="18"/>
  <c r="F84" i="18" s="1"/>
  <c r="E81" i="18"/>
  <c r="E78" i="18"/>
  <c r="E77" i="18"/>
  <c r="E70" i="18"/>
  <c r="E68" i="18"/>
  <c r="E59" i="18"/>
  <c r="E56" i="18"/>
  <c r="E55" i="18" s="1"/>
  <c r="E54" i="18" s="1"/>
  <c r="E44" i="18"/>
  <c r="E23" i="18"/>
  <c r="E291" i="18" s="1"/>
  <c r="E290" i="18" s="1"/>
  <c r="E22" i="18"/>
  <c r="O303" i="18"/>
  <c r="L303" i="18"/>
  <c r="I303" i="18"/>
  <c r="F303" i="18"/>
  <c r="C303" i="18" s="1"/>
  <c r="O301" i="18"/>
  <c r="L301" i="18"/>
  <c r="I301" i="18"/>
  <c r="F301" i="18"/>
  <c r="O299" i="18"/>
  <c r="L299" i="18"/>
  <c r="I299" i="18"/>
  <c r="F299" i="18"/>
  <c r="C299" i="18" s="1"/>
  <c r="O298" i="18"/>
  <c r="L298" i="18"/>
  <c r="I298" i="18"/>
  <c r="F298" i="18"/>
  <c r="C298" i="18" s="1"/>
  <c r="O297" i="18"/>
  <c r="L297" i="18"/>
  <c r="I297" i="18"/>
  <c r="F297" i="18"/>
  <c r="O296" i="18"/>
  <c r="L296" i="18"/>
  <c r="I296" i="18"/>
  <c r="F296" i="18"/>
  <c r="O295" i="18"/>
  <c r="L295" i="18"/>
  <c r="C295" i="18" s="1"/>
  <c r="I295" i="18"/>
  <c r="F295" i="18"/>
  <c r="O294" i="18"/>
  <c r="L294" i="18"/>
  <c r="I294" i="18"/>
  <c r="C294" i="18" s="1"/>
  <c r="F294" i="18"/>
  <c r="N293" i="18"/>
  <c r="M293" i="18"/>
  <c r="O293" i="18" s="1"/>
  <c r="L293" i="18"/>
  <c r="K293" i="18"/>
  <c r="J293" i="18"/>
  <c r="G293" i="18"/>
  <c r="D293" i="18"/>
  <c r="M291" i="18"/>
  <c r="O285" i="18"/>
  <c r="L285" i="18"/>
  <c r="I285" i="18"/>
  <c r="F285" i="18"/>
  <c r="O284" i="18"/>
  <c r="L284" i="18"/>
  <c r="I284" i="18"/>
  <c r="F284" i="18"/>
  <c r="C284" i="18"/>
  <c r="O283" i="18"/>
  <c r="N283" i="18"/>
  <c r="M283" i="18"/>
  <c r="L283" i="18"/>
  <c r="K283" i="18"/>
  <c r="J283" i="18"/>
  <c r="G283" i="18"/>
  <c r="D283" i="18"/>
  <c r="F283" i="18" s="1"/>
  <c r="O282" i="18"/>
  <c r="L282" i="18"/>
  <c r="I282" i="18"/>
  <c r="F282" i="18"/>
  <c r="N281" i="18"/>
  <c r="M281" i="18"/>
  <c r="K281" i="18"/>
  <c r="J281" i="18"/>
  <c r="L281" i="18" s="1"/>
  <c r="I281" i="18"/>
  <c r="G281" i="18"/>
  <c r="D281" i="18"/>
  <c r="O280" i="18"/>
  <c r="L280" i="18"/>
  <c r="C280" i="18" s="1"/>
  <c r="I280" i="18"/>
  <c r="F280" i="18"/>
  <c r="O279" i="18"/>
  <c r="O277" i="18" s="1"/>
  <c r="L279" i="18"/>
  <c r="I279" i="18"/>
  <c r="F279" i="18"/>
  <c r="C279" i="18"/>
  <c r="O278" i="18"/>
  <c r="L278" i="18"/>
  <c r="I278" i="18"/>
  <c r="F278" i="18"/>
  <c r="N277" i="18"/>
  <c r="M277" i="18"/>
  <c r="K277" i="18"/>
  <c r="J277" i="18"/>
  <c r="L277" i="18" s="1"/>
  <c r="I277" i="18"/>
  <c r="G277" i="18"/>
  <c r="F277" i="18"/>
  <c r="D277" i="18"/>
  <c r="O276" i="18"/>
  <c r="L276" i="18"/>
  <c r="I276" i="18"/>
  <c r="F276" i="18"/>
  <c r="O275" i="18"/>
  <c r="L275" i="18"/>
  <c r="I275" i="18"/>
  <c r="F275" i="18"/>
  <c r="O274" i="18"/>
  <c r="L274" i="18"/>
  <c r="I274" i="18"/>
  <c r="F274" i="18"/>
  <c r="O273" i="18"/>
  <c r="L273" i="18"/>
  <c r="I273" i="18"/>
  <c r="C273" i="18" s="1"/>
  <c r="F273" i="18"/>
  <c r="O272" i="18"/>
  <c r="N272" i="18"/>
  <c r="M272" i="18"/>
  <c r="K272" i="18"/>
  <c r="K270" i="18" s="1"/>
  <c r="K269" i="18" s="1"/>
  <c r="J272" i="18"/>
  <c r="G272" i="18"/>
  <c r="D272" i="18"/>
  <c r="O271" i="18"/>
  <c r="L271" i="18"/>
  <c r="I271" i="18"/>
  <c r="F271" i="18"/>
  <c r="C271" i="18"/>
  <c r="M270" i="18"/>
  <c r="D270" i="18"/>
  <c r="M269" i="18"/>
  <c r="O268" i="18"/>
  <c r="L268" i="18"/>
  <c r="I268" i="18"/>
  <c r="F268" i="18"/>
  <c r="C268" i="18"/>
  <c r="O267" i="18"/>
  <c r="L267" i="18"/>
  <c r="I267" i="18"/>
  <c r="F267" i="18"/>
  <c r="O266" i="18"/>
  <c r="L266" i="18"/>
  <c r="I266" i="18"/>
  <c r="F266" i="18"/>
  <c r="O265" i="18"/>
  <c r="L265" i="18"/>
  <c r="I265" i="18"/>
  <c r="F265" i="18"/>
  <c r="N264" i="18"/>
  <c r="O264" i="18" s="1"/>
  <c r="M264" i="18"/>
  <c r="K264" i="18"/>
  <c r="J264" i="18"/>
  <c r="L264" i="18" s="1"/>
  <c r="G264" i="18"/>
  <c r="I264" i="18" s="1"/>
  <c r="F264" i="18"/>
  <c r="D264" i="18"/>
  <c r="O263" i="18"/>
  <c r="L263" i="18"/>
  <c r="I263" i="18"/>
  <c r="F263" i="18"/>
  <c r="C263" i="18" s="1"/>
  <c r="O262" i="18"/>
  <c r="L262" i="18"/>
  <c r="I262" i="18"/>
  <c r="F262" i="18"/>
  <c r="O261" i="18"/>
  <c r="L261" i="18"/>
  <c r="I261" i="18"/>
  <c r="F261" i="18"/>
  <c r="N260" i="18"/>
  <c r="M260" i="18"/>
  <c r="K260" i="18"/>
  <c r="J260" i="18"/>
  <c r="G260" i="18"/>
  <c r="D260" i="18"/>
  <c r="M259" i="18"/>
  <c r="K259" i="18"/>
  <c r="G259" i="18"/>
  <c r="D259" i="18"/>
  <c r="O258" i="18"/>
  <c r="L258" i="18"/>
  <c r="I258" i="18"/>
  <c r="F258" i="18"/>
  <c r="O257" i="18"/>
  <c r="L257" i="18"/>
  <c r="I257" i="18"/>
  <c r="F257" i="18"/>
  <c r="O256" i="18"/>
  <c r="L256" i="18"/>
  <c r="C256" i="18" s="1"/>
  <c r="I256" i="18"/>
  <c r="F256" i="18"/>
  <c r="O255" i="18"/>
  <c r="L255" i="18"/>
  <c r="I255" i="18"/>
  <c r="C255" i="18" s="1"/>
  <c r="F255" i="18"/>
  <c r="O254" i="18"/>
  <c r="L254" i="18"/>
  <c r="I254" i="18"/>
  <c r="F254" i="18"/>
  <c r="N253" i="18"/>
  <c r="M253" i="18"/>
  <c r="K253" i="18"/>
  <c r="J253" i="18"/>
  <c r="I253" i="18"/>
  <c r="G253" i="18"/>
  <c r="F253" i="18"/>
  <c r="D253" i="18"/>
  <c r="N252" i="18"/>
  <c r="K252" i="18"/>
  <c r="G252" i="18"/>
  <c r="F252" i="18"/>
  <c r="D252" i="18"/>
  <c r="O251" i="18"/>
  <c r="L251" i="18"/>
  <c r="I251" i="18"/>
  <c r="F251" i="18"/>
  <c r="C251" i="18"/>
  <c r="O250" i="18"/>
  <c r="L250" i="18"/>
  <c r="I250" i="18"/>
  <c r="F250" i="18"/>
  <c r="O249" i="18"/>
  <c r="L249" i="18"/>
  <c r="I249" i="18"/>
  <c r="F249" i="18"/>
  <c r="O248" i="18"/>
  <c r="L248" i="18"/>
  <c r="I248" i="18"/>
  <c r="F248" i="18"/>
  <c r="C248" i="18"/>
  <c r="O247" i="18"/>
  <c r="N247" i="18"/>
  <c r="M247" i="18"/>
  <c r="L247" i="18"/>
  <c r="K247" i="18"/>
  <c r="J247" i="18"/>
  <c r="G247" i="18"/>
  <c r="D247" i="18"/>
  <c r="F247" i="18" s="1"/>
  <c r="O246" i="18"/>
  <c r="L246" i="18"/>
  <c r="I246" i="18"/>
  <c r="F246" i="18"/>
  <c r="C246" i="18" s="1"/>
  <c r="O245" i="18"/>
  <c r="L245" i="18"/>
  <c r="I245" i="18"/>
  <c r="F245" i="18"/>
  <c r="O244" i="18"/>
  <c r="L244" i="18"/>
  <c r="I244" i="18"/>
  <c r="F244" i="18"/>
  <c r="C244" i="18" s="1"/>
  <c r="O243" i="18"/>
  <c r="L243" i="18"/>
  <c r="I243" i="18"/>
  <c r="F243" i="18"/>
  <c r="C243" i="18" s="1"/>
  <c r="O242" i="18"/>
  <c r="L242" i="18"/>
  <c r="I242" i="18"/>
  <c r="F242" i="18"/>
  <c r="O241" i="18"/>
  <c r="L241" i="18"/>
  <c r="I241" i="18"/>
  <c r="F241" i="18"/>
  <c r="O240" i="18"/>
  <c r="L240" i="18"/>
  <c r="C240" i="18" s="1"/>
  <c r="I240" i="18"/>
  <c r="F240" i="18"/>
  <c r="O239" i="18"/>
  <c r="N239" i="18"/>
  <c r="M239" i="18"/>
  <c r="K239" i="18"/>
  <c r="J239" i="18"/>
  <c r="G239" i="18"/>
  <c r="I239" i="18" s="1"/>
  <c r="D239" i="18"/>
  <c r="F239" i="18" s="1"/>
  <c r="O238" i="18"/>
  <c r="L238" i="18"/>
  <c r="I238" i="18"/>
  <c r="F238" i="18"/>
  <c r="O237" i="18"/>
  <c r="L237" i="18"/>
  <c r="I237" i="18"/>
  <c r="F237" i="18"/>
  <c r="N236" i="18"/>
  <c r="M236" i="18"/>
  <c r="K236" i="18"/>
  <c r="J236" i="18"/>
  <c r="L236" i="18" s="1"/>
  <c r="G236" i="18"/>
  <c r="I236" i="18" s="1"/>
  <c r="F236" i="18"/>
  <c r="D236" i="18"/>
  <c r="O235" i="18"/>
  <c r="L235" i="18"/>
  <c r="I235" i="18"/>
  <c r="F235" i="18"/>
  <c r="C235" i="18" s="1"/>
  <c r="N234" i="18"/>
  <c r="M234" i="18"/>
  <c r="L234" i="18"/>
  <c r="K234" i="18"/>
  <c r="J234" i="18"/>
  <c r="I234" i="18"/>
  <c r="G234" i="18"/>
  <c r="D234" i="18"/>
  <c r="O233" i="18"/>
  <c r="L233" i="18"/>
  <c r="I233" i="18"/>
  <c r="F233" i="18"/>
  <c r="J232" i="18"/>
  <c r="G232" i="18"/>
  <c r="G231" i="18"/>
  <c r="O230" i="18"/>
  <c r="L230" i="18"/>
  <c r="I230" i="18"/>
  <c r="F230" i="18"/>
  <c r="O229" i="18"/>
  <c r="L229" i="18"/>
  <c r="I229" i="18"/>
  <c r="F229" i="18"/>
  <c r="N228" i="18"/>
  <c r="M228" i="18"/>
  <c r="K228" i="18"/>
  <c r="K205" i="18" s="1"/>
  <c r="J228" i="18"/>
  <c r="L228" i="18" s="1"/>
  <c r="G228" i="18"/>
  <c r="F228" i="18"/>
  <c r="D228" i="18"/>
  <c r="O227" i="18"/>
  <c r="L227" i="18"/>
  <c r="I227" i="18"/>
  <c r="F227" i="18"/>
  <c r="C227" i="18" s="1"/>
  <c r="O226" i="18"/>
  <c r="L226" i="18"/>
  <c r="I226" i="18"/>
  <c r="F226" i="18"/>
  <c r="O225" i="18"/>
  <c r="L225" i="18"/>
  <c r="I225" i="18"/>
  <c r="F225" i="18"/>
  <c r="O224" i="18"/>
  <c r="L224" i="18"/>
  <c r="C224" i="18" s="1"/>
  <c r="I224" i="18"/>
  <c r="F224" i="18"/>
  <c r="O223" i="18"/>
  <c r="L223" i="18"/>
  <c r="I223" i="18"/>
  <c r="C223" i="18" s="1"/>
  <c r="F223" i="18"/>
  <c r="O222" i="18"/>
  <c r="L222" i="18"/>
  <c r="I222" i="18"/>
  <c r="F222" i="18"/>
  <c r="O221" i="18"/>
  <c r="L221" i="18"/>
  <c r="I221" i="18"/>
  <c r="F221" i="18"/>
  <c r="O220" i="18"/>
  <c r="L220" i="18"/>
  <c r="I220" i="18"/>
  <c r="C220" i="18" s="1"/>
  <c r="F220" i="18"/>
  <c r="O219" i="18"/>
  <c r="L219" i="18"/>
  <c r="I219" i="18"/>
  <c r="F219" i="18"/>
  <c r="C219" i="18" s="1"/>
  <c r="O218" i="18"/>
  <c r="L218" i="18"/>
  <c r="I218" i="18"/>
  <c r="F218" i="18"/>
  <c r="N217" i="18"/>
  <c r="M217" i="18"/>
  <c r="O217" i="18" s="1"/>
  <c r="K217" i="18"/>
  <c r="J217" i="18"/>
  <c r="L217" i="18" s="1"/>
  <c r="I217" i="18"/>
  <c r="G217" i="18"/>
  <c r="F217" i="18"/>
  <c r="D217" i="18"/>
  <c r="O216" i="18"/>
  <c r="L216" i="18"/>
  <c r="I216" i="18"/>
  <c r="F216" i="18"/>
  <c r="C216" i="18" s="1"/>
  <c r="O215" i="18"/>
  <c r="L215" i="18"/>
  <c r="I215" i="18"/>
  <c r="F215" i="18"/>
  <c r="C215" i="18" s="1"/>
  <c r="O214" i="18"/>
  <c r="L214" i="18"/>
  <c r="I214" i="18"/>
  <c r="F214" i="18"/>
  <c r="O213" i="18"/>
  <c r="L213" i="18"/>
  <c r="I213" i="18"/>
  <c r="F213" i="18"/>
  <c r="O212" i="18"/>
  <c r="L212" i="18"/>
  <c r="C212" i="18" s="1"/>
  <c r="I212" i="18"/>
  <c r="F212" i="18"/>
  <c r="O211" i="18"/>
  <c r="L211" i="18"/>
  <c r="I211" i="18"/>
  <c r="F211" i="18"/>
  <c r="C211" i="18"/>
  <c r="O210" i="18"/>
  <c r="L210" i="18"/>
  <c r="I210" i="18"/>
  <c r="F210" i="18"/>
  <c r="O209" i="18"/>
  <c r="L209" i="18"/>
  <c r="I209" i="18"/>
  <c r="F209" i="18"/>
  <c r="O208" i="18"/>
  <c r="L208" i="18"/>
  <c r="I208" i="18"/>
  <c r="F208" i="18"/>
  <c r="C208" i="18"/>
  <c r="O207" i="18"/>
  <c r="L207" i="18"/>
  <c r="I207" i="18"/>
  <c r="F207" i="18"/>
  <c r="C207" i="18" s="1"/>
  <c r="N206" i="18"/>
  <c r="M206" i="18"/>
  <c r="L206" i="18"/>
  <c r="K206" i="18"/>
  <c r="J206" i="18"/>
  <c r="G206" i="18"/>
  <c r="D206" i="18"/>
  <c r="J205" i="18"/>
  <c r="L205" i="18" s="1"/>
  <c r="O204" i="18"/>
  <c r="L204" i="18"/>
  <c r="I204" i="18"/>
  <c r="F204" i="18"/>
  <c r="O203" i="18"/>
  <c r="L203" i="18"/>
  <c r="I203" i="18"/>
  <c r="C203" i="18" s="1"/>
  <c r="F203" i="18"/>
  <c r="O202" i="18"/>
  <c r="L202" i="18"/>
  <c r="I202" i="18"/>
  <c r="F202" i="18"/>
  <c r="C202" i="18" s="1"/>
  <c r="O201" i="18"/>
  <c r="L201" i="18"/>
  <c r="I201" i="18"/>
  <c r="F201" i="18"/>
  <c r="O200" i="18"/>
  <c r="L200" i="18"/>
  <c r="I200" i="18"/>
  <c r="F200" i="18"/>
  <c r="C200" i="18"/>
  <c r="O199" i="18"/>
  <c r="N199" i="18"/>
  <c r="M199" i="18"/>
  <c r="L199" i="18"/>
  <c r="K199" i="18"/>
  <c r="K197" i="18" s="1"/>
  <c r="J199" i="18"/>
  <c r="G199" i="18"/>
  <c r="D199" i="18"/>
  <c r="O198" i="18"/>
  <c r="L198" i="18"/>
  <c r="I198" i="18"/>
  <c r="F198" i="18"/>
  <c r="N197" i="18"/>
  <c r="M197" i="18"/>
  <c r="J197" i="18"/>
  <c r="L197" i="18" s="1"/>
  <c r="K196" i="18"/>
  <c r="O194" i="18"/>
  <c r="L194" i="18"/>
  <c r="I194" i="18"/>
  <c r="F194" i="18"/>
  <c r="O193" i="18"/>
  <c r="N193" i="18"/>
  <c r="N192" i="18" s="1"/>
  <c r="O192" i="18" s="1"/>
  <c r="M193" i="18"/>
  <c r="K193" i="18"/>
  <c r="K192" i="18" s="1"/>
  <c r="J193" i="18"/>
  <c r="J192" i="18" s="1"/>
  <c r="G193" i="18"/>
  <c r="F193" i="18"/>
  <c r="D193" i="18"/>
  <c r="M192" i="18"/>
  <c r="L192" i="18"/>
  <c r="D192" i="18"/>
  <c r="O191" i="18"/>
  <c r="L191" i="18"/>
  <c r="I191" i="18"/>
  <c r="F191" i="18"/>
  <c r="C191" i="18" s="1"/>
  <c r="O190" i="18"/>
  <c r="L190" i="18"/>
  <c r="I190" i="18"/>
  <c r="F190" i="18"/>
  <c r="O189" i="18"/>
  <c r="N189" i="18"/>
  <c r="N188" i="18" s="1"/>
  <c r="O188" i="18" s="1"/>
  <c r="M189" i="18"/>
  <c r="K189" i="18"/>
  <c r="K188" i="18" s="1"/>
  <c r="L188" i="18" s="1"/>
  <c r="J189" i="18"/>
  <c r="J188" i="18" s="1"/>
  <c r="G189" i="18"/>
  <c r="D189" i="18"/>
  <c r="M188" i="18"/>
  <c r="O187" i="18"/>
  <c r="L187" i="18"/>
  <c r="I187" i="18"/>
  <c r="F187" i="18"/>
  <c r="C187" i="18" s="1"/>
  <c r="O186" i="18"/>
  <c r="L186" i="18"/>
  <c r="I186" i="18"/>
  <c r="F186" i="18"/>
  <c r="O185" i="18"/>
  <c r="N185" i="18"/>
  <c r="M185" i="18"/>
  <c r="K185" i="18"/>
  <c r="J185" i="18"/>
  <c r="L185" i="18" s="1"/>
  <c r="G185" i="18"/>
  <c r="I185" i="18" s="1"/>
  <c r="F185" i="18"/>
  <c r="D185" i="18"/>
  <c r="O184" i="18"/>
  <c r="L184" i="18"/>
  <c r="I184" i="18"/>
  <c r="F184" i="18"/>
  <c r="C184" i="18" s="1"/>
  <c r="O183" i="18"/>
  <c r="L183" i="18"/>
  <c r="I183" i="18"/>
  <c r="F183" i="18"/>
  <c r="O182" i="18"/>
  <c r="L182" i="18"/>
  <c r="I182" i="18"/>
  <c r="F182" i="18"/>
  <c r="O181" i="18"/>
  <c r="L181" i="18"/>
  <c r="C181" i="18" s="1"/>
  <c r="I181" i="18"/>
  <c r="F181" i="18"/>
  <c r="O180" i="18"/>
  <c r="N180" i="18"/>
  <c r="M180" i="18"/>
  <c r="K180" i="18"/>
  <c r="L180" i="18" s="1"/>
  <c r="J180" i="18"/>
  <c r="G180" i="18"/>
  <c r="I180" i="18" s="1"/>
  <c r="D180" i="18"/>
  <c r="O179" i="18"/>
  <c r="L179" i="18"/>
  <c r="I179" i="18"/>
  <c r="F179" i="18"/>
  <c r="O178" i="18"/>
  <c r="L178" i="18"/>
  <c r="I178" i="18"/>
  <c r="C178" i="18" s="1"/>
  <c r="F178" i="18"/>
  <c r="O177" i="18"/>
  <c r="L177" i="18"/>
  <c r="I177" i="18"/>
  <c r="F177" i="18"/>
  <c r="C177" i="18" s="1"/>
  <c r="O176" i="18"/>
  <c r="N176" i="18"/>
  <c r="M176" i="18"/>
  <c r="M175" i="18" s="1"/>
  <c r="K176" i="18"/>
  <c r="K175" i="18" s="1"/>
  <c r="J176" i="18"/>
  <c r="G176" i="18"/>
  <c r="G175" i="18" s="1"/>
  <c r="D176" i="18"/>
  <c r="N175" i="18"/>
  <c r="N174" i="18" s="1"/>
  <c r="L175" i="18"/>
  <c r="J175" i="18"/>
  <c r="J174" i="18" s="1"/>
  <c r="D175" i="18"/>
  <c r="D174" i="18" s="1"/>
  <c r="M174" i="18"/>
  <c r="K174" i="18"/>
  <c r="O173" i="18"/>
  <c r="L173" i="18"/>
  <c r="I173" i="18"/>
  <c r="F173" i="18"/>
  <c r="O172" i="18"/>
  <c r="L172" i="18"/>
  <c r="I172" i="18"/>
  <c r="F172" i="18"/>
  <c r="O171" i="18"/>
  <c r="L171" i="18"/>
  <c r="I171" i="18"/>
  <c r="F171" i="18"/>
  <c r="O170" i="18"/>
  <c r="L170" i="18"/>
  <c r="I170" i="18"/>
  <c r="F170" i="18"/>
  <c r="O169" i="18"/>
  <c r="L169" i="18"/>
  <c r="I169" i="18"/>
  <c r="F169" i="18"/>
  <c r="O168" i="18"/>
  <c r="L168" i="18"/>
  <c r="I168" i="18"/>
  <c r="F168" i="18"/>
  <c r="C168" i="18"/>
  <c r="N167" i="18"/>
  <c r="M167" i="18"/>
  <c r="L167" i="18"/>
  <c r="K167" i="18"/>
  <c r="J167" i="18"/>
  <c r="G167" i="18"/>
  <c r="F167" i="18"/>
  <c r="D167" i="18"/>
  <c r="D166" i="18" s="1"/>
  <c r="N166" i="18"/>
  <c r="O166" i="18" s="1"/>
  <c r="M166" i="18"/>
  <c r="K166" i="18"/>
  <c r="J166" i="18"/>
  <c r="L166" i="18" s="1"/>
  <c r="G166" i="18"/>
  <c r="O165" i="18"/>
  <c r="L165" i="18"/>
  <c r="I165" i="18"/>
  <c r="F165" i="18"/>
  <c r="O164" i="18"/>
  <c r="L164" i="18"/>
  <c r="I164" i="18"/>
  <c r="C164" i="18" s="1"/>
  <c r="F164" i="18"/>
  <c r="O163" i="18"/>
  <c r="L163" i="18"/>
  <c r="I163" i="18"/>
  <c r="F163" i="18"/>
  <c r="O162" i="18"/>
  <c r="L162" i="18"/>
  <c r="I162" i="18"/>
  <c r="F162" i="18"/>
  <c r="O161" i="18"/>
  <c r="N161" i="18"/>
  <c r="M161" i="18"/>
  <c r="K161" i="18"/>
  <c r="L161" i="18" s="1"/>
  <c r="J161" i="18"/>
  <c r="G161" i="18"/>
  <c r="F161" i="18"/>
  <c r="D161" i="18"/>
  <c r="O160" i="18"/>
  <c r="L160" i="18"/>
  <c r="I160" i="18"/>
  <c r="C160" i="18" s="1"/>
  <c r="F160" i="18"/>
  <c r="O159" i="18"/>
  <c r="L159" i="18"/>
  <c r="I159" i="18"/>
  <c r="F159" i="18"/>
  <c r="C159" i="18" s="1"/>
  <c r="O158" i="18"/>
  <c r="L158" i="18"/>
  <c r="I158" i="18"/>
  <c r="F158" i="18"/>
  <c r="O157" i="18"/>
  <c r="L157" i="18"/>
  <c r="I157" i="18"/>
  <c r="F157" i="18"/>
  <c r="O156" i="18"/>
  <c r="L156" i="18"/>
  <c r="I156" i="18"/>
  <c r="F156" i="18"/>
  <c r="C156" i="18" s="1"/>
  <c r="O155" i="18"/>
  <c r="L155" i="18"/>
  <c r="I155" i="18"/>
  <c r="F155" i="18"/>
  <c r="O154" i="18"/>
  <c r="L154" i="18"/>
  <c r="I154" i="18"/>
  <c r="F154" i="18"/>
  <c r="O153" i="18"/>
  <c r="L153" i="18"/>
  <c r="I153" i="18"/>
  <c r="F153" i="18"/>
  <c r="O152" i="18"/>
  <c r="N152" i="18"/>
  <c r="M152" i="18"/>
  <c r="K152" i="18"/>
  <c r="L152" i="18" s="1"/>
  <c r="J152" i="18"/>
  <c r="I152" i="18"/>
  <c r="G152" i="18"/>
  <c r="D152" i="18"/>
  <c r="F152" i="18" s="1"/>
  <c r="O151" i="18"/>
  <c r="L151" i="18"/>
  <c r="I151" i="18"/>
  <c r="F151" i="18"/>
  <c r="O150" i="18"/>
  <c r="L150" i="18"/>
  <c r="I150" i="18"/>
  <c r="F150" i="18"/>
  <c r="O149" i="18"/>
  <c r="L149" i="18"/>
  <c r="I149" i="18"/>
  <c r="F149" i="18"/>
  <c r="C149" i="18" s="1"/>
  <c r="O148" i="18"/>
  <c r="L148" i="18"/>
  <c r="I148" i="18"/>
  <c r="F148" i="18"/>
  <c r="C148" i="18" s="1"/>
  <c r="O147" i="18"/>
  <c r="L147" i="18"/>
  <c r="I147" i="18"/>
  <c r="F147" i="18"/>
  <c r="C147" i="18" s="1"/>
  <c r="O146" i="18"/>
  <c r="L146" i="18"/>
  <c r="I146" i="18"/>
  <c r="F146" i="18"/>
  <c r="O145" i="18"/>
  <c r="N145" i="18"/>
  <c r="M145" i="18"/>
  <c r="K145" i="18"/>
  <c r="J145" i="18"/>
  <c r="L145" i="18" s="1"/>
  <c r="G145" i="18"/>
  <c r="F145" i="18"/>
  <c r="D145" i="18"/>
  <c r="O144" i="18"/>
  <c r="L144" i="18"/>
  <c r="I144" i="18"/>
  <c r="F144" i="18"/>
  <c r="O143" i="18"/>
  <c r="L143" i="18"/>
  <c r="C143" i="18" s="1"/>
  <c r="I143" i="18"/>
  <c r="F143" i="18"/>
  <c r="O142" i="18"/>
  <c r="N142" i="18"/>
  <c r="M142" i="18"/>
  <c r="K142" i="18"/>
  <c r="L142" i="18" s="1"/>
  <c r="J142" i="18"/>
  <c r="G142" i="18"/>
  <c r="I142" i="18" s="1"/>
  <c r="D142" i="18"/>
  <c r="O141" i="18"/>
  <c r="L141" i="18"/>
  <c r="I141" i="18"/>
  <c r="F141" i="18"/>
  <c r="O140" i="18"/>
  <c r="L140" i="18"/>
  <c r="I140" i="18"/>
  <c r="C140" i="18" s="1"/>
  <c r="F140" i="18"/>
  <c r="O139" i="18"/>
  <c r="L139" i="18"/>
  <c r="I139" i="18"/>
  <c r="F139" i="18"/>
  <c r="C139" i="18" s="1"/>
  <c r="O138" i="18"/>
  <c r="L138" i="18"/>
  <c r="I138" i="18"/>
  <c r="F138" i="18"/>
  <c r="C138" i="18" s="1"/>
  <c r="N137" i="18"/>
  <c r="N131" i="18" s="1"/>
  <c r="M137" i="18"/>
  <c r="O137" i="18" s="1"/>
  <c r="K137" i="18"/>
  <c r="J137" i="18"/>
  <c r="L137" i="18" s="1"/>
  <c r="I137" i="18"/>
  <c r="G137" i="18"/>
  <c r="F137" i="18"/>
  <c r="C137" i="18" s="1"/>
  <c r="D137" i="18"/>
  <c r="O136" i="18"/>
  <c r="L136" i="18"/>
  <c r="I136" i="18"/>
  <c r="F136" i="18"/>
  <c r="O135" i="18"/>
  <c r="L135" i="18"/>
  <c r="I135" i="18"/>
  <c r="F135" i="18"/>
  <c r="O134" i="18"/>
  <c r="L134" i="18"/>
  <c r="I134" i="18"/>
  <c r="F134" i="18"/>
  <c r="O133" i="18"/>
  <c r="L133" i="18"/>
  <c r="I133" i="18"/>
  <c r="F133" i="18"/>
  <c r="C133" i="18" s="1"/>
  <c r="N132" i="18"/>
  <c r="M132" i="18"/>
  <c r="K132" i="18"/>
  <c r="J132" i="18"/>
  <c r="G132" i="18"/>
  <c r="I132" i="18" s="1"/>
  <c r="F132" i="18"/>
  <c r="D132" i="18"/>
  <c r="K131" i="18"/>
  <c r="O130" i="18"/>
  <c r="L130" i="18"/>
  <c r="I130" i="18"/>
  <c r="F130" i="18"/>
  <c r="N129" i="18"/>
  <c r="M129" i="18"/>
  <c r="K129" i="18"/>
  <c r="J129" i="18"/>
  <c r="L129" i="18" s="1"/>
  <c r="G129" i="18"/>
  <c r="D129" i="18"/>
  <c r="O128" i="18"/>
  <c r="L128" i="18"/>
  <c r="I128" i="18"/>
  <c r="F128" i="18"/>
  <c r="O127" i="18"/>
  <c r="L127" i="18"/>
  <c r="I127" i="18"/>
  <c r="C127" i="18" s="1"/>
  <c r="F127" i="18"/>
  <c r="O126" i="18"/>
  <c r="L126" i="18"/>
  <c r="I126" i="18"/>
  <c r="F126" i="18"/>
  <c r="C126" i="18" s="1"/>
  <c r="O125" i="18"/>
  <c r="L125" i="18"/>
  <c r="I125" i="18"/>
  <c r="F125" i="18"/>
  <c r="O124" i="18"/>
  <c r="L124" i="18"/>
  <c r="I124" i="18"/>
  <c r="F124" i="18"/>
  <c r="N123" i="18"/>
  <c r="O123" i="18" s="1"/>
  <c r="M123" i="18"/>
  <c r="K123" i="18"/>
  <c r="J123" i="18"/>
  <c r="L123" i="18" s="1"/>
  <c r="G123" i="18"/>
  <c r="F123" i="18"/>
  <c r="D123" i="18"/>
  <c r="O122" i="18"/>
  <c r="L122" i="18"/>
  <c r="I122" i="18"/>
  <c r="C122" i="18" s="1"/>
  <c r="F122" i="18"/>
  <c r="O121" i="18"/>
  <c r="L121" i="18"/>
  <c r="I121" i="18"/>
  <c r="F121" i="18"/>
  <c r="C121" i="18" s="1"/>
  <c r="O120" i="18"/>
  <c r="L120" i="18"/>
  <c r="I120" i="18"/>
  <c r="F120" i="18"/>
  <c r="C120" i="18" s="1"/>
  <c r="O119" i="18"/>
  <c r="L119" i="18"/>
  <c r="I119" i="18"/>
  <c r="F119" i="18"/>
  <c r="C119" i="18" s="1"/>
  <c r="O118" i="18"/>
  <c r="L118" i="18"/>
  <c r="I118" i="18"/>
  <c r="F118" i="18"/>
  <c r="C118" i="18" s="1"/>
  <c r="N117" i="18"/>
  <c r="M117" i="18"/>
  <c r="O117" i="18" s="1"/>
  <c r="K117" i="18"/>
  <c r="J117" i="18"/>
  <c r="L117" i="18" s="1"/>
  <c r="I117" i="18"/>
  <c r="G117" i="18"/>
  <c r="F117" i="18"/>
  <c r="C117" i="18" s="1"/>
  <c r="D117" i="18"/>
  <c r="O116" i="18"/>
  <c r="L116" i="18"/>
  <c r="I116" i="18"/>
  <c r="F116" i="18"/>
  <c r="O115" i="18"/>
  <c r="L115" i="18"/>
  <c r="C115" i="18" s="1"/>
  <c r="I115" i="18"/>
  <c r="F115" i="18"/>
  <c r="O114" i="18"/>
  <c r="L114" i="18"/>
  <c r="I114" i="18"/>
  <c r="C114" i="18" s="1"/>
  <c r="F114" i="18"/>
  <c r="N113" i="18"/>
  <c r="M113" i="18"/>
  <c r="L113" i="18"/>
  <c r="K113" i="18"/>
  <c r="J113" i="18"/>
  <c r="I113" i="18"/>
  <c r="G113" i="18"/>
  <c r="D113" i="18"/>
  <c r="F113" i="18" s="1"/>
  <c r="O112" i="18"/>
  <c r="L112" i="18"/>
  <c r="I112" i="18"/>
  <c r="F112" i="18"/>
  <c r="C112" i="18"/>
  <c r="O111" i="18"/>
  <c r="L111" i="18"/>
  <c r="I111" i="18"/>
  <c r="F111" i="18"/>
  <c r="C111" i="18" s="1"/>
  <c r="O110" i="18"/>
  <c r="L110" i="18"/>
  <c r="I110" i="18"/>
  <c r="F110" i="18"/>
  <c r="C110" i="18" s="1"/>
  <c r="O109" i="18"/>
  <c r="L109" i="18"/>
  <c r="I109" i="18"/>
  <c r="F109" i="18"/>
  <c r="O108" i="18"/>
  <c r="L108" i="18"/>
  <c r="I108" i="18"/>
  <c r="F108" i="18"/>
  <c r="O107" i="18"/>
  <c r="L107" i="18"/>
  <c r="I107" i="18"/>
  <c r="F107" i="18"/>
  <c r="C107" i="18" s="1"/>
  <c r="O106" i="18"/>
  <c r="L106" i="18"/>
  <c r="I106" i="18"/>
  <c r="F106" i="18"/>
  <c r="C106" i="18" s="1"/>
  <c r="O105" i="18"/>
  <c r="L105" i="18"/>
  <c r="I105" i="18"/>
  <c r="F105" i="18"/>
  <c r="N104" i="18"/>
  <c r="M104" i="18"/>
  <c r="M84" i="18" s="1"/>
  <c r="K104" i="18"/>
  <c r="J104" i="18"/>
  <c r="G104" i="18"/>
  <c r="D104" i="18"/>
  <c r="O103" i="18"/>
  <c r="L103" i="18"/>
  <c r="I103" i="18"/>
  <c r="F103" i="18"/>
  <c r="C103" i="18" s="1"/>
  <c r="O102" i="18"/>
  <c r="L102" i="18"/>
  <c r="I102" i="18"/>
  <c r="F102" i="18"/>
  <c r="C102" i="18"/>
  <c r="O101" i="18"/>
  <c r="L101" i="18"/>
  <c r="I101" i="18"/>
  <c r="F101" i="18"/>
  <c r="C101" i="18" s="1"/>
  <c r="O100" i="18"/>
  <c r="L100" i="18"/>
  <c r="I100" i="18"/>
  <c r="C100" i="18" s="1"/>
  <c r="F100" i="18"/>
  <c r="O99" i="18"/>
  <c r="L99" i="18"/>
  <c r="I99" i="18"/>
  <c r="F99" i="18"/>
  <c r="O98" i="18"/>
  <c r="L98" i="18"/>
  <c r="I98" i="18"/>
  <c r="F98" i="18"/>
  <c r="O97" i="18"/>
  <c r="L97" i="18"/>
  <c r="I97" i="18"/>
  <c r="F97" i="18"/>
  <c r="N96" i="18"/>
  <c r="O96" i="18" s="1"/>
  <c r="M96" i="18"/>
  <c r="K96" i="18"/>
  <c r="J96" i="18"/>
  <c r="L96" i="18" s="1"/>
  <c r="I96" i="18"/>
  <c r="G96" i="18"/>
  <c r="F96" i="18"/>
  <c r="C96" i="18" s="1"/>
  <c r="D96" i="18"/>
  <c r="O95" i="18"/>
  <c r="L95" i="18"/>
  <c r="I95" i="18"/>
  <c r="F95" i="18"/>
  <c r="O94" i="18"/>
  <c r="L94" i="18"/>
  <c r="I94" i="18"/>
  <c r="C94" i="18" s="1"/>
  <c r="F94" i="18"/>
  <c r="O93" i="18"/>
  <c r="L93" i="18"/>
  <c r="I93" i="18"/>
  <c r="F93" i="18"/>
  <c r="C93" i="18" s="1"/>
  <c r="O92" i="18"/>
  <c r="L92" i="18"/>
  <c r="I92" i="18"/>
  <c r="F92" i="18"/>
  <c r="O91" i="18"/>
  <c r="L91" i="18"/>
  <c r="I91" i="18"/>
  <c r="F91" i="18"/>
  <c r="O90" i="18"/>
  <c r="N90" i="18"/>
  <c r="M90" i="18"/>
  <c r="K90" i="18"/>
  <c r="L90" i="18" s="1"/>
  <c r="J90" i="18"/>
  <c r="G90" i="18"/>
  <c r="I90" i="18" s="1"/>
  <c r="D90" i="18"/>
  <c r="O89" i="18"/>
  <c r="L89" i="18"/>
  <c r="I89" i="18"/>
  <c r="F89" i="18"/>
  <c r="O88" i="18"/>
  <c r="L88" i="18"/>
  <c r="I88" i="18"/>
  <c r="F88" i="18"/>
  <c r="O87" i="18"/>
  <c r="L87" i="18"/>
  <c r="I87" i="18"/>
  <c r="F87" i="18"/>
  <c r="O86" i="18"/>
  <c r="L86" i="18"/>
  <c r="I86" i="18"/>
  <c r="F86" i="18"/>
  <c r="N85" i="18"/>
  <c r="M85" i="18"/>
  <c r="O85" i="18" s="1"/>
  <c r="L85" i="18"/>
  <c r="K85" i="18"/>
  <c r="J85" i="18"/>
  <c r="G85" i="18"/>
  <c r="D85" i="18"/>
  <c r="D84" i="18" s="1"/>
  <c r="K84" i="18"/>
  <c r="K76" i="18" s="1"/>
  <c r="G84" i="18"/>
  <c r="O83" i="18"/>
  <c r="L83" i="18"/>
  <c r="C83" i="18" s="1"/>
  <c r="I83" i="18"/>
  <c r="F83" i="18"/>
  <c r="O82" i="18"/>
  <c r="L82" i="18"/>
  <c r="I82" i="18"/>
  <c r="C82" i="18" s="1"/>
  <c r="F82" i="18"/>
  <c r="N81" i="18"/>
  <c r="N77" i="18" s="1"/>
  <c r="M81" i="18"/>
  <c r="L81" i="18"/>
  <c r="K81" i="18"/>
  <c r="J81" i="18"/>
  <c r="I81" i="18"/>
  <c r="G81" i="18"/>
  <c r="D81" i="18"/>
  <c r="F81" i="18" s="1"/>
  <c r="O80" i="18"/>
  <c r="C80" i="18" s="1"/>
  <c r="L80" i="18"/>
  <c r="I80" i="18"/>
  <c r="F80" i="18"/>
  <c r="O79" i="18"/>
  <c r="L79" i="18"/>
  <c r="I79" i="18"/>
  <c r="F79" i="18"/>
  <c r="N78" i="18"/>
  <c r="M78" i="18"/>
  <c r="O78" i="18" s="1"/>
  <c r="L78" i="18"/>
  <c r="K78" i="18"/>
  <c r="K77" i="18" s="1"/>
  <c r="J78" i="18"/>
  <c r="I78" i="18"/>
  <c r="G78" i="18"/>
  <c r="G77" i="18" s="1"/>
  <c r="D78" i="18"/>
  <c r="F78" i="18" s="1"/>
  <c r="L77" i="18"/>
  <c r="J77" i="18"/>
  <c r="O75" i="18"/>
  <c r="L75" i="18"/>
  <c r="I75" i="18"/>
  <c r="F75" i="18"/>
  <c r="O74" i="18"/>
  <c r="L74" i="18"/>
  <c r="I74" i="18"/>
  <c r="F74" i="18"/>
  <c r="O73" i="18"/>
  <c r="L73" i="18"/>
  <c r="I73" i="18"/>
  <c r="F73" i="18"/>
  <c r="O72" i="18"/>
  <c r="L72" i="18"/>
  <c r="I72" i="18"/>
  <c r="F72" i="18"/>
  <c r="O71" i="18"/>
  <c r="L71" i="18"/>
  <c r="I71" i="18"/>
  <c r="C71" i="18" s="1"/>
  <c r="F71" i="18"/>
  <c r="N70" i="18"/>
  <c r="M70" i="18"/>
  <c r="O70" i="18" s="1"/>
  <c r="L70" i="18"/>
  <c r="K70" i="18"/>
  <c r="J70" i="18"/>
  <c r="G70" i="18"/>
  <c r="D70" i="18"/>
  <c r="O69" i="18"/>
  <c r="L69" i="18"/>
  <c r="I69" i="18"/>
  <c r="F69" i="18"/>
  <c r="N68" i="18"/>
  <c r="M68" i="18"/>
  <c r="O68" i="18" s="1"/>
  <c r="K68" i="18"/>
  <c r="J68" i="18"/>
  <c r="G68" i="18"/>
  <c r="O67" i="18"/>
  <c r="L67" i="18"/>
  <c r="I67" i="18"/>
  <c r="F67" i="18"/>
  <c r="O66" i="18"/>
  <c r="L66" i="18"/>
  <c r="I66" i="18"/>
  <c r="F66" i="18"/>
  <c r="O65" i="18"/>
  <c r="L65" i="18"/>
  <c r="I65" i="18"/>
  <c r="F65" i="18"/>
  <c r="O64" i="18"/>
  <c r="L64" i="18"/>
  <c r="I64" i="18"/>
  <c r="F64" i="18"/>
  <c r="O63" i="18"/>
  <c r="L63" i="18"/>
  <c r="I63" i="18"/>
  <c r="F63" i="18"/>
  <c r="O62" i="18"/>
  <c r="L62" i="18"/>
  <c r="I62" i="18"/>
  <c r="F62" i="18"/>
  <c r="O61" i="18"/>
  <c r="L61" i="18"/>
  <c r="I61" i="18"/>
  <c r="F61" i="18"/>
  <c r="O60" i="18"/>
  <c r="L60" i="18"/>
  <c r="I60" i="18"/>
  <c r="F60" i="18"/>
  <c r="O59" i="18"/>
  <c r="N59" i="18"/>
  <c r="M59" i="18"/>
  <c r="L59" i="18"/>
  <c r="K59" i="18"/>
  <c r="J59" i="18"/>
  <c r="G59" i="18"/>
  <c r="I59" i="18" s="1"/>
  <c r="D59" i="18"/>
  <c r="F59" i="18" s="1"/>
  <c r="O58" i="18"/>
  <c r="L58" i="18"/>
  <c r="I58" i="18"/>
  <c r="F58" i="18"/>
  <c r="O57" i="18"/>
  <c r="L57" i="18"/>
  <c r="I57" i="18"/>
  <c r="F57" i="18"/>
  <c r="N56" i="18"/>
  <c r="M56" i="18"/>
  <c r="M55" i="18" s="1"/>
  <c r="K56" i="18"/>
  <c r="J56" i="18"/>
  <c r="L56" i="18" s="1"/>
  <c r="G56" i="18"/>
  <c r="D56" i="18"/>
  <c r="D55" i="18" s="1"/>
  <c r="N55" i="18"/>
  <c r="N54" i="18" s="1"/>
  <c r="K55" i="18"/>
  <c r="J55" i="18"/>
  <c r="J54" i="18" s="1"/>
  <c r="K54" i="18"/>
  <c r="K53" i="18" s="1"/>
  <c r="O48" i="18"/>
  <c r="C48" i="18" s="1"/>
  <c r="O47" i="18"/>
  <c r="C47" i="18"/>
  <c r="O46" i="18"/>
  <c r="C46" i="18" s="1"/>
  <c r="N46" i="18"/>
  <c r="M46" i="18"/>
  <c r="L45" i="18"/>
  <c r="I45" i="18"/>
  <c r="F45" i="18"/>
  <c r="L44" i="18"/>
  <c r="K44" i="18"/>
  <c r="J44" i="18"/>
  <c r="G44" i="18"/>
  <c r="D44" i="18"/>
  <c r="F43" i="18"/>
  <c r="C43" i="18"/>
  <c r="L42" i="18"/>
  <c r="C42" i="18" s="1"/>
  <c r="L41" i="18"/>
  <c r="C41" i="18"/>
  <c r="L40" i="18"/>
  <c r="C40" i="18" s="1"/>
  <c r="L39" i="18"/>
  <c r="C39" i="18"/>
  <c r="L38" i="18"/>
  <c r="C38" i="18" s="1"/>
  <c r="K38" i="18"/>
  <c r="J38" i="18"/>
  <c r="L37" i="18"/>
  <c r="C37" i="18" s="1"/>
  <c r="L36" i="18"/>
  <c r="C36" i="18"/>
  <c r="L35" i="18"/>
  <c r="C35" i="18" s="1"/>
  <c r="K35" i="18"/>
  <c r="J35" i="18"/>
  <c r="L34" i="18"/>
  <c r="C34" i="18" s="1"/>
  <c r="K33" i="18"/>
  <c r="K28" i="18" s="1"/>
  <c r="J33" i="18"/>
  <c r="L32" i="18"/>
  <c r="C32" i="18"/>
  <c r="L31" i="18"/>
  <c r="C31" i="18" s="1"/>
  <c r="L30" i="18"/>
  <c r="C30" i="18"/>
  <c r="L29" i="18"/>
  <c r="C29" i="18" s="1"/>
  <c r="K29" i="18"/>
  <c r="J29" i="18"/>
  <c r="F27" i="18"/>
  <c r="C27" i="18" s="1"/>
  <c r="I26" i="18"/>
  <c r="F26" i="18"/>
  <c r="O25" i="18"/>
  <c r="L25" i="18"/>
  <c r="I25" i="18"/>
  <c r="F25" i="18"/>
  <c r="O24" i="18"/>
  <c r="L24" i="18"/>
  <c r="I24" i="18"/>
  <c r="F24" i="18"/>
  <c r="N23" i="18"/>
  <c r="M23" i="18"/>
  <c r="M22" i="18" s="1"/>
  <c r="K23" i="18"/>
  <c r="K291" i="18" s="1"/>
  <c r="K290" i="18" s="1"/>
  <c r="J23" i="18"/>
  <c r="G23" i="18"/>
  <c r="G291" i="18" s="1"/>
  <c r="F23" i="18"/>
  <c r="D23" i="18"/>
  <c r="D291" i="18" s="1"/>
  <c r="K22" i="18"/>
  <c r="G22" i="18"/>
  <c r="H188" i="18" l="1"/>
  <c r="H53" i="18" s="1"/>
  <c r="H52" i="18" s="1"/>
  <c r="H76" i="18"/>
  <c r="H286" i="18"/>
  <c r="I175" i="18"/>
  <c r="I56" i="18"/>
  <c r="C60" i="18"/>
  <c r="C72" i="18"/>
  <c r="C78" i="18"/>
  <c r="C79" i="18"/>
  <c r="C88" i="18"/>
  <c r="C95" i="18"/>
  <c r="C128" i="18"/>
  <c r="C130" i="18"/>
  <c r="C157" i="18"/>
  <c r="C162" i="18"/>
  <c r="C172" i="18"/>
  <c r="C173" i="18"/>
  <c r="C198" i="18"/>
  <c r="C204" i="18"/>
  <c r="C210" i="18"/>
  <c r="C250" i="18"/>
  <c r="I259" i="18"/>
  <c r="I260" i="18"/>
  <c r="C264" i="18"/>
  <c r="C267" i="18"/>
  <c r="C274" i="18"/>
  <c r="C275" i="18"/>
  <c r="C278" i="18"/>
  <c r="C282" i="18"/>
  <c r="C25" i="18"/>
  <c r="C26" i="18"/>
  <c r="C58" i="18"/>
  <c r="C59" i="18"/>
  <c r="C61" i="18"/>
  <c r="C62" i="18"/>
  <c r="C63" i="18"/>
  <c r="C65" i="18"/>
  <c r="C87" i="18"/>
  <c r="C91" i="18"/>
  <c r="C152" i="18"/>
  <c r="I206" i="18"/>
  <c r="C277" i="18"/>
  <c r="I252" i="18"/>
  <c r="C252" i="18" s="1"/>
  <c r="C74" i="18"/>
  <c r="C75" i="18"/>
  <c r="C86" i="18"/>
  <c r="C98" i="18"/>
  <c r="C99" i="18"/>
  <c r="C141" i="18"/>
  <c r="C165" i="18"/>
  <c r="C169" i="18"/>
  <c r="C217" i="18"/>
  <c r="C222" i="18"/>
  <c r="C254" i="18"/>
  <c r="E231" i="18"/>
  <c r="E195" i="18" s="1"/>
  <c r="E53" i="18"/>
  <c r="E286" i="18"/>
  <c r="C64" i="18"/>
  <c r="C136" i="18"/>
  <c r="C150" i="18"/>
  <c r="C245" i="18"/>
  <c r="F260" i="18"/>
  <c r="C301" i="18"/>
  <c r="E76" i="18"/>
  <c r="C67" i="18"/>
  <c r="C108" i="18"/>
  <c r="C124" i="18"/>
  <c r="C135" i="18"/>
  <c r="C154" i="18"/>
  <c r="F176" i="18"/>
  <c r="C276" i="18"/>
  <c r="C285" i="18"/>
  <c r="C45" i="18"/>
  <c r="C66" i="18"/>
  <c r="C92" i="18"/>
  <c r="C116" i="18"/>
  <c r="C134" i="18"/>
  <c r="C144" i="18"/>
  <c r="C185" i="18"/>
  <c r="F189" i="18"/>
  <c r="F192" i="18"/>
  <c r="C201" i="18"/>
  <c r="C209" i="18"/>
  <c r="C221" i="18"/>
  <c r="C233" i="18"/>
  <c r="C249" i="18"/>
  <c r="F259" i="18"/>
  <c r="F272" i="18"/>
  <c r="I68" i="18"/>
  <c r="C69" i="18"/>
  <c r="N291" i="18"/>
  <c r="N290" i="18" s="1"/>
  <c r="N22" i="18"/>
  <c r="O22" i="18" s="1"/>
  <c r="O23" i="18"/>
  <c r="L54" i="18"/>
  <c r="L33" i="18"/>
  <c r="C33" i="18" s="1"/>
  <c r="J28" i="18"/>
  <c r="D22" i="18"/>
  <c r="F22" i="18" s="1"/>
  <c r="F44" i="18"/>
  <c r="M54" i="18"/>
  <c r="O55" i="18"/>
  <c r="K288" i="18"/>
  <c r="K52" i="18"/>
  <c r="K51" i="18" s="1"/>
  <c r="F55" i="18"/>
  <c r="C123" i="18"/>
  <c r="I22" i="18"/>
  <c r="J291" i="18"/>
  <c r="L23" i="18"/>
  <c r="C24" i="18"/>
  <c r="I44" i="18"/>
  <c r="O84" i="18"/>
  <c r="M290" i="18"/>
  <c r="O290" i="18" s="1"/>
  <c r="O291" i="18"/>
  <c r="G55" i="18"/>
  <c r="F56" i="18"/>
  <c r="F70" i="18"/>
  <c r="D68" i="18"/>
  <c r="F68" i="18" s="1"/>
  <c r="I70" i="18"/>
  <c r="M77" i="18"/>
  <c r="I85" i="18"/>
  <c r="G131" i="18"/>
  <c r="I131" i="18" s="1"/>
  <c r="F175" i="18"/>
  <c r="C175" i="18" s="1"/>
  <c r="D188" i="18"/>
  <c r="F188" i="18" s="1"/>
  <c r="D290" i="18"/>
  <c r="F290" i="18" s="1"/>
  <c r="F291" i="18"/>
  <c r="L55" i="18"/>
  <c r="O56" i="18"/>
  <c r="C73" i="18"/>
  <c r="D77" i="18"/>
  <c r="I77" i="18"/>
  <c r="O81" i="18"/>
  <c r="C81" i="18" s="1"/>
  <c r="I84" i="18"/>
  <c r="N84" i="18"/>
  <c r="N76" i="18" s="1"/>
  <c r="N53" i="18" s="1"/>
  <c r="F85" i="18"/>
  <c r="C89" i="18"/>
  <c r="C97" i="18"/>
  <c r="L104" i="18"/>
  <c r="C104" i="18" s="1"/>
  <c r="O104" i="18"/>
  <c r="C109" i="18"/>
  <c r="O113" i="18"/>
  <c r="C113" i="18" s="1"/>
  <c r="I123" i="18"/>
  <c r="F142" i="18"/>
  <c r="C142" i="18" s="1"/>
  <c r="C146" i="18"/>
  <c r="C153" i="18"/>
  <c r="C158" i="18"/>
  <c r="I161" i="18"/>
  <c r="C161" i="18" s="1"/>
  <c r="I166" i="18"/>
  <c r="C166" i="18" s="1"/>
  <c r="I167" i="18"/>
  <c r="C167" i="18" s="1"/>
  <c r="C171" i="18"/>
  <c r="G174" i="18"/>
  <c r="I174" i="18" s="1"/>
  <c r="C174" i="18" s="1"/>
  <c r="L176" i="18"/>
  <c r="N259" i="18"/>
  <c r="O259" i="18" s="1"/>
  <c r="O260" i="18"/>
  <c r="G290" i="18"/>
  <c r="I290" i="18" s="1"/>
  <c r="I291" i="18"/>
  <c r="M131" i="18"/>
  <c r="O131" i="18" s="1"/>
  <c r="O174" i="18"/>
  <c r="I23" i="18"/>
  <c r="C23" i="18" s="1"/>
  <c r="C57" i="18"/>
  <c r="L68" i="18"/>
  <c r="J84" i="18"/>
  <c r="F90" i="18"/>
  <c r="C90" i="18" s="1"/>
  <c r="C105" i="18"/>
  <c r="C125" i="18"/>
  <c r="O129" i="18"/>
  <c r="C129" i="18" s="1"/>
  <c r="D131" i="18"/>
  <c r="F131" i="18" s="1"/>
  <c r="C131" i="18" s="1"/>
  <c r="J131" i="18"/>
  <c r="L131" i="18" s="1"/>
  <c r="L132" i="18"/>
  <c r="O132" i="18"/>
  <c r="C132" i="18" s="1"/>
  <c r="C155" i="18"/>
  <c r="C163" i="18"/>
  <c r="C170" i="18"/>
  <c r="L174" i="18"/>
  <c r="I176" i="18"/>
  <c r="O175" i="18"/>
  <c r="N232" i="18"/>
  <c r="O236" i="18"/>
  <c r="C236" i="18" s="1"/>
  <c r="C253" i="18"/>
  <c r="L253" i="18"/>
  <c r="J252" i="18"/>
  <c r="L252" i="18" s="1"/>
  <c r="I145" i="18"/>
  <c r="C145" i="18" s="1"/>
  <c r="C151" i="18"/>
  <c r="O167" i="18"/>
  <c r="C179" i="18"/>
  <c r="C183" i="18"/>
  <c r="C186" i="18"/>
  <c r="I189" i="18"/>
  <c r="C190" i="18"/>
  <c r="G192" i="18"/>
  <c r="I192" i="18" s="1"/>
  <c r="I193" i="18"/>
  <c r="D205" i="18"/>
  <c r="F205" i="18" s="1"/>
  <c r="F206" i="18"/>
  <c r="O206" i="18"/>
  <c r="M205" i="18"/>
  <c r="O205" i="18" s="1"/>
  <c r="N205" i="18"/>
  <c r="N196" i="18" s="1"/>
  <c r="O228" i="18"/>
  <c r="J231" i="18"/>
  <c r="L231" i="18" s="1"/>
  <c r="L232" i="18"/>
  <c r="C259" i="18"/>
  <c r="F180" i="18"/>
  <c r="C180" i="18" s="1"/>
  <c r="C182" i="18"/>
  <c r="I231" i="18"/>
  <c r="F234" i="18"/>
  <c r="D232" i="18"/>
  <c r="O234" i="18"/>
  <c r="M232" i="18"/>
  <c r="L239" i="18"/>
  <c r="C239" i="18" s="1"/>
  <c r="K232" i="18"/>
  <c r="K231" i="18" s="1"/>
  <c r="K195" i="18" s="1"/>
  <c r="C281" i="18"/>
  <c r="L189" i="18"/>
  <c r="L193" i="18"/>
  <c r="C194" i="18"/>
  <c r="F199" i="18"/>
  <c r="D197" i="18"/>
  <c r="J259" i="18"/>
  <c r="L259" i="18" s="1"/>
  <c r="L260" i="18"/>
  <c r="I272" i="18"/>
  <c r="C272" i="18" s="1"/>
  <c r="G270" i="18"/>
  <c r="J196" i="18"/>
  <c r="M196" i="18"/>
  <c r="O197" i="18"/>
  <c r="C214" i="18"/>
  <c r="C218" i="18"/>
  <c r="C226" i="18"/>
  <c r="C230" i="18"/>
  <c r="C238" i="18"/>
  <c r="C242" i="18"/>
  <c r="M252" i="18"/>
  <c r="O252" i="18" s="1"/>
  <c r="O253" i="18"/>
  <c r="C258" i="18"/>
  <c r="C262" i="18"/>
  <c r="C266" i="18"/>
  <c r="D269" i="18"/>
  <c r="F270" i="18"/>
  <c r="N270" i="18"/>
  <c r="N269" i="18" s="1"/>
  <c r="O281" i="18"/>
  <c r="K286" i="18"/>
  <c r="F293" i="18"/>
  <c r="C297" i="18"/>
  <c r="I199" i="18"/>
  <c r="G197" i="18"/>
  <c r="C213" i="18"/>
  <c r="C225" i="18"/>
  <c r="I228" i="18"/>
  <c r="G205" i="18"/>
  <c r="I205" i="18" s="1"/>
  <c r="C229" i="18"/>
  <c r="I232" i="18"/>
  <c r="C237" i="18"/>
  <c r="C241" i="18"/>
  <c r="I247" i="18"/>
  <c r="C247" i="18" s="1"/>
  <c r="C257" i="18"/>
  <c r="C261" i="18"/>
  <c r="C265" i="18"/>
  <c r="O270" i="18"/>
  <c r="L272" i="18"/>
  <c r="J270" i="18"/>
  <c r="I283" i="18"/>
  <c r="C283" i="18" s="1"/>
  <c r="C296" i="18"/>
  <c r="C293" i="18" s="1"/>
  <c r="H51" i="18" l="1"/>
  <c r="H288" i="18"/>
  <c r="C68" i="18"/>
  <c r="C260" i="18"/>
  <c r="C176" i="18"/>
  <c r="C291" i="18"/>
  <c r="C290" i="18" s="1"/>
  <c r="C192" i="18"/>
  <c r="E52" i="18"/>
  <c r="C70" i="18"/>
  <c r="C84" i="18"/>
  <c r="M231" i="18"/>
  <c r="O232" i="18"/>
  <c r="L291" i="18"/>
  <c r="J290" i="18"/>
  <c r="L290" i="18" s="1"/>
  <c r="L196" i="18"/>
  <c r="C206" i="18"/>
  <c r="J269" i="18"/>
  <c r="L270" i="18"/>
  <c r="G196" i="18"/>
  <c r="I197" i="18"/>
  <c r="F269" i="18"/>
  <c r="G269" i="18"/>
  <c r="I270" i="18"/>
  <c r="D196" i="18"/>
  <c r="F197" i="18"/>
  <c r="D231" i="18"/>
  <c r="F231" i="18" s="1"/>
  <c r="F232" i="18"/>
  <c r="C205" i="18"/>
  <c r="C189" i="18"/>
  <c r="N231" i="18"/>
  <c r="N286" i="18" s="1"/>
  <c r="C85" i="18"/>
  <c r="I55" i="18"/>
  <c r="C55" i="18" s="1"/>
  <c r="G54" i="18"/>
  <c r="D54" i="18"/>
  <c r="G76" i="18"/>
  <c r="O77" i="18"/>
  <c r="M76" i="18"/>
  <c r="O76" i="18" s="1"/>
  <c r="M53" i="18"/>
  <c r="O54" i="18"/>
  <c r="L84" i="18"/>
  <c r="J76" i="18"/>
  <c r="O269" i="18"/>
  <c r="C56" i="18"/>
  <c r="L28" i="18"/>
  <c r="C28" i="18" s="1"/>
  <c r="C228" i="18"/>
  <c r="O196" i="18"/>
  <c r="M195" i="18"/>
  <c r="C199" i="18"/>
  <c r="C234" i="18"/>
  <c r="C193" i="18"/>
  <c r="G188" i="18"/>
  <c r="I188" i="18" s="1"/>
  <c r="C188" i="18" s="1"/>
  <c r="D76" i="18"/>
  <c r="F76" i="18" s="1"/>
  <c r="F77" i="18"/>
  <c r="C77" i="18" s="1"/>
  <c r="J22" i="18"/>
  <c r="L22" i="18" s="1"/>
  <c r="C22" i="18" s="1"/>
  <c r="C44" i="18"/>
  <c r="C270" i="18" l="1"/>
  <c r="C197" i="18"/>
  <c r="E51" i="18"/>
  <c r="E288" i="18"/>
  <c r="I196" i="18"/>
  <c r="G195" i="18"/>
  <c r="I195" i="18" s="1"/>
  <c r="O195" i="18"/>
  <c r="L76" i="18"/>
  <c r="J53" i="18"/>
  <c r="O53" i="18"/>
  <c r="M52" i="18"/>
  <c r="D286" i="18"/>
  <c r="F286" i="18" s="1"/>
  <c r="I76" i="18"/>
  <c r="C76" i="18" s="1"/>
  <c r="N195" i="18"/>
  <c r="N52" i="18" s="1"/>
  <c r="D195" i="18"/>
  <c r="F195" i="18" s="1"/>
  <c r="F196" i="18"/>
  <c r="L269" i="18"/>
  <c r="J286" i="18"/>
  <c r="L286" i="18" s="1"/>
  <c r="J195" i="18"/>
  <c r="L195" i="18" s="1"/>
  <c r="O231" i="18"/>
  <c r="C231" i="18" s="1"/>
  <c r="M286" i="18"/>
  <c r="O286" i="18" s="1"/>
  <c r="F54" i="18"/>
  <c r="D53" i="18"/>
  <c r="C232" i="18"/>
  <c r="G53" i="18"/>
  <c r="I54" i="18"/>
  <c r="I269" i="18"/>
  <c r="C269" i="18" s="1"/>
  <c r="G286" i="18"/>
  <c r="C195" i="18" l="1"/>
  <c r="C54" i="18"/>
  <c r="M51" i="18"/>
  <c r="O52" i="18"/>
  <c r="M288" i="18"/>
  <c r="O288" i="18" s="1"/>
  <c r="D52" i="18"/>
  <c r="F53" i="18"/>
  <c r="N51" i="18"/>
  <c r="N288" i="18"/>
  <c r="G52" i="18"/>
  <c r="I53" i="18"/>
  <c r="J52" i="18"/>
  <c r="L53" i="18"/>
  <c r="I286" i="18"/>
  <c r="C196" i="18"/>
  <c r="C286" i="18" l="1"/>
  <c r="C53" i="18"/>
  <c r="O51" i="18"/>
  <c r="L52" i="18"/>
  <c r="J51" i="18"/>
  <c r="L51" i="18" s="1"/>
  <c r="J288" i="18"/>
  <c r="L288" i="18" s="1"/>
  <c r="G288" i="18"/>
  <c r="I288" i="18" s="1"/>
  <c r="G51" i="18"/>
  <c r="I51" i="18" s="1"/>
  <c r="I52" i="18"/>
  <c r="D288" i="18"/>
  <c r="F288" i="18" s="1"/>
  <c r="D51" i="18"/>
  <c r="F51" i="18" s="1"/>
  <c r="F52" i="18"/>
  <c r="C288" i="18" l="1"/>
  <c r="C51" i="18"/>
  <c r="C52" i="18"/>
  <c r="D292" i="15" l="1"/>
  <c r="F292" i="15" s="1"/>
  <c r="F291" i="15" s="1"/>
  <c r="E291" i="15"/>
  <c r="F290" i="15"/>
  <c r="D290" i="15"/>
  <c r="F289" i="15"/>
  <c r="F288" i="15"/>
  <c r="F287" i="15"/>
  <c r="F286" i="15"/>
  <c r="F285" i="15"/>
  <c r="F284" i="15"/>
  <c r="F283" i="15"/>
  <c r="F282" i="15"/>
  <c r="F281" i="15"/>
  <c r="F280" i="15"/>
  <c r="F279" i="15"/>
  <c r="F278" i="15"/>
  <c r="F277" i="15"/>
  <c r="F276" i="15"/>
  <c r="F275" i="15"/>
  <c r="F274" i="15"/>
  <c r="F273" i="15"/>
  <c r="F272" i="15"/>
  <c r="F271" i="15"/>
  <c r="F270" i="15"/>
  <c r="F269" i="15"/>
  <c r="F268" i="15"/>
  <c r="F267" i="15"/>
  <c r="F266" i="15"/>
  <c r="F265" i="15"/>
  <c r="F264" i="15"/>
  <c r="F263" i="15"/>
  <c r="D262" i="15"/>
  <c r="F262" i="15" s="1"/>
  <c r="F261" i="15"/>
  <c r="F260" i="15"/>
  <c r="F259" i="15"/>
  <c r="F258" i="15"/>
  <c r="F257" i="15"/>
  <c r="F256" i="15"/>
  <c r="F255" i="15"/>
  <c r="F254" i="15"/>
  <c r="F253" i="15"/>
  <c r="F252" i="15"/>
  <c r="D251" i="15"/>
  <c r="F251" i="15" s="1"/>
  <c r="F250" i="15"/>
  <c r="F249" i="15"/>
  <c r="F248" i="15"/>
  <c r="F247" i="15"/>
  <c r="F246" i="15"/>
  <c r="F245" i="15"/>
  <c r="F244" i="15"/>
  <c r="F243" i="15"/>
  <c r="F242" i="15"/>
  <c r="F241" i="15"/>
  <c r="D240" i="15"/>
  <c r="F240" i="15" s="1"/>
  <c r="F239" i="15"/>
  <c r="F238" i="15"/>
  <c r="F237" i="15"/>
  <c r="F236" i="15"/>
  <c r="F235" i="15"/>
  <c r="F234" i="15"/>
  <c r="F233" i="15"/>
  <c r="F232" i="15"/>
  <c r="F231" i="15"/>
  <c r="F230" i="15"/>
  <c r="F229" i="15"/>
  <c r="F228" i="15"/>
  <c r="F227" i="15"/>
  <c r="F226" i="15"/>
  <c r="F225" i="15"/>
  <c r="F224" i="15"/>
  <c r="F223" i="15"/>
  <c r="F222" i="15"/>
  <c r="D221" i="15"/>
  <c r="F221" i="15" s="1"/>
  <c r="F220" i="15"/>
  <c r="F219" i="15"/>
  <c r="F218" i="15"/>
  <c r="F217" i="15"/>
  <c r="F216" i="15"/>
  <c r="F215" i="15"/>
  <c r="F214" i="15"/>
  <c r="F213" i="15"/>
  <c r="F212" i="15"/>
  <c r="F211" i="15"/>
  <c r="F210" i="15"/>
  <c r="F209" i="15"/>
  <c r="F208" i="15"/>
  <c r="F207" i="15"/>
  <c r="F206" i="15"/>
  <c r="F205" i="15"/>
  <c r="E204" i="15"/>
  <c r="D204" i="15"/>
  <c r="F203" i="15"/>
  <c r="F202" i="15"/>
  <c r="E202" i="15"/>
  <c r="F201" i="15"/>
  <c r="F200" i="15"/>
  <c r="F199" i="15"/>
  <c r="F198" i="15"/>
  <c r="F197" i="15"/>
  <c r="E197" i="15"/>
  <c r="D197" i="15"/>
  <c r="F196" i="15"/>
  <c r="F195" i="15"/>
  <c r="F194" i="15" s="1"/>
  <c r="E194" i="15"/>
  <c r="F193" i="15"/>
  <c r="F192" i="15"/>
  <c r="F191" i="15"/>
  <c r="F190" i="15"/>
  <c r="F189" i="15"/>
  <c r="F188" i="15"/>
  <c r="F187" i="15"/>
  <c r="F186" i="15"/>
  <c r="F185" i="15"/>
  <c r="F184" i="15"/>
  <c r="E184" i="15"/>
  <c r="F183" i="15"/>
  <c r="F182" i="15"/>
  <c r="F181" i="15"/>
  <c r="F179" i="15" s="1"/>
  <c r="F180" i="15"/>
  <c r="E179" i="15"/>
  <c r="F178" i="15"/>
  <c r="F177" i="15"/>
  <c r="F176" i="15"/>
  <c r="F175" i="15" s="1"/>
  <c r="E175" i="15"/>
  <c r="F174" i="15"/>
  <c r="F173" i="15"/>
  <c r="F172" i="15"/>
  <c r="F171" i="15"/>
  <c r="F170" i="15"/>
  <c r="F169" i="15"/>
  <c r="F168" i="15"/>
  <c r="F167" i="15"/>
  <c r="F166" i="15"/>
  <c r="F165" i="15"/>
  <c r="F164" i="15"/>
  <c r="F163" i="15"/>
  <c r="D162" i="15"/>
  <c r="F162" i="15" s="1"/>
  <c r="F152" i="15" s="1"/>
  <c r="F161" i="15"/>
  <c r="F160" i="15"/>
  <c r="F159" i="15"/>
  <c r="F158" i="15"/>
  <c r="F157" i="15"/>
  <c r="F156" i="15"/>
  <c r="F155" i="15"/>
  <c r="F154" i="15"/>
  <c r="F153" i="15"/>
  <c r="E152" i="15"/>
  <c r="D152" i="15"/>
  <c r="F151" i="15"/>
  <c r="F150" i="15"/>
  <c r="F148" i="15" s="1"/>
  <c r="F149" i="15"/>
  <c r="E148" i="15"/>
  <c r="F147" i="15"/>
  <c r="F146" i="15"/>
  <c r="F145" i="15"/>
  <c r="F144" i="15"/>
  <c r="F143" i="15"/>
  <c r="F142" i="15" s="1"/>
  <c r="E142" i="15"/>
  <c r="F141" i="15"/>
  <c r="F140" i="15"/>
  <c r="F138" i="15" s="1"/>
  <c r="F139" i="15"/>
  <c r="E138" i="15"/>
  <c r="F137" i="15"/>
  <c r="F136" i="15"/>
  <c r="F135" i="15"/>
  <c r="F134" i="15"/>
  <c r="F133" i="15"/>
  <c r="F132" i="15"/>
  <c r="F131" i="15"/>
  <c r="F130" i="15" s="1"/>
  <c r="E130" i="15"/>
  <c r="F129" i="15"/>
  <c r="F128" i="15"/>
  <c r="E128" i="15"/>
  <c r="F127" i="15"/>
  <c r="F126" i="15" s="1"/>
  <c r="E126" i="15"/>
  <c r="F125" i="15"/>
  <c r="F124" i="15"/>
  <c r="E124" i="15"/>
  <c r="F123" i="15"/>
  <c r="D122" i="15"/>
  <c r="F122" i="15" s="1"/>
  <c r="D121" i="15"/>
  <c r="F121" i="15" s="1"/>
  <c r="F120" i="15"/>
  <c r="F119" i="15"/>
  <c r="F118" i="15"/>
  <c r="F117" i="15"/>
  <c r="E116" i="15"/>
  <c r="F115" i="15"/>
  <c r="F114" i="15"/>
  <c r="F113" i="15"/>
  <c r="F112" i="15"/>
  <c r="F111" i="15"/>
  <c r="F110" i="15"/>
  <c r="F109" i="15" s="1"/>
  <c r="E109" i="15"/>
  <c r="F108" i="15"/>
  <c r="F107" i="15"/>
  <c r="F106" i="15"/>
  <c r="F105" i="15"/>
  <c r="F104" i="15"/>
  <c r="F103" i="15"/>
  <c r="F102" i="15"/>
  <c r="F101" i="15"/>
  <c r="F100" i="15"/>
  <c r="F99" i="15"/>
  <c r="F98" i="15" s="1"/>
  <c r="E98" i="15"/>
  <c r="F97" i="15"/>
  <c r="F96" i="15"/>
  <c r="F95" i="15"/>
  <c r="F94" i="15"/>
  <c r="F93" i="15"/>
  <c r="F92" i="15"/>
  <c r="F91" i="15"/>
  <c r="F90" i="15"/>
  <c r="F89" i="15"/>
  <c r="F88" i="15"/>
  <c r="F87" i="15"/>
  <c r="F86" i="15"/>
  <c r="F85" i="15"/>
  <c r="F84" i="15"/>
  <c r="F83" i="15"/>
  <c r="F82" i="15"/>
  <c r="F81" i="15"/>
  <c r="F80" i="15"/>
  <c r="F79" i="15"/>
  <c r="F78" i="15"/>
  <c r="F77" i="15" s="1"/>
  <c r="E77" i="15"/>
  <c r="F76" i="15"/>
  <c r="F75" i="15"/>
  <c r="F74" i="15"/>
  <c r="F73" i="15"/>
  <c r="F72" i="15"/>
  <c r="F71" i="15"/>
  <c r="F70" i="15"/>
  <c r="F69" i="15"/>
  <c r="F68" i="15"/>
  <c r="F67" i="15"/>
  <c r="F65" i="15" s="1"/>
  <c r="F66" i="15"/>
  <c r="E65" i="15"/>
  <c r="F64" i="15"/>
  <c r="F63" i="15"/>
  <c r="F62" i="15"/>
  <c r="F61" i="15"/>
  <c r="F60" i="15"/>
  <c r="F59" i="15"/>
  <c r="F58" i="15"/>
  <c r="F57" i="15"/>
  <c r="F56" i="15"/>
  <c r="F55" i="15"/>
  <c r="F54" i="15"/>
  <c r="F53" i="15"/>
  <c r="F52" i="15"/>
  <c r="F51" i="15"/>
  <c r="F50" i="15"/>
  <c r="F49" i="15"/>
  <c r="F48" i="15"/>
  <c r="F47" i="15" s="1"/>
  <c r="E47" i="15"/>
  <c r="F46" i="15"/>
  <c r="F45" i="15"/>
  <c r="F44" i="15"/>
  <c r="F43" i="15"/>
  <c r="F42" i="15"/>
  <c r="F41" i="15"/>
  <c r="E41" i="15"/>
  <c r="F40" i="15"/>
  <c r="F39" i="15"/>
  <c r="F38" i="15"/>
  <c r="E38" i="15"/>
  <c r="F37" i="15"/>
  <c r="F36" i="15"/>
  <c r="F35" i="15"/>
  <c r="F34" i="15" s="1"/>
  <c r="E34" i="15"/>
  <c r="F33" i="15"/>
  <c r="F32" i="15"/>
  <c r="F31" i="15"/>
  <c r="F30" i="15"/>
  <c r="F29" i="15"/>
  <c r="F28" i="15"/>
  <c r="F26" i="15" s="1"/>
  <c r="F27" i="15"/>
  <c r="E26" i="15"/>
  <c r="F25" i="15"/>
  <c r="F24" i="15"/>
  <c r="F23" i="15"/>
  <c r="F22" i="15"/>
  <c r="F21" i="15"/>
  <c r="F20" i="15"/>
  <c r="F19" i="15"/>
  <c r="F18" i="15"/>
  <c r="F17" i="15"/>
  <c r="F16" i="15" s="1"/>
  <c r="E16" i="15"/>
  <c r="E15" i="15" s="1"/>
  <c r="D16" i="15"/>
  <c r="D15" i="15"/>
  <c r="E14" i="15" l="1"/>
  <c r="F116" i="15"/>
  <c r="F15" i="15" s="1"/>
  <c r="F204" i="15"/>
  <c r="D291" i="15"/>
  <c r="D14" i="15" s="1"/>
  <c r="F14" i="15" l="1"/>
  <c r="E293" i="13" l="1"/>
  <c r="E283" i="13"/>
  <c r="E281" i="13"/>
  <c r="E277" i="13"/>
  <c r="E272" i="13"/>
  <c r="E270" i="13" s="1"/>
  <c r="E269" i="13" s="1"/>
  <c r="E264" i="13"/>
  <c r="E260" i="13"/>
  <c r="E259" i="13" s="1"/>
  <c r="E253" i="13"/>
  <c r="E252" i="13" s="1"/>
  <c r="E247" i="13"/>
  <c r="E239" i="13"/>
  <c r="E236" i="13"/>
  <c r="E234" i="13"/>
  <c r="E232" i="13"/>
  <c r="E231" i="13" s="1"/>
  <c r="E228" i="13"/>
  <c r="E217" i="13"/>
  <c r="E206" i="13"/>
  <c r="E205" i="13" s="1"/>
  <c r="E199" i="13"/>
  <c r="E197" i="13" s="1"/>
  <c r="E196" i="13" s="1"/>
  <c r="E195" i="13" s="1"/>
  <c r="E193" i="13"/>
  <c r="E192" i="13" s="1"/>
  <c r="E189" i="13"/>
  <c r="E185" i="13"/>
  <c r="E180" i="13"/>
  <c r="E176" i="13"/>
  <c r="E175" i="13" s="1"/>
  <c r="E174" i="13" s="1"/>
  <c r="E167" i="13"/>
  <c r="E166" i="13"/>
  <c r="F166" i="13" s="1"/>
  <c r="E161" i="13"/>
  <c r="E152" i="13"/>
  <c r="E145" i="13"/>
  <c r="E142" i="13"/>
  <c r="F142" i="13" s="1"/>
  <c r="E137" i="13"/>
  <c r="E132" i="13"/>
  <c r="E131" i="13" s="1"/>
  <c r="E129" i="13"/>
  <c r="F129" i="13" s="1"/>
  <c r="E123" i="13"/>
  <c r="E117" i="13"/>
  <c r="E113" i="13"/>
  <c r="F113" i="13" s="1"/>
  <c r="E104" i="13"/>
  <c r="E96" i="13"/>
  <c r="E90" i="13"/>
  <c r="E85" i="13"/>
  <c r="E84" i="13" s="1"/>
  <c r="E81" i="13"/>
  <c r="E78" i="13"/>
  <c r="E77" i="13"/>
  <c r="E70" i="13"/>
  <c r="E68" i="13" s="1"/>
  <c r="E59" i="13"/>
  <c r="E55" i="13" s="1"/>
  <c r="E54" i="13" s="1"/>
  <c r="E56" i="13"/>
  <c r="E44" i="13"/>
  <c r="E23" i="13"/>
  <c r="E291" i="13" s="1"/>
  <c r="E290" i="13" s="1"/>
  <c r="D128" i="13"/>
  <c r="D119" i="13"/>
  <c r="O303" i="13"/>
  <c r="L303" i="13"/>
  <c r="I303" i="13"/>
  <c r="F303" i="13"/>
  <c r="C303" i="13" s="1"/>
  <c r="O301" i="13"/>
  <c r="L301" i="13"/>
  <c r="I301" i="13"/>
  <c r="C301" i="13" s="1"/>
  <c r="F301" i="13"/>
  <c r="O299" i="13"/>
  <c r="L299" i="13"/>
  <c r="I299" i="13"/>
  <c r="F299" i="13"/>
  <c r="C299" i="13" s="1"/>
  <c r="O298" i="13"/>
  <c r="L298" i="13"/>
  <c r="I298" i="13"/>
  <c r="F298" i="13"/>
  <c r="C298" i="13"/>
  <c r="O297" i="13"/>
  <c r="L297" i="13"/>
  <c r="I297" i="13"/>
  <c r="F297" i="13"/>
  <c r="C297" i="13" s="1"/>
  <c r="O296" i="13"/>
  <c r="L296" i="13"/>
  <c r="I296" i="13"/>
  <c r="F296" i="13"/>
  <c r="O295" i="13"/>
  <c r="L295" i="13"/>
  <c r="I295" i="13"/>
  <c r="F295" i="13"/>
  <c r="C295" i="13" s="1"/>
  <c r="O294" i="13"/>
  <c r="L294" i="13"/>
  <c r="I294" i="13"/>
  <c r="F294" i="13"/>
  <c r="C294" i="13" s="1"/>
  <c r="N293" i="13"/>
  <c r="O293" i="13" s="1"/>
  <c r="M293" i="13"/>
  <c r="L293" i="13"/>
  <c r="K293" i="13"/>
  <c r="J293" i="13"/>
  <c r="H293" i="13"/>
  <c r="G293" i="13"/>
  <c r="D293" i="13"/>
  <c r="M291" i="13"/>
  <c r="O285" i="13"/>
  <c r="L285" i="13"/>
  <c r="I285" i="13"/>
  <c r="F285" i="13"/>
  <c r="O284" i="13"/>
  <c r="L284" i="13"/>
  <c r="I284" i="13"/>
  <c r="F284" i="13"/>
  <c r="C284" i="13" s="1"/>
  <c r="O283" i="13"/>
  <c r="N283" i="13"/>
  <c r="M283" i="13"/>
  <c r="K283" i="13"/>
  <c r="J283" i="13"/>
  <c r="H283" i="13"/>
  <c r="G283" i="13"/>
  <c r="F283" i="13"/>
  <c r="D283" i="13"/>
  <c r="O282" i="13"/>
  <c r="L282" i="13"/>
  <c r="I282" i="13"/>
  <c r="F282" i="13"/>
  <c r="C282" i="13" s="1"/>
  <c r="N281" i="13"/>
  <c r="M281" i="13"/>
  <c r="O281" i="13" s="1"/>
  <c r="K281" i="13"/>
  <c r="L281" i="13" s="1"/>
  <c r="J281" i="13"/>
  <c r="I281" i="13"/>
  <c r="H281" i="13"/>
  <c r="G281" i="13"/>
  <c r="D281" i="13"/>
  <c r="O280" i="13"/>
  <c r="L280" i="13"/>
  <c r="I280" i="13"/>
  <c r="F280" i="13"/>
  <c r="O279" i="13"/>
  <c r="O277" i="13" s="1"/>
  <c r="L279" i="13"/>
  <c r="I279" i="13"/>
  <c r="F279" i="13"/>
  <c r="C279" i="13"/>
  <c r="O278" i="13"/>
  <c r="L278" i="13"/>
  <c r="I278" i="13"/>
  <c r="F278" i="13"/>
  <c r="C278" i="13" s="1"/>
  <c r="N277" i="13"/>
  <c r="M277" i="13"/>
  <c r="M270" i="13" s="1"/>
  <c r="O270" i="13" s="1"/>
  <c r="K277" i="13"/>
  <c r="L277" i="13" s="1"/>
  <c r="J277" i="13"/>
  <c r="I277" i="13"/>
  <c r="H277" i="13"/>
  <c r="G277" i="13"/>
  <c r="G270" i="13" s="1"/>
  <c r="D277" i="13"/>
  <c r="O276" i="13"/>
  <c r="L276" i="13"/>
  <c r="I276" i="13"/>
  <c r="F276" i="13"/>
  <c r="C276" i="13" s="1"/>
  <c r="O275" i="13"/>
  <c r="L275" i="13"/>
  <c r="I275" i="13"/>
  <c r="F275" i="13"/>
  <c r="C275" i="13" s="1"/>
  <c r="O274" i="13"/>
  <c r="L274" i="13"/>
  <c r="I274" i="13"/>
  <c r="F274" i="13"/>
  <c r="C274" i="13" s="1"/>
  <c r="O273" i="13"/>
  <c r="L273" i="13"/>
  <c r="I273" i="13"/>
  <c r="C273" i="13" s="1"/>
  <c r="F273" i="13"/>
  <c r="N272" i="13"/>
  <c r="N270" i="13" s="1"/>
  <c r="N269" i="13" s="1"/>
  <c r="M272" i="13"/>
  <c r="O272" i="13" s="1"/>
  <c r="K272" i="13"/>
  <c r="J272" i="13"/>
  <c r="H272" i="13"/>
  <c r="I272" i="13" s="1"/>
  <c r="G272" i="13"/>
  <c r="F272" i="13"/>
  <c r="D272" i="13"/>
  <c r="O271" i="13"/>
  <c r="L271" i="13"/>
  <c r="I271" i="13"/>
  <c r="F271" i="13"/>
  <c r="C271" i="13"/>
  <c r="H270" i="13"/>
  <c r="H269" i="13" s="1"/>
  <c r="D270" i="13"/>
  <c r="M269" i="13"/>
  <c r="O269" i="13" s="1"/>
  <c r="O268" i="13"/>
  <c r="L268" i="13"/>
  <c r="I268" i="13"/>
  <c r="F268" i="13"/>
  <c r="O267" i="13"/>
  <c r="L267" i="13"/>
  <c r="I267" i="13"/>
  <c r="F267" i="13"/>
  <c r="C267" i="13"/>
  <c r="O266" i="13"/>
  <c r="L266" i="13"/>
  <c r="I266" i="13"/>
  <c r="F266" i="13"/>
  <c r="C266" i="13" s="1"/>
  <c r="O265" i="13"/>
  <c r="L265" i="13"/>
  <c r="I265" i="13"/>
  <c r="F265" i="13"/>
  <c r="N264" i="13"/>
  <c r="M264" i="13"/>
  <c r="K264" i="13"/>
  <c r="J264" i="13"/>
  <c r="L264" i="13" s="1"/>
  <c r="H264" i="13"/>
  <c r="I264" i="13" s="1"/>
  <c r="G264" i="13"/>
  <c r="F264" i="13"/>
  <c r="D264" i="13"/>
  <c r="O263" i="13"/>
  <c r="L263" i="13"/>
  <c r="I263" i="13"/>
  <c r="F263" i="13"/>
  <c r="C263" i="13" s="1"/>
  <c r="O262" i="13"/>
  <c r="L262" i="13"/>
  <c r="I262" i="13"/>
  <c r="F262" i="13"/>
  <c r="C262" i="13" s="1"/>
  <c r="O261" i="13"/>
  <c r="L261" i="13"/>
  <c r="I261" i="13"/>
  <c r="C261" i="13" s="1"/>
  <c r="F261" i="13"/>
  <c r="N260" i="13"/>
  <c r="M260" i="13"/>
  <c r="K260" i="13"/>
  <c r="J260" i="13"/>
  <c r="H260" i="13"/>
  <c r="I260" i="13" s="1"/>
  <c r="G260" i="13"/>
  <c r="D260" i="13"/>
  <c r="D259" i="13" s="1"/>
  <c r="M259" i="13"/>
  <c r="K259" i="13"/>
  <c r="G259" i="13"/>
  <c r="O258" i="13"/>
  <c r="L258" i="13"/>
  <c r="I258" i="13"/>
  <c r="F258" i="13"/>
  <c r="C258" i="13" s="1"/>
  <c r="O257" i="13"/>
  <c r="L257" i="13"/>
  <c r="I257" i="13"/>
  <c r="F257" i="13"/>
  <c r="O256" i="13"/>
  <c r="L256" i="13"/>
  <c r="I256" i="13"/>
  <c r="F256" i="13"/>
  <c r="C256" i="13" s="1"/>
  <c r="O255" i="13"/>
  <c r="L255" i="13"/>
  <c r="I255" i="13"/>
  <c r="F255" i="13"/>
  <c r="C255" i="13" s="1"/>
  <c r="O254" i="13"/>
  <c r="L254" i="13"/>
  <c r="I254" i="13"/>
  <c r="F254" i="13"/>
  <c r="C254" i="13" s="1"/>
  <c r="N253" i="13"/>
  <c r="M253" i="13"/>
  <c r="K253" i="13"/>
  <c r="K252" i="13" s="1"/>
  <c r="J253" i="13"/>
  <c r="L253" i="13" s="1"/>
  <c r="I253" i="13"/>
  <c r="H253" i="13"/>
  <c r="G253" i="13"/>
  <c r="G252" i="13" s="1"/>
  <c r="I252" i="13" s="1"/>
  <c r="D253" i="13"/>
  <c r="N252" i="13"/>
  <c r="J252" i="13"/>
  <c r="L252" i="13" s="1"/>
  <c r="H252" i="13"/>
  <c r="D252" i="13"/>
  <c r="O251" i="13"/>
  <c r="L251" i="13"/>
  <c r="I251" i="13"/>
  <c r="F251" i="13"/>
  <c r="C251" i="13"/>
  <c r="O250" i="13"/>
  <c r="L250" i="13"/>
  <c r="I250" i="13"/>
  <c r="F250" i="13"/>
  <c r="C250" i="13" s="1"/>
  <c r="O249" i="13"/>
  <c r="L249" i="13"/>
  <c r="I249" i="13"/>
  <c r="F249" i="13"/>
  <c r="O248" i="13"/>
  <c r="L248" i="13"/>
  <c r="I248" i="13"/>
  <c r="F248" i="13"/>
  <c r="C248" i="13" s="1"/>
  <c r="O247" i="13"/>
  <c r="N247" i="13"/>
  <c r="M247" i="13"/>
  <c r="K247" i="13"/>
  <c r="J247" i="13"/>
  <c r="H247" i="13"/>
  <c r="G247" i="13"/>
  <c r="I247" i="13" s="1"/>
  <c r="D247" i="13"/>
  <c r="F247" i="13" s="1"/>
  <c r="O246" i="13"/>
  <c r="L246" i="13"/>
  <c r="I246" i="13"/>
  <c r="F246" i="13"/>
  <c r="C246" i="13" s="1"/>
  <c r="O245" i="13"/>
  <c r="L245" i="13"/>
  <c r="I245" i="13"/>
  <c r="F245" i="13"/>
  <c r="O244" i="13"/>
  <c r="L244" i="13"/>
  <c r="I244" i="13"/>
  <c r="F244" i="13"/>
  <c r="O243" i="13"/>
  <c r="L243" i="13"/>
  <c r="I243" i="13"/>
  <c r="F243" i="13"/>
  <c r="C243" i="13" s="1"/>
  <c r="O242" i="13"/>
  <c r="L242" i="13"/>
  <c r="I242" i="13"/>
  <c r="F242" i="13"/>
  <c r="C242" i="13" s="1"/>
  <c r="O241" i="13"/>
  <c r="L241" i="13"/>
  <c r="I241" i="13"/>
  <c r="C241" i="13" s="1"/>
  <c r="F241" i="13"/>
  <c r="O240" i="13"/>
  <c r="L240" i="13"/>
  <c r="I240" i="13"/>
  <c r="F240" i="13"/>
  <c r="O239" i="13"/>
  <c r="N239" i="13"/>
  <c r="M239" i="13"/>
  <c r="M232" i="13" s="1"/>
  <c r="K239" i="13"/>
  <c r="J239" i="13"/>
  <c r="L239" i="13" s="1"/>
  <c r="H239" i="13"/>
  <c r="G239" i="13"/>
  <c r="D239" i="13"/>
  <c r="F239" i="13" s="1"/>
  <c r="O238" i="13"/>
  <c r="L238" i="13"/>
  <c r="I238" i="13"/>
  <c r="F238" i="13"/>
  <c r="C238" i="13" s="1"/>
  <c r="O237" i="13"/>
  <c r="L237" i="13"/>
  <c r="I237" i="13"/>
  <c r="C237" i="13" s="1"/>
  <c r="F237" i="13"/>
  <c r="N236" i="13"/>
  <c r="N232" i="13" s="1"/>
  <c r="M236" i="13"/>
  <c r="K236" i="13"/>
  <c r="J236" i="13"/>
  <c r="L236" i="13" s="1"/>
  <c r="H236" i="13"/>
  <c r="G236" i="13"/>
  <c r="I236" i="13" s="1"/>
  <c r="F236" i="13"/>
  <c r="D236" i="13"/>
  <c r="O235" i="13"/>
  <c r="L235" i="13"/>
  <c r="I235" i="13"/>
  <c r="F235" i="13"/>
  <c r="C235" i="13"/>
  <c r="N234" i="13"/>
  <c r="M234" i="13"/>
  <c r="O234" i="13" s="1"/>
  <c r="L234" i="13"/>
  <c r="K234" i="13"/>
  <c r="J234" i="13"/>
  <c r="H234" i="13"/>
  <c r="G234" i="13"/>
  <c r="D234" i="13"/>
  <c r="O233" i="13"/>
  <c r="L233" i="13"/>
  <c r="I233" i="13"/>
  <c r="F233" i="13"/>
  <c r="J232" i="13"/>
  <c r="O230" i="13"/>
  <c r="L230" i="13"/>
  <c r="I230" i="13"/>
  <c r="F230" i="13"/>
  <c r="C230" i="13" s="1"/>
  <c r="O229" i="13"/>
  <c r="L229" i="13"/>
  <c r="I229" i="13"/>
  <c r="C229" i="13" s="1"/>
  <c r="F229" i="13"/>
  <c r="N228" i="13"/>
  <c r="N205" i="13" s="1"/>
  <c r="M228" i="13"/>
  <c r="O228" i="13" s="1"/>
  <c r="K228" i="13"/>
  <c r="J228" i="13"/>
  <c r="H228" i="13"/>
  <c r="G228" i="13"/>
  <c r="I228" i="13" s="1"/>
  <c r="F228" i="13"/>
  <c r="D228" i="13"/>
  <c r="O227" i="13"/>
  <c r="L227" i="13"/>
  <c r="I227" i="13"/>
  <c r="F227" i="13"/>
  <c r="C227" i="13"/>
  <c r="O226" i="13"/>
  <c r="L226" i="13"/>
  <c r="I226" i="13"/>
  <c r="F226" i="13"/>
  <c r="C226" i="13" s="1"/>
  <c r="O225" i="13"/>
  <c r="L225" i="13"/>
  <c r="I225" i="13"/>
  <c r="F225" i="13"/>
  <c r="O224" i="13"/>
  <c r="L224" i="13"/>
  <c r="I224" i="13"/>
  <c r="F224" i="13"/>
  <c r="O223" i="13"/>
  <c r="L223" i="13"/>
  <c r="I223" i="13"/>
  <c r="F223" i="13"/>
  <c r="C223" i="13" s="1"/>
  <c r="O222" i="13"/>
  <c r="L222" i="13"/>
  <c r="I222" i="13"/>
  <c r="F222" i="13"/>
  <c r="C222" i="13" s="1"/>
  <c r="O221" i="13"/>
  <c r="L221" i="13"/>
  <c r="I221" i="13"/>
  <c r="C221" i="13" s="1"/>
  <c r="F221" i="13"/>
  <c r="O220" i="13"/>
  <c r="L220" i="13"/>
  <c r="I220" i="13"/>
  <c r="F220" i="13"/>
  <c r="O219" i="13"/>
  <c r="L219" i="13"/>
  <c r="I219" i="13"/>
  <c r="F219" i="13"/>
  <c r="C219" i="13" s="1"/>
  <c r="O218" i="13"/>
  <c r="L218" i="13"/>
  <c r="I218" i="13"/>
  <c r="F218" i="13"/>
  <c r="C218" i="13" s="1"/>
  <c r="N217" i="13"/>
  <c r="M217" i="13"/>
  <c r="O217" i="13" s="1"/>
  <c r="K217" i="13"/>
  <c r="J217" i="13"/>
  <c r="L217" i="13" s="1"/>
  <c r="I217" i="13"/>
  <c r="H217" i="13"/>
  <c r="G217" i="13"/>
  <c r="D217" i="13"/>
  <c r="O216" i="13"/>
  <c r="L216" i="13"/>
  <c r="I216" i="13"/>
  <c r="F216" i="13"/>
  <c r="C216" i="13" s="1"/>
  <c r="O215" i="13"/>
  <c r="L215" i="13"/>
  <c r="I215" i="13"/>
  <c r="F215" i="13"/>
  <c r="C215" i="13" s="1"/>
  <c r="O214" i="13"/>
  <c r="L214" i="13"/>
  <c r="I214" i="13"/>
  <c r="F214" i="13"/>
  <c r="C214" i="13" s="1"/>
  <c r="O213" i="13"/>
  <c r="L213" i="13"/>
  <c r="I213" i="13"/>
  <c r="C213" i="13" s="1"/>
  <c r="F213" i="13"/>
  <c r="O212" i="13"/>
  <c r="L212" i="13"/>
  <c r="I212" i="13"/>
  <c r="F212" i="13"/>
  <c r="O211" i="13"/>
  <c r="L211" i="13"/>
  <c r="I211" i="13"/>
  <c r="F211" i="13"/>
  <c r="C211" i="13"/>
  <c r="O210" i="13"/>
  <c r="L210" i="13"/>
  <c r="I210" i="13"/>
  <c r="F210" i="13"/>
  <c r="C210" i="13" s="1"/>
  <c r="O209" i="13"/>
  <c r="L209" i="13"/>
  <c r="I209" i="13"/>
  <c r="F209" i="13"/>
  <c r="O208" i="13"/>
  <c r="L208" i="13"/>
  <c r="I208" i="13"/>
  <c r="F208" i="13"/>
  <c r="O207" i="13"/>
  <c r="L207" i="13"/>
  <c r="I207" i="13"/>
  <c r="F207" i="13"/>
  <c r="C207" i="13" s="1"/>
  <c r="N206" i="13"/>
  <c r="M206" i="13"/>
  <c r="O206" i="13" s="1"/>
  <c r="L206" i="13"/>
  <c r="K206" i="13"/>
  <c r="J206" i="13"/>
  <c r="H206" i="13"/>
  <c r="G206" i="13"/>
  <c r="D206" i="13"/>
  <c r="M205" i="13"/>
  <c r="O205" i="13" s="1"/>
  <c r="K205" i="13"/>
  <c r="G205" i="13"/>
  <c r="O204" i="13"/>
  <c r="L204" i="13"/>
  <c r="I204" i="13"/>
  <c r="F204" i="13"/>
  <c r="O203" i="13"/>
  <c r="L203" i="13"/>
  <c r="I203" i="13"/>
  <c r="F203" i="13"/>
  <c r="C203" i="13" s="1"/>
  <c r="O202" i="13"/>
  <c r="L202" i="13"/>
  <c r="I202" i="13"/>
  <c r="F202" i="13"/>
  <c r="C202" i="13" s="1"/>
  <c r="O201" i="13"/>
  <c r="L201" i="13"/>
  <c r="I201" i="13"/>
  <c r="C201" i="13" s="1"/>
  <c r="F201" i="13"/>
  <c r="O200" i="13"/>
  <c r="L200" i="13"/>
  <c r="I200" i="13"/>
  <c r="F200" i="13"/>
  <c r="O199" i="13"/>
  <c r="N199" i="13"/>
  <c r="M199" i="13"/>
  <c r="K199" i="13"/>
  <c r="K197" i="13" s="1"/>
  <c r="K196" i="13" s="1"/>
  <c r="J199" i="13"/>
  <c r="L199" i="13" s="1"/>
  <c r="H199" i="13"/>
  <c r="G199" i="13"/>
  <c r="D199" i="13"/>
  <c r="F199" i="13" s="1"/>
  <c r="O198" i="13"/>
  <c r="L198" i="13"/>
  <c r="I198" i="13"/>
  <c r="F198" i="13"/>
  <c r="C198" i="13" s="1"/>
  <c r="N197" i="13"/>
  <c r="M197" i="13"/>
  <c r="J197" i="13"/>
  <c r="L197" i="13" s="1"/>
  <c r="H197" i="13"/>
  <c r="D197" i="13"/>
  <c r="N196" i="13"/>
  <c r="O194" i="13"/>
  <c r="L194" i="13"/>
  <c r="I194" i="13"/>
  <c r="F194" i="13"/>
  <c r="C194" i="13" s="1"/>
  <c r="N193" i="13"/>
  <c r="M193" i="13"/>
  <c r="K193" i="13"/>
  <c r="J193" i="13"/>
  <c r="L193" i="13" s="1"/>
  <c r="I193" i="13"/>
  <c r="H193" i="13"/>
  <c r="G193" i="13"/>
  <c r="D193" i="13"/>
  <c r="F193" i="13" s="1"/>
  <c r="N192" i="13"/>
  <c r="K192" i="13"/>
  <c r="J192" i="13"/>
  <c r="L192" i="13" s="1"/>
  <c r="H192" i="13"/>
  <c r="G192" i="13"/>
  <c r="I192" i="13" s="1"/>
  <c r="D192" i="13"/>
  <c r="O191" i="13"/>
  <c r="L191" i="13"/>
  <c r="I191" i="13"/>
  <c r="C191" i="13" s="1"/>
  <c r="F191" i="13"/>
  <c r="O190" i="13"/>
  <c r="L190" i="13"/>
  <c r="I190" i="13"/>
  <c r="F190" i="13"/>
  <c r="C190" i="13" s="1"/>
  <c r="O189" i="13"/>
  <c r="N189" i="13"/>
  <c r="M189" i="13"/>
  <c r="K189" i="13"/>
  <c r="K188" i="13" s="1"/>
  <c r="J189" i="13"/>
  <c r="L189" i="13" s="1"/>
  <c r="H189" i="13"/>
  <c r="G189" i="13"/>
  <c r="D189" i="13"/>
  <c r="N188" i="13"/>
  <c r="L188" i="13"/>
  <c r="J188" i="13"/>
  <c r="H188" i="13"/>
  <c r="D188" i="13"/>
  <c r="O187" i="13"/>
  <c r="L187" i="13"/>
  <c r="I187" i="13"/>
  <c r="C187" i="13" s="1"/>
  <c r="F187" i="13"/>
  <c r="O186" i="13"/>
  <c r="L186" i="13"/>
  <c r="I186" i="13"/>
  <c r="F186" i="13"/>
  <c r="C186" i="13" s="1"/>
  <c r="O185" i="13"/>
  <c r="N185" i="13"/>
  <c r="M185" i="13"/>
  <c r="K185" i="13"/>
  <c r="J185" i="13"/>
  <c r="H185" i="13"/>
  <c r="G185" i="13"/>
  <c r="I185" i="13" s="1"/>
  <c r="F185" i="13"/>
  <c r="D185" i="13"/>
  <c r="O184" i="13"/>
  <c r="L184" i="13"/>
  <c r="I184" i="13"/>
  <c r="F184" i="13"/>
  <c r="C184" i="13" s="1"/>
  <c r="O183" i="13"/>
  <c r="L183" i="13"/>
  <c r="I183" i="13"/>
  <c r="F183" i="13"/>
  <c r="O182" i="13"/>
  <c r="L182" i="13"/>
  <c r="I182" i="13"/>
  <c r="F182" i="13"/>
  <c r="O181" i="13"/>
  <c r="L181" i="13"/>
  <c r="I181" i="13"/>
  <c r="F181" i="13"/>
  <c r="C181" i="13" s="1"/>
  <c r="N180" i="13"/>
  <c r="O180" i="13" s="1"/>
  <c r="M180" i="13"/>
  <c r="L180" i="13"/>
  <c r="K180" i="13"/>
  <c r="J180" i="13"/>
  <c r="H180" i="13"/>
  <c r="G180" i="13"/>
  <c r="I180" i="13" s="1"/>
  <c r="D180" i="13"/>
  <c r="F180" i="13" s="1"/>
  <c r="C180" i="13" s="1"/>
  <c r="O179" i="13"/>
  <c r="L179" i="13"/>
  <c r="I179" i="13"/>
  <c r="C179" i="13" s="1"/>
  <c r="F179" i="13"/>
  <c r="O178" i="13"/>
  <c r="L178" i="13"/>
  <c r="I178" i="13"/>
  <c r="F178" i="13"/>
  <c r="C178" i="13" s="1"/>
  <c r="O177" i="13"/>
  <c r="L177" i="13"/>
  <c r="I177" i="13"/>
  <c r="F177" i="13"/>
  <c r="C177" i="13" s="1"/>
  <c r="N176" i="13"/>
  <c r="O176" i="13" s="1"/>
  <c r="M176" i="13"/>
  <c r="L176" i="13"/>
  <c r="K176" i="13"/>
  <c r="J176" i="13"/>
  <c r="J175" i="13" s="1"/>
  <c r="L175" i="13" s="1"/>
  <c r="H176" i="13"/>
  <c r="G176" i="13"/>
  <c r="I176" i="13" s="1"/>
  <c r="D176" i="13"/>
  <c r="M175" i="13"/>
  <c r="K175" i="13"/>
  <c r="K174" i="13" s="1"/>
  <c r="G175" i="13"/>
  <c r="G174" i="13" s="1"/>
  <c r="O173" i="13"/>
  <c r="L173" i="13"/>
  <c r="I173" i="13"/>
  <c r="F173" i="13"/>
  <c r="C173" i="13" s="1"/>
  <c r="O172" i="13"/>
  <c r="L172" i="13"/>
  <c r="I172" i="13"/>
  <c r="F172" i="13"/>
  <c r="C172" i="13" s="1"/>
  <c r="O171" i="13"/>
  <c r="L171" i="13"/>
  <c r="I171" i="13"/>
  <c r="C171" i="13" s="1"/>
  <c r="F171" i="13"/>
  <c r="O170" i="13"/>
  <c r="L170" i="13"/>
  <c r="I170" i="13"/>
  <c r="F170" i="13"/>
  <c r="O169" i="13"/>
  <c r="L169" i="13"/>
  <c r="I169" i="13"/>
  <c r="F169" i="13"/>
  <c r="C169" i="13" s="1"/>
  <c r="O168" i="13"/>
  <c r="L168" i="13"/>
  <c r="I168" i="13"/>
  <c r="F168" i="13"/>
  <c r="C168" i="13" s="1"/>
  <c r="N167" i="13"/>
  <c r="M167" i="13"/>
  <c r="K167" i="13"/>
  <c r="L167" i="13" s="1"/>
  <c r="J167" i="13"/>
  <c r="I167" i="13"/>
  <c r="H167" i="13"/>
  <c r="G167" i="13"/>
  <c r="G166" i="13" s="1"/>
  <c r="I166" i="13" s="1"/>
  <c r="D167" i="13"/>
  <c r="N166" i="13"/>
  <c r="J166" i="13"/>
  <c r="H166" i="13"/>
  <c r="D166" i="13"/>
  <c r="O165" i="13"/>
  <c r="L165" i="13"/>
  <c r="I165" i="13"/>
  <c r="F165" i="13"/>
  <c r="C165" i="13" s="1"/>
  <c r="O164" i="13"/>
  <c r="L164" i="13"/>
  <c r="I164" i="13"/>
  <c r="F164" i="13"/>
  <c r="C164" i="13" s="1"/>
  <c r="O163" i="13"/>
  <c r="L163" i="13"/>
  <c r="I163" i="13"/>
  <c r="C163" i="13" s="1"/>
  <c r="F163" i="13"/>
  <c r="O162" i="13"/>
  <c r="L162" i="13"/>
  <c r="I162" i="13"/>
  <c r="F162" i="13"/>
  <c r="O161" i="13"/>
  <c r="N161" i="13"/>
  <c r="M161" i="13"/>
  <c r="K161" i="13"/>
  <c r="J161" i="13"/>
  <c r="L161" i="13" s="1"/>
  <c r="H161" i="13"/>
  <c r="G161" i="13"/>
  <c r="I161" i="13" s="1"/>
  <c r="C161" i="13" s="1"/>
  <c r="F161" i="13"/>
  <c r="D161" i="13"/>
  <c r="O160" i="13"/>
  <c r="L160" i="13"/>
  <c r="I160" i="13"/>
  <c r="F160" i="13"/>
  <c r="C160" i="13" s="1"/>
  <c r="O159" i="13"/>
  <c r="L159" i="13"/>
  <c r="I159" i="13"/>
  <c r="C159" i="13" s="1"/>
  <c r="F159" i="13"/>
  <c r="O158" i="13"/>
  <c r="L158" i="13"/>
  <c r="I158" i="13"/>
  <c r="F158" i="13"/>
  <c r="C158" i="13" s="1"/>
  <c r="O157" i="13"/>
  <c r="L157" i="13"/>
  <c r="I157" i="13"/>
  <c r="F157" i="13"/>
  <c r="C157" i="13" s="1"/>
  <c r="O156" i="13"/>
  <c r="L156" i="13"/>
  <c r="I156" i="13"/>
  <c r="F156" i="13"/>
  <c r="C156" i="13" s="1"/>
  <c r="O155" i="13"/>
  <c r="L155" i="13"/>
  <c r="I155" i="13"/>
  <c r="C155" i="13" s="1"/>
  <c r="F155" i="13"/>
  <c r="O154" i="13"/>
  <c r="L154" i="13"/>
  <c r="I154" i="13"/>
  <c r="F154" i="13"/>
  <c r="O153" i="13"/>
  <c r="L153" i="13"/>
  <c r="I153" i="13"/>
  <c r="F153" i="13"/>
  <c r="C153" i="13"/>
  <c r="N152" i="13"/>
  <c r="O152" i="13" s="1"/>
  <c r="M152" i="13"/>
  <c r="L152" i="13"/>
  <c r="K152" i="13"/>
  <c r="J152" i="13"/>
  <c r="H152" i="13"/>
  <c r="G152" i="13"/>
  <c r="I152" i="13" s="1"/>
  <c r="D152" i="13"/>
  <c r="F152" i="13" s="1"/>
  <c r="C152" i="13" s="1"/>
  <c r="O151" i="13"/>
  <c r="L151" i="13"/>
  <c r="I151" i="13"/>
  <c r="F151" i="13"/>
  <c r="O150" i="13"/>
  <c r="L150" i="13"/>
  <c r="I150" i="13"/>
  <c r="F150" i="13"/>
  <c r="C150" i="13" s="1"/>
  <c r="O149" i="13"/>
  <c r="L149" i="13"/>
  <c r="I149" i="13"/>
  <c r="F149" i="13"/>
  <c r="C149" i="13" s="1"/>
  <c r="O148" i="13"/>
  <c r="L148" i="13"/>
  <c r="I148" i="13"/>
  <c r="F148" i="13"/>
  <c r="C148" i="13" s="1"/>
  <c r="O147" i="13"/>
  <c r="L147" i="13"/>
  <c r="I147" i="13"/>
  <c r="C147" i="13" s="1"/>
  <c r="F147" i="13"/>
  <c r="O146" i="13"/>
  <c r="L146" i="13"/>
  <c r="I146" i="13"/>
  <c r="F146" i="13"/>
  <c r="C146" i="13" s="1"/>
  <c r="O145" i="13"/>
  <c r="N145" i="13"/>
  <c r="M145" i="13"/>
  <c r="K145" i="13"/>
  <c r="J145" i="13"/>
  <c r="L145" i="13" s="1"/>
  <c r="H145" i="13"/>
  <c r="G145" i="13"/>
  <c r="I145" i="13" s="1"/>
  <c r="F145" i="13"/>
  <c r="C145" i="13" s="1"/>
  <c r="D145" i="13"/>
  <c r="O144" i="13"/>
  <c r="L144" i="13"/>
  <c r="I144" i="13"/>
  <c r="F144" i="13"/>
  <c r="C144" i="13" s="1"/>
  <c r="O143" i="13"/>
  <c r="L143" i="13"/>
  <c r="I143" i="13"/>
  <c r="C143" i="13" s="1"/>
  <c r="F143" i="13"/>
  <c r="N142" i="13"/>
  <c r="M142" i="13"/>
  <c r="K142" i="13"/>
  <c r="J142" i="13"/>
  <c r="L142" i="13" s="1"/>
  <c r="H142" i="13"/>
  <c r="I142" i="13" s="1"/>
  <c r="G142" i="13"/>
  <c r="D142" i="13"/>
  <c r="O141" i="13"/>
  <c r="L141" i="13"/>
  <c r="I141" i="13"/>
  <c r="F141" i="13"/>
  <c r="C141" i="13" s="1"/>
  <c r="O140" i="13"/>
  <c r="L140" i="13"/>
  <c r="I140" i="13"/>
  <c r="F140" i="13"/>
  <c r="C140" i="13" s="1"/>
  <c r="O139" i="13"/>
  <c r="L139" i="13"/>
  <c r="I139" i="13"/>
  <c r="C139" i="13" s="1"/>
  <c r="F139" i="13"/>
  <c r="O138" i="13"/>
  <c r="L138" i="13"/>
  <c r="I138" i="13"/>
  <c r="F138" i="13"/>
  <c r="C138" i="13" s="1"/>
  <c r="O137" i="13"/>
  <c r="N137" i="13"/>
  <c r="M137" i="13"/>
  <c r="K137" i="13"/>
  <c r="K131" i="13" s="1"/>
  <c r="J137" i="13"/>
  <c r="L137" i="13" s="1"/>
  <c r="H137" i="13"/>
  <c r="G137" i="13"/>
  <c r="F137" i="13"/>
  <c r="D137" i="13"/>
  <c r="O136" i="13"/>
  <c r="L136" i="13"/>
  <c r="I136" i="13"/>
  <c r="F136" i="13"/>
  <c r="C136" i="13" s="1"/>
  <c r="O135" i="13"/>
  <c r="L135" i="13"/>
  <c r="I135" i="13"/>
  <c r="F135" i="13"/>
  <c r="O134" i="13"/>
  <c r="L134" i="13"/>
  <c r="I134" i="13"/>
  <c r="F134" i="13"/>
  <c r="O133" i="13"/>
  <c r="L133" i="13"/>
  <c r="I133" i="13"/>
  <c r="F133" i="13"/>
  <c r="C133" i="13" s="1"/>
  <c r="N132" i="13"/>
  <c r="O132" i="13" s="1"/>
  <c r="M132" i="13"/>
  <c r="L132" i="13"/>
  <c r="K132" i="13"/>
  <c r="J132" i="13"/>
  <c r="J131" i="13" s="1"/>
  <c r="L131" i="13" s="1"/>
  <c r="H132" i="13"/>
  <c r="H131" i="13" s="1"/>
  <c r="G132" i="13"/>
  <c r="D132" i="13"/>
  <c r="M131" i="13"/>
  <c r="O130" i="13"/>
  <c r="L130" i="13"/>
  <c r="I130" i="13"/>
  <c r="F130" i="13"/>
  <c r="C130" i="13" s="1"/>
  <c r="O129" i="13"/>
  <c r="N129" i="13"/>
  <c r="M129" i="13"/>
  <c r="K129" i="13"/>
  <c r="J129" i="13"/>
  <c r="H129" i="13"/>
  <c r="G129" i="13"/>
  <c r="I129" i="13" s="1"/>
  <c r="D129" i="13"/>
  <c r="O128" i="13"/>
  <c r="L128" i="13"/>
  <c r="I128" i="13"/>
  <c r="F128" i="13"/>
  <c r="C128" i="13" s="1"/>
  <c r="O127" i="13"/>
  <c r="L127" i="13"/>
  <c r="I127" i="13"/>
  <c r="F127" i="13"/>
  <c r="O126" i="13"/>
  <c r="L126" i="13"/>
  <c r="I126" i="13"/>
  <c r="F126" i="13"/>
  <c r="C126" i="13"/>
  <c r="O125" i="13"/>
  <c r="L125" i="13"/>
  <c r="I125" i="13"/>
  <c r="F125" i="13"/>
  <c r="C125" i="13" s="1"/>
  <c r="D125" i="13"/>
  <c r="D123" i="13" s="1"/>
  <c r="O124" i="13"/>
  <c r="L124" i="13"/>
  <c r="I124" i="13"/>
  <c r="F124" i="13"/>
  <c r="N123" i="13"/>
  <c r="M123" i="13"/>
  <c r="O123" i="13" s="1"/>
  <c r="K123" i="13"/>
  <c r="J123" i="13"/>
  <c r="I123" i="13"/>
  <c r="H123" i="13"/>
  <c r="G123" i="13"/>
  <c r="O122" i="13"/>
  <c r="L122" i="13"/>
  <c r="I122" i="13"/>
  <c r="F122" i="13"/>
  <c r="C122" i="13" s="1"/>
  <c r="O121" i="13"/>
  <c r="L121" i="13"/>
  <c r="I121" i="13"/>
  <c r="F121" i="13"/>
  <c r="C121" i="13" s="1"/>
  <c r="O120" i="13"/>
  <c r="L120" i="13"/>
  <c r="I120" i="13"/>
  <c r="F120" i="13"/>
  <c r="C120" i="13" s="1"/>
  <c r="O119" i="13"/>
  <c r="L119" i="13"/>
  <c r="I119" i="13"/>
  <c r="F119" i="13"/>
  <c r="C119" i="13" s="1"/>
  <c r="O118" i="13"/>
  <c r="L118" i="13"/>
  <c r="I118" i="13"/>
  <c r="F118" i="13"/>
  <c r="O117" i="13"/>
  <c r="N117" i="13"/>
  <c r="M117" i="13"/>
  <c r="K117" i="13"/>
  <c r="J117" i="13"/>
  <c r="L117" i="13" s="1"/>
  <c r="I117" i="13"/>
  <c r="H117" i="13"/>
  <c r="G117" i="13"/>
  <c r="O116" i="13"/>
  <c r="L116" i="13"/>
  <c r="I116" i="13"/>
  <c r="F116" i="13"/>
  <c r="C116" i="13" s="1"/>
  <c r="O115" i="13"/>
  <c r="L115" i="13"/>
  <c r="I115" i="13"/>
  <c r="C115" i="13" s="1"/>
  <c r="F115" i="13"/>
  <c r="O114" i="13"/>
  <c r="L114" i="13"/>
  <c r="I114" i="13"/>
  <c r="F114" i="13"/>
  <c r="N113" i="13"/>
  <c r="M113" i="13"/>
  <c r="O113" i="13" s="1"/>
  <c r="K113" i="13"/>
  <c r="J113" i="13"/>
  <c r="I113" i="13"/>
  <c r="H113" i="13"/>
  <c r="G113" i="13"/>
  <c r="D113" i="13"/>
  <c r="O112" i="13"/>
  <c r="L112" i="13"/>
  <c r="I112" i="13"/>
  <c r="F112" i="13"/>
  <c r="C112" i="13" s="1"/>
  <c r="O111" i="13"/>
  <c r="L111" i="13"/>
  <c r="I111" i="13"/>
  <c r="C111" i="13" s="1"/>
  <c r="F111" i="13"/>
  <c r="O110" i="13"/>
  <c r="L110" i="13"/>
  <c r="I110" i="13"/>
  <c r="F110" i="13"/>
  <c r="O109" i="13"/>
  <c r="L109" i="13"/>
  <c r="I109" i="13"/>
  <c r="C109" i="13" s="1"/>
  <c r="F109" i="13"/>
  <c r="O108" i="13"/>
  <c r="L108" i="13"/>
  <c r="I108" i="13"/>
  <c r="F108" i="13"/>
  <c r="O107" i="13"/>
  <c r="L107" i="13"/>
  <c r="I107" i="13"/>
  <c r="F107" i="13"/>
  <c r="C107" i="13" s="1"/>
  <c r="O106" i="13"/>
  <c r="L106" i="13"/>
  <c r="I106" i="13"/>
  <c r="F106" i="13"/>
  <c r="C106" i="13" s="1"/>
  <c r="O105" i="13"/>
  <c r="L105" i="13"/>
  <c r="I105" i="13"/>
  <c r="F105" i="13"/>
  <c r="C105" i="13"/>
  <c r="N104" i="13"/>
  <c r="O104" i="13" s="1"/>
  <c r="M104" i="13"/>
  <c r="L104" i="13"/>
  <c r="K104" i="13"/>
  <c r="J104" i="13"/>
  <c r="H104" i="13"/>
  <c r="G104" i="13"/>
  <c r="I104" i="13" s="1"/>
  <c r="F104" i="13"/>
  <c r="D104" i="13"/>
  <c r="O103" i="13"/>
  <c r="L103" i="13"/>
  <c r="I103" i="13"/>
  <c r="F103" i="13"/>
  <c r="C103" i="13" s="1"/>
  <c r="O102" i="13"/>
  <c r="L102" i="13"/>
  <c r="I102" i="13"/>
  <c r="F102" i="13"/>
  <c r="C102" i="13" s="1"/>
  <c r="O101" i="13"/>
  <c r="L101" i="13"/>
  <c r="I101" i="13"/>
  <c r="F101" i="13"/>
  <c r="C101" i="13" s="1"/>
  <c r="O100" i="13"/>
  <c r="L100" i="13"/>
  <c r="I100" i="13"/>
  <c r="F100" i="13"/>
  <c r="C100" i="13" s="1"/>
  <c r="O99" i="13"/>
  <c r="L99" i="13"/>
  <c r="I99" i="13"/>
  <c r="C99" i="13" s="1"/>
  <c r="F99" i="13"/>
  <c r="O98" i="13"/>
  <c r="L98" i="13"/>
  <c r="I98" i="13"/>
  <c r="F98" i="13"/>
  <c r="O97" i="13"/>
  <c r="L97" i="13"/>
  <c r="I97" i="13"/>
  <c r="C97" i="13" s="1"/>
  <c r="F97" i="13"/>
  <c r="N96" i="13"/>
  <c r="O96" i="13" s="1"/>
  <c r="M96" i="13"/>
  <c r="K96" i="13"/>
  <c r="J96" i="13"/>
  <c r="L96" i="13" s="1"/>
  <c r="H96" i="13"/>
  <c r="G96" i="13"/>
  <c r="I96" i="13" s="1"/>
  <c r="D96" i="13"/>
  <c r="F96" i="13" s="1"/>
  <c r="C96" i="13" s="1"/>
  <c r="O95" i="13"/>
  <c r="L95" i="13"/>
  <c r="I95" i="13"/>
  <c r="C95" i="13" s="1"/>
  <c r="F95" i="13"/>
  <c r="O94" i="13"/>
  <c r="L94" i="13"/>
  <c r="I94" i="13"/>
  <c r="F94" i="13"/>
  <c r="O93" i="13"/>
  <c r="L93" i="13"/>
  <c r="I93" i="13"/>
  <c r="C93" i="13" s="1"/>
  <c r="F93" i="13"/>
  <c r="O92" i="13"/>
  <c r="L92" i="13"/>
  <c r="I92" i="13"/>
  <c r="F92" i="13"/>
  <c r="C92" i="13" s="1"/>
  <c r="O91" i="13"/>
  <c r="L91" i="13"/>
  <c r="I91" i="13"/>
  <c r="F91" i="13"/>
  <c r="C91" i="13" s="1"/>
  <c r="N90" i="13"/>
  <c r="M90" i="13"/>
  <c r="L90" i="13"/>
  <c r="K90" i="13"/>
  <c r="J90" i="13"/>
  <c r="H90" i="13"/>
  <c r="H84" i="13" s="1"/>
  <c r="G90" i="13"/>
  <c r="I90" i="13" s="1"/>
  <c r="D90" i="13"/>
  <c r="F90" i="13" s="1"/>
  <c r="O89" i="13"/>
  <c r="L89" i="13"/>
  <c r="I89" i="13"/>
  <c r="C89" i="13" s="1"/>
  <c r="F89" i="13"/>
  <c r="O88" i="13"/>
  <c r="L88" i="13"/>
  <c r="I88" i="13"/>
  <c r="F88" i="13"/>
  <c r="C88" i="13" s="1"/>
  <c r="O87" i="13"/>
  <c r="L87" i="13"/>
  <c r="I87" i="13"/>
  <c r="F87" i="13"/>
  <c r="C87" i="13"/>
  <c r="O86" i="13"/>
  <c r="L86" i="13"/>
  <c r="I86" i="13"/>
  <c r="F86" i="13"/>
  <c r="C86" i="13" s="1"/>
  <c r="N85" i="13"/>
  <c r="M85" i="13"/>
  <c r="M84" i="13" s="1"/>
  <c r="O84" i="13" s="1"/>
  <c r="K85" i="13"/>
  <c r="L85" i="13" s="1"/>
  <c r="J85" i="13"/>
  <c r="I85" i="13"/>
  <c r="H85" i="13"/>
  <c r="G85" i="13"/>
  <c r="G84" i="13" s="1"/>
  <c r="I84" i="13" s="1"/>
  <c r="D85" i="13"/>
  <c r="F85" i="13" s="1"/>
  <c r="N84" i="13"/>
  <c r="J84" i="13"/>
  <c r="O83" i="13"/>
  <c r="L83" i="13"/>
  <c r="I83" i="13"/>
  <c r="F83" i="13"/>
  <c r="C83" i="13" s="1"/>
  <c r="O82" i="13"/>
  <c r="L82" i="13"/>
  <c r="I82" i="13"/>
  <c r="F82" i="13"/>
  <c r="C82" i="13" s="1"/>
  <c r="N81" i="13"/>
  <c r="M81" i="13"/>
  <c r="O81" i="13" s="1"/>
  <c r="K81" i="13"/>
  <c r="L81" i="13" s="1"/>
  <c r="J81" i="13"/>
  <c r="I81" i="13"/>
  <c r="H81" i="13"/>
  <c r="G81" i="13"/>
  <c r="D81" i="13"/>
  <c r="F81" i="13" s="1"/>
  <c r="O80" i="13"/>
  <c r="L80" i="13"/>
  <c r="I80" i="13"/>
  <c r="F80" i="13"/>
  <c r="C80" i="13" s="1"/>
  <c r="O79" i="13"/>
  <c r="L79" i="13"/>
  <c r="I79" i="13"/>
  <c r="F79" i="13"/>
  <c r="C79" i="13"/>
  <c r="N78" i="13"/>
  <c r="O78" i="13" s="1"/>
  <c r="M78" i="13"/>
  <c r="L78" i="13"/>
  <c r="K78" i="13"/>
  <c r="J78" i="13"/>
  <c r="J77" i="13" s="1"/>
  <c r="H78" i="13"/>
  <c r="H77" i="13" s="1"/>
  <c r="G78" i="13"/>
  <c r="I78" i="13" s="1"/>
  <c r="D78" i="13"/>
  <c r="D77" i="13" s="1"/>
  <c r="M77" i="13"/>
  <c r="K77" i="13"/>
  <c r="G77" i="13"/>
  <c r="O75" i="13"/>
  <c r="C75" i="13" s="1"/>
  <c r="L75" i="13"/>
  <c r="I75" i="13"/>
  <c r="F75" i="13"/>
  <c r="O74" i="13"/>
  <c r="L74" i="13"/>
  <c r="I74" i="13"/>
  <c r="F74" i="13"/>
  <c r="C74" i="13" s="1"/>
  <c r="O73" i="13"/>
  <c r="L73" i="13"/>
  <c r="I73" i="13"/>
  <c r="C73" i="13" s="1"/>
  <c r="F73" i="13"/>
  <c r="O72" i="13"/>
  <c r="L72" i="13"/>
  <c r="I72" i="13"/>
  <c r="F72" i="13"/>
  <c r="C72" i="13" s="1"/>
  <c r="O71" i="13"/>
  <c r="C71" i="13" s="1"/>
  <c r="L71" i="13"/>
  <c r="I71" i="13"/>
  <c r="F71" i="13"/>
  <c r="N70" i="13"/>
  <c r="O70" i="13" s="1"/>
  <c r="M70" i="13"/>
  <c r="L70" i="13"/>
  <c r="K70" i="13"/>
  <c r="K68" i="13" s="1"/>
  <c r="J70" i="13"/>
  <c r="H70" i="13"/>
  <c r="H68" i="13" s="1"/>
  <c r="G70" i="13"/>
  <c r="I70" i="13" s="1"/>
  <c r="D70" i="13"/>
  <c r="F70" i="13" s="1"/>
  <c r="O69" i="13"/>
  <c r="L69" i="13"/>
  <c r="I69" i="13"/>
  <c r="C69" i="13" s="1"/>
  <c r="F69" i="13"/>
  <c r="N68" i="13"/>
  <c r="M68" i="13"/>
  <c r="O68" i="13" s="1"/>
  <c r="J68" i="13"/>
  <c r="L68" i="13" s="1"/>
  <c r="O67" i="13"/>
  <c r="L67" i="13"/>
  <c r="I67" i="13"/>
  <c r="F67" i="13"/>
  <c r="C67" i="13" s="1"/>
  <c r="O66" i="13"/>
  <c r="L66" i="13"/>
  <c r="I66" i="13"/>
  <c r="F66" i="13"/>
  <c r="C66" i="13" s="1"/>
  <c r="O65" i="13"/>
  <c r="L65" i="13"/>
  <c r="I65" i="13"/>
  <c r="C65" i="13" s="1"/>
  <c r="F65" i="13"/>
  <c r="O64" i="13"/>
  <c r="L64" i="13"/>
  <c r="I64" i="13"/>
  <c r="F64" i="13"/>
  <c r="C64" i="13" s="1"/>
  <c r="O63" i="13"/>
  <c r="L63" i="13"/>
  <c r="I63" i="13"/>
  <c r="F63" i="13"/>
  <c r="C63" i="13"/>
  <c r="O62" i="13"/>
  <c r="L62" i="13"/>
  <c r="I62" i="13"/>
  <c r="F62" i="13"/>
  <c r="C62" i="13" s="1"/>
  <c r="O61" i="13"/>
  <c r="L61" i="13"/>
  <c r="I61" i="13"/>
  <c r="F61" i="13"/>
  <c r="O60" i="13"/>
  <c r="L60" i="13"/>
  <c r="I60" i="13"/>
  <c r="F60" i="13"/>
  <c r="C60" i="13" s="1"/>
  <c r="O59" i="13"/>
  <c r="N59" i="13"/>
  <c r="M59" i="13"/>
  <c r="K59" i="13"/>
  <c r="J59" i="13"/>
  <c r="L59" i="13" s="1"/>
  <c r="H59" i="13"/>
  <c r="G59" i="13"/>
  <c r="I59" i="13" s="1"/>
  <c r="F59" i="13"/>
  <c r="D59" i="13"/>
  <c r="O58" i="13"/>
  <c r="L58" i="13"/>
  <c r="I58" i="13"/>
  <c r="F58" i="13"/>
  <c r="C58" i="13" s="1"/>
  <c r="O57" i="13"/>
  <c r="L57" i="13"/>
  <c r="I57" i="13"/>
  <c r="C57" i="13" s="1"/>
  <c r="F57" i="13"/>
  <c r="N56" i="13"/>
  <c r="N55" i="13" s="1"/>
  <c r="M56" i="13"/>
  <c r="O56" i="13" s="1"/>
  <c r="K56" i="13"/>
  <c r="J56" i="13"/>
  <c r="J55" i="13" s="1"/>
  <c r="H56" i="13"/>
  <c r="I56" i="13" s="1"/>
  <c r="G56" i="13"/>
  <c r="F56" i="13"/>
  <c r="D56" i="13"/>
  <c r="D55" i="13" s="1"/>
  <c r="M55" i="13"/>
  <c r="M54" i="13" s="1"/>
  <c r="K55" i="13"/>
  <c r="G55" i="13"/>
  <c r="O48" i="13"/>
  <c r="C48" i="13"/>
  <c r="O47" i="13"/>
  <c r="C47" i="13"/>
  <c r="N46" i="13"/>
  <c r="M46" i="13"/>
  <c r="L45" i="13"/>
  <c r="I45" i="13"/>
  <c r="F45" i="13"/>
  <c r="C45" i="13" s="1"/>
  <c r="K44" i="13"/>
  <c r="L44" i="13" s="1"/>
  <c r="J44" i="13"/>
  <c r="I44" i="13"/>
  <c r="H44" i="13"/>
  <c r="G44" i="13"/>
  <c r="D44" i="13"/>
  <c r="F44" i="13" s="1"/>
  <c r="F43" i="13"/>
  <c r="C43" i="13" s="1"/>
  <c r="L42" i="13"/>
  <c r="C42" i="13"/>
  <c r="L41" i="13"/>
  <c r="C41" i="13"/>
  <c r="L40" i="13"/>
  <c r="C40" i="13"/>
  <c r="L39" i="13"/>
  <c r="C39" i="13"/>
  <c r="K38" i="13"/>
  <c r="L38" i="13" s="1"/>
  <c r="C38" i="13" s="1"/>
  <c r="J38" i="13"/>
  <c r="L37" i="13"/>
  <c r="C37" i="13"/>
  <c r="L36" i="13"/>
  <c r="C36" i="13"/>
  <c r="K35" i="13"/>
  <c r="L35" i="13" s="1"/>
  <c r="C35" i="13" s="1"/>
  <c r="J35" i="13"/>
  <c r="L34" i="13"/>
  <c r="C34" i="13"/>
  <c r="K33" i="13"/>
  <c r="K28" i="13" s="1"/>
  <c r="J33" i="13"/>
  <c r="L33" i="13" s="1"/>
  <c r="C33" i="13" s="1"/>
  <c r="L32" i="13"/>
  <c r="C32" i="13"/>
  <c r="L31" i="13"/>
  <c r="C31" i="13"/>
  <c r="L30" i="13"/>
  <c r="C30" i="13"/>
  <c r="K29" i="13"/>
  <c r="L29" i="13" s="1"/>
  <c r="C29" i="13" s="1"/>
  <c r="J29" i="13"/>
  <c r="F27" i="13"/>
  <c r="C27" i="13"/>
  <c r="I26" i="13"/>
  <c r="F26" i="13"/>
  <c r="C26" i="13" s="1"/>
  <c r="D26" i="13"/>
  <c r="O25" i="13"/>
  <c r="L25" i="13"/>
  <c r="I25" i="13"/>
  <c r="F25" i="13"/>
  <c r="C25" i="13" s="1"/>
  <c r="O24" i="13"/>
  <c r="L24" i="13"/>
  <c r="I24" i="13"/>
  <c r="F24" i="13"/>
  <c r="C24" i="13"/>
  <c r="N23" i="13"/>
  <c r="N291" i="13" s="1"/>
  <c r="N290" i="13" s="1"/>
  <c r="M23" i="13"/>
  <c r="L23" i="13"/>
  <c r="K23" i="13"/>
  <c r="K291" i="13" s="1"/>
  <c r="K290" i="13" s="1"/>
  <c r="J23" i="13"/>
  <c r="J291" i="13" s="1"/>
  <c r="L291" i="13" s="1"/>
  <c r="H23" i="13"/>
  <c r="H291" i="13" s="1"/>
  <c r="H290" i="13" s="1"/>
  <c r="G23" i="13"/>
  <c r="G291" i="13" s="1"/>
  <c r="D23" i="13"/>
  <c r="D291" i="13" s="1"/>
  <c r="M22" i="13"/>
  <c r="G22" i="13"/>
  <c r="E76" i="13" l="1"/>
  <c r="E188" i="13"/>
  <c r="C61" i="13"/>
  <c r="C135" i="13"/>
  <c r="C151" i="13"/>
  <c r="C183" i="13"/>
  <c r="C209" i="13"/>
  <c r="C225" i="13"/>
  <c r="C245" i="13"/>
  <c r="C249" i="13"/>
  <c r="F259" i="13"/>
  <c r="C296" i="13"/>
  <c r="F260" i="13"/>
  <c r="F189" i="13"/>
  <c r="F192" i="13"/>
  <c r="C233" i="13"/>
  <c r="C257" i="13"/>
  <c r="C265" i="13"/>
  <c r="C285" i="13"/>
  <c r="F293" i="13"/>
  <c r="E22" i="13"/>
  <c r="F123" i="13"/>
  <c r="J54" i="13"/>
  <c r="L55" i="13"/>
  <c r="C44" i="13"/>
  <c r="O54" i="13"/>
  <c r="C81" i="13"/>
  <c r="C85" i="13"/>
  <c r="F55" i="13"/>
  <c r="D54" i="13"/>
  <c r="O55" i="13"/>
  <c r="N54" i="13"/>
  <c r="C70" i="13"/>
  <c r="H76" i="13"/>
  <c r="I77" i="13"/>
  <c r="F77" i="13"/>
  <c r="L77" i="13"/>
  <c r="J76" i="13"/>
  <c r="L84" i="13"/>
  <c r="K22" i="13"/>
  <c r="K54" i="13"/>
  <c r="C59" i="13"/>
  <c r="G76" i="13"/>
  <c r="I76" i="13" s="1"/>
  <c r="I137" i="13"/>
  <c r="C137" i="13" s="1"/>
  <c r="G131" i="13"/>
  <c r="I131" i="13" s="1"/>
  <c r="G188" i="13"/>
  <c r="I188" i="13" s="1"/>
  <c r="I189" i="13"/>
  <c r="C189" i="13" s="1"/>
  <c r="C239" i="13"/>
  <c r="M290" i="13"/>
  <c r="O290" i="13" s="1"/>
  <c r="O291" i="13"/>
  <c r="N22" i="13"/>
  <c r="O22" i="13" s="1"/>
  <c r="I23" i="13"/>
  <c r="J28" i="13"/>
  <c r="J22" i="13" s="1"/>
  <c r="L22" i="13" s="1"/>
  <c r="H55" i="13"/>
  <c r="H54" i="13" s="1"/>
  <c r="G68" i="13"/>
  <c r="I68" i="13" s="1"/>
  <c r="N77" i="13"/>
  <c r="K84" i="13"/>
  <c r="O90" i="13"/>
  <c r="C90" i="13" s="1"/>
  <c r="C108" i="13"/>
  <c r="L113" i="13"/>
  <c r="C113" i="13" s="1"/>
  <c r="C118" i="13"/>
  <c r="L123" i="13"/>
  <c r="C123" i="13" s="1"/>
  <c r="C127" i="13"/>
  <c r="I132" i="13"/>
  <c r="C134" i="13"/>
  <c r="C162" i="13"/>
  <c r="C170" i="13"/>
  <c r="M174" i="13"/>
  <c r="O175" i="13"/>
  <c r="H175" i="13"/>
  <c r="F234" i="13"/>
  <c r="D232" i="13"/>
  <c r="D290" i="13"/>
  <c r="F290" i="13" s="1"/>
  <c r="F291" i="13"/>
  <c r="F23" i="13"/>
  <c r="L56" i="13"/>
  <c r="C56" i="13" s="1"/>
  <c r="D68" i="13"/>
  <c r="F68" i="13" s="1"/>
  <c r="O77" i="13"/>
  <c r="F78" i="13"/>
  <c r="C78" i="13" s="1"/>
  <c r="D84" i="13"/>
  <c r="F84" i="13" s="1"/>
  <c r="C84" i="13" s="1"/>
  <c r="O85" i="13"/>
  <c r="C94" i="13"/>
  <c r="C98" i="13"/>
  <c r="C110" i="13"/>
  <c r="C114" i="13"/>
  <c r="C124" i="13"/>
  <c r="C142" i="13"/>
  <c r="C154" i="13"/>
  <c r="M166" i="13"/>
  <c r="O166" i="13" s="1"/>
  <c r="O167" i="13"/>
  <c r="D175" i="13"/>
  <c r="F176" i="13"/>
  <c r="C176" i="13" s="1"/>
  <c r="C182" i="13"/>
  <c r="C193" i="13"/>
  <c r="L228" i="13"/>
  <c r="J205" i="13"/>
  <c r="D22" i="13"/>
  <c r="H22" i="13"/>
  <c r="I22" i="13" s="1"/>
  <c r="G290" i="13"/>
  <c r="I290" i="13" s="1"/>
  <c r="I291" i="13"/>
  <c r="O23" i="13"/>
  <c r="O46" i="13"/>
  <c r="C46" i="13" s="1"/>
  <c r="C104" i="13"/>
  <c r="L129" i="13"/>
  <c r="C129" i="13" s="1"/>
  <c r="D131" i="13"/>
  <c r="F131" i="13" s="1"/>
  <c r="F132" i="13"/>
  <c r="C132" i="13" s="1"/>
  <c r="O142" i="13"/>
  <c r="F167" i="13"/>
  <c r="C167" i="13" s="1"/>
  <c r="J174" i="13"/>
  <c r="L174" i="13" s="1"/>
  <c r="L185" i="13"/>
  <c r="C185" i="13" s="1"/>
  <c r="C199" i="13"/>
  <c r="J290" i="13"/>
  <c r="L290" i="13" s="1"/>
  <c r="D117" i="13"/>
  <c r="F117" i="13" s="1"/>
  <c r="C117" i="13" s="1"/>
  <c r="N131" i="13"/>
  <c r="O131" i="13" s="1"/>
  <c r="K166" i="13"/>
  <c r="L166" i="13" s="1"/>
  <c r="C166" i="13" s="1"/>
  <c r="N175" i="13"/>
  <c r="N174" i="13" s="1"/>
  <c r="F197" i="13"/>
  <c r="M196" i="13"/>
  <c r="O197" i="13"/>
  <c r="C200" i="13"/>
  <c r="C208" i="13"/>
  <c r="C220" i="13"/>
  <c r="C228" i="13"/>
  <c r="O236" i="13"/>
  <c r="C236" i="13" s="1"/>
  <c r="K232" i="13"/>
  <c r="K231" i="13" s="1"/>
  <c r="C240" i="13"/>
  <c r="M252" i="13"/>
  <c r="O252" i="13" s="1"/>
  <c r="O253" i="13"/>
  <c r="O260" i="13"/>
  <c r="D269" i="13"/>
  <c r="F270" i="13"/>
  <c r="G269" i="13"/>
  <c r="I269" i="13" s="1"/>
  <c r="I270" i="13"/>
  <c r="C280" i="13"/>
  <c r="F281" i="13"/>
  <c r="C281" i="13" s="1"/>
  <c r="I283" i="13"/>
  <c r="C283" i="13" s="1"/>
  <c r="I199" i="13"/>
  <c r="G197" i="13"/>
  <c r="C204" i="13"/>
  <c r="H205" i="13"/>
  <c r="I206" i="13"/>
  <c r="C212" i="13"/>
  <c r="C224" i="13"/>
  <c r="J231" i="13"/>
  <c r="L231" i="13" s="1"/>
  <c r="L232" i="13"/>
  <c r="I239" i="13"/>
  <c r="G232" i="13"/>
  <c r="M231" i="13"/>
  <c r="O232" i="13"/>
  <c r="C244" i="13"/>
  <c r="N259" i="13"/>
  <c r="O259" i="13" s="1"/>
  <c r="C264" i="13"/>
  <c r="C268" i="13"/>
  <c r="L272" i="13"/>
  <c r="J270" i="13"/>
  <c r="C293" i="13"/>
  <c r="M192" i="13"/>
  <c r="O192" i="13" s="1"/>
  <c r="O193" i="13"/>
  <c r="D205" i="13"/>
  <c r="F206" i="13"/>
  <c r="C206" i="13" s="1"/>
  <c r="F217" i="13"/>
  <c r="C217" i="13" s="1"/>
  <c r="H232" i="13"/>
  <c r="I234" i="13"/>
  <c r="L247" i="13"/>
  <c r="C247" i="13" s="1"/>
  <c r="F253" i="13"/>
  <c r="C253" i="13" s="1"/>
  <c r="J259" i="13"/>
  <c r="L259" i="13" s="1"/>
  <c r="L260" i="13"/>
  <c r="C260" i="13" s="1"/>
  <c r="O264" i="13"/>
  <c r="C272" i="13"/>
  <c r="F277" i="13"/>
  <c r="C277" i="13" s="1"/>
  <c r="L283" i="13"/>
  <c r="I293" i="13"/>
  <c r="H259" i="13"/>
  <c r="I259" i="13" s="1"/>
  <c r="K270" i="13"/>
  <c r="K269" i="13" s="1"/>
  <c r="E53" i="13" l="1"/>
  <c r="E52" i="13" s="1"/>
  <c r="E51" i="13" s="1"/>
  <c r="E288" i="13"/>
  <c r="C259" i="13"/>
  <c r="C192" i="13"/>
  <c r="F22" i="13"/>
  <c r="F188" i="13"/>
  <c r="E286" i="13"/>
  <c r="M76" i="13"/>
  <c r="F252" i="13"/>
  <c r="C252" i="13" s="1"/>
  <c r="I232" i="13"/>
  <c r="G231" i="13"/>
  <c r="D174" i="13"/>
  <c r="F174" i="13" s="1"/>
  <c r="F175" i="13"/>
  <c r="C68" i="13"/>
  <c r="C23" i="13"/>
  <c r="C291" i="13" s="1"/>
  <c r="C290" i="13" s="1"/>
  <c r="D231" i="13"/>
  <c r="F231" i="13" s="1"/>
  <c r="F232" i="13"/>
  <c r="C232" i="13" s="1"/>
  <c r="O174" i="13"/>
  <c r="M188" i="13"/>
  <c r="O188" i="13" s="1"/>
  <c r="C77" i="13"/>
  <c r="J269" i="13"/>
  <c r="L270" i="13"/>
  <c r="C270" i="13" s="1"/>
  <c r="H196" i="13"/>
  <c r="I205" i="13"/>
  <c r="L205" i="13"/>
  <c r="J196" i="13"/>
  <c r="F54" i="13"/>
  <c r="G196" i="13"/>
  <c r="I197" i="13"/>
  <c r="F269" i="13"/>
  <c r="M195" i="13"/>
  <c r="O196" i="13"/>
  <c r="C234" i="13"/>
  <c r="N76" i="13"/>
  <c r="L28" i="13"/>
  <c r="C28" i="13" s="1"/>
  <c r="D76" i="13"/>
  <c r="F76" i="13" s="1"/>
  <c r="N53" i="13"/>
  <c r="K76" i="13"/>
  <c r="K286" i="13" s="1"/>
  <c r="H231" i="13"/>
  <c r="H286" i="13" s="1"/>
  <c r="D196" i="13"/>
  <c r="F205" i="13"/>
  <c r="K195" i="13"/>
  <c r="C197" i="13"/>
  <c r="N231" i="13"/>
  <c r="C131" i="13"/>
  <c r="C22" i="13"/>
  <c r="I55" i="13"/>
  <c r="C55" i="13" s="1"/>
  <c r="H174" i="13"/>
  <c r="I174" i="13" s="1"/>
  <c r="I175" i="13"/>
  <c r="K53" i="13"/>
  <c r="K52" i="13" s="1"/>
  <c r="L76" i="13"/>
  <c r="G54" i="13"/>
  <c r="L54" i="13"/>
  <c r="J53" i="13"/>
  <c r="C188" i="13" l="1"/>
  <c r="L53" i="13"/>
  <c r="D53" i="13"/>
  <c r="O76" i="13"/>
  <c r="C76" i="13" s="1"/>
  <c r="M53" i="13"/>
  <c r="C205" i="13"/>
  <c r="H53" i="13"/>
  <c r="C175" i="13"/>
  <c r="K51" i="13"/>
  <c r="K288" i="13"/>
  <c r="I231" i="13"/>
  <c r="C231" i="13" s="1"/>
  <c r="G286" i="13"/>
  <c r="I286" i="13" s="1"/>
  <c r="G53" i="13"/>
  <c r="I54" i="13"/>
  <c r="C54" i="13" s="1"/>
  <c r="N286" i="13"/>
  <c r="N195" i="13"/>
  <c r="D195" i="13"/>
  <c r="F195" i="13" s="1"/>
  <c r="F196" i="13"/>
  <c r="O195" i="13"/>
  <c r="I196" i="13"/>
  <c r="G195" i="13"/>
  <c r="J195" i="13"/>
  <c r="L195" i="13" s="1"/>
  <c r="L196" i="13"/>
  <c r="H195" i="13"/>
  <c r="C174" i="13"/>
  <c r="C269" i="13"/>
  <c r="L269" i="13"/>
  <c r="J286" i="13"/>
  <c r="L286" i="13" s="1"/>
  <c r="O231" i="13"/>
  <c r="N52" i="13"/>
  <c r="D286" i="13"/>
  <c r="F286" i="13" s="1"/>
  <c r="M286" i="13"/>
  <c r="I195" i="13" l="1"/>
  <c r="C195" i="13"/>
  <c r="I53" i="13"/>
  <c r="G52" i="13"/>
  <c r="J52" i="13"/>
  <c r="M52" i="13"/>
  <c r="O53" i="13"/>
  <c r="N51" i="13"/>
  <c r="N288" i="13"/>
  <c r="O286" i="13"/>
  <c r="C196" i="13"/>
  <c r="C286" i="13" s="1"/>
  <c r="H52" i="13"/>
  <c r="D52" i="13"/>
  <c r="F53" i="13"/>
  <c r="C53" i="13" s="1"/>
  <c r="M51" i="13" l="1"/>
  <c r="O51" i="13" s="1"/>
  <c r="O52" i="13"/>
  <c r="M288" i="13"/>
  <c r="O288" i="13" s="1"/>
  <c r="I52" i="13"/>
  <c r="G288" i="13"/>
  <c r="G51" i="13"/>
  <c r="I51" i="13" s="1"/>
  <c r="D288" i="13"/>
  <c r="F288" i="13" s="1"/>
  <c r="D51" i="13"/>
  <c r="F51" i="13" s="1"/>
  <c r="F52" i="13"/>
  <c r="H288" i="13"/>
  <c r="H51" i="13"/>
  <c r="J51" i="13"/>
  <c r="L51" i="13" s="1"/>
  <c r="L52" i="13"/>
  <c r="J288" i="13"/>
  <c r="L288" i="13" s="1"/>
  <c r="C51" i="13" l="1"/>
  <c r="C288" i="13"/>
  <c r="C52" i="13"/>
  <c r="I288" i="13"/>
  <c r="O303" i="11" l="1"/>
  <c r="L303" i="11"/>
  <c r="I303" i="11"/>
  <c r="F303" i="11"/>
  <c r="O301" i="11"/>
  <c r="L301" i="11"/>
  <c r="I301" i="11"/>
  <c r="F301" i="11"/>
  <c r="O299" i="11"/>
  <c r="L299" i="11"/>
  <c r="I299" i="11"/>
  <c r="F299" i="11"/>
  <c r="O298" i="11"/>
  <c r="L298" i="11"/>
  <c r="I298" i="11"/>
  <c r="F298" i="11"/>
  <c r="O297" i="11"/>
  <c r="L297" i="11"/>
  <c r="I297" i="11"/>
  <c r="F297" i="11"/>
  <c r="O296" i="11"/>
  <c r="L296" i="11"/>
  <c r="I296" i="11"/>
  <c r="F296" i="11"/>
  <c r="O295" i="11"/>
  <c r="L295" i="11"/>
  <c r="I295" i="11"/>
  <c r="F295" i="11"/>
  <c r="O294" i="11"/>
  <c r="L294" i="11"/>
  <c r="I294" i="11"/>
  <c r="F294" i="11"/>
  <c r="N293" i="11"/>
  <c r="M293" i="11"/>
  <c r="O293" i="11" s="1"/>
  <c r="K293" i="11"/>
  <c r="J293" i="11"/>
  <c r="H293" i="11"/>
  <c r="G293" i="11"/>
  <c r="E293" i="11"/>
  <c r="D293" i="11"/>
  <c r="F293" i="11" s="1"/>
  <c r="O285" i="11"/>
  <c r="L285" i="11"/>
  <c r="I285" i="11"/>
  <c r="F285" i="11"/>
  <c r="O284" i="11"/>
  <c r="L284" i="11"/>
  <c r="I284" i="11"/>
  <c r="F284" i="11"/>
  <c r="N283" i="11"/>
  <c r="M283" i="11"/>
  <c r="K283" i="11"/>
  <c r="J283" i="11"/>
  <c r="H283" i="11"/>
  <c r="G283" i="11"/>
  <c r="E283" i="11"/>
  <c r="D283" i="11"/>
  <c r="F283" i="11" s="1"/>
  <c r="O282" i="11"/>
  <c r="L282" i="11"/>
  <c r="I282" i="11"/>
  <c r="F282" i="11"/>
  <c r="N281" i="11"/>
  <c r="M281" i="11"/>
  <c r="O281" i="11" s="1"/>
  <c r="K281" i="11"/>
  <c r="J281" i="11"/>
  <c r="H281" i="11"/>
  <c r="G281" i="11"/>
  <c r="E281" i="11"/>
  <c r="D281" i="11"/>
  <c r="O280" i="11"/>
  <c r="L280" i="11"/>
  <c r="I280" i="11"/>
  <c r="F280" i="11"/>
  <c r="O279" i="11"/>
  <c r="L279" i="11"/>
  <c r="I279" i="11"/>
  <c r="F279" i="11"/>
  <c r="O278" i="11"/>
  <c r="O277" i="11" s="1"/>
  <c r="L278" i="11"/>
  <c r="I278" i="11"/>
  <c r="F278" i="11"/>
  <c r="C278" i="11" s="1"/>
  <c r="N277" i="11"/>
  <c r="M277" i="11"/>
  <c r="K277" i="11"/>
  <c r="J277" i="11"/>
  <c r="H277" i="11"/>
  <c r="G277" i="11"/>
  <c r="E277" i="11"/>
  <c r="D277" i="11"/>
  <c r="O276" i="11"/>
  <c r="L276" i="11"/>
  <c r="I276" i="11"/>
  <c r="F276" i="11"/>
  <c r="O275" i="11"/>
  <c r="L275" i="11"/>
  <c r="I275" i="11"/>
  <c r="F275" i="11"/>
  <c r="O274" i="11"/>
  <c r="L274" i="11"/>
  <c r="I274" i="11"/>
  <c r="F274" i="11"/>
  <c r="O273" i="11"/>
  <c r="L273" i="11"/>
  <c r="I273" i="11"/>
  <c r="F273" i="11"/>
  <c r="N272" i="11"/>
  <c r="M272" i="11"/>
  <c r="K272" i="11"/>
  <c r="J272" i="11"/>
  <c r="H272" i="11"/>
  <c r="G272" i="11"/>
  <c r="E272" i="11"/>
  <c r="D272" i="11"/>
  <c r="O271" i="11"/>
  <c r="L271" i="11"/>
  <c r="I271" i="11"/>
  <c r="F271" i="11"/>
  <c r="N270" i="11"/>
  <c r="N269" i="11" s="1"/>
  <c r="O268" i="11"/>
  <c r="L268" i="11"/>
  <c r="I268" i="11"/>
  <c r="F268" i="11"/>
  <c r="O267" i="11"/>
  <c r="L267" i="11"/>
  <c r="I267" i="11"/>
  <c r="F267" i="11"/>
  <c r="O266" i="11"/>
  <c r="L266" i="11"/>
  <c r="I266" i="11"/>
  <c r="F266" i="11"/>
  <c r="C266" i="11" s="1"/>
  <c r="O265" i="11"/>
  <c r="L265" i="11"/>
  <c r="I265" i="11"/>
  <c r="F265" i="11"/>
  <c r="N264" i="11"/>
  <c r="M264" i="11"/>
  <c r="O264" i="11" s="1"/>
  <c r="K264" i="11"/>
  <c r="J264" i="11"/>
  <c r="H264" i="11"/>
  <c r="G264" i="11"/>
  <c r="E264" i="11"/>
  <c r="D264" i="11"/>
  <c r="O263" i="11"/>
  <c r="L263" i="11"/>
  <c r="I263" i="11"/>
  <c r="F263" i="11"/>
  <c r="O262" i="11"/>
  <c r="L262" i="11"/>
  <c r="I262" i="11"/>
  <c r="F262" i="11"/>
  <c r="C262" i="11" s="1"/>
  <c r="O261" i="11"/>
  <c r="L261" i="11"/>
  <c r="I261" i="11"/>
  <c r="F261" i="11"/>
  <c r="N260" i="11"/>
  <c r="N259" i="11" s="1"/>
  <c r="M260" i="11"/>
  <c r="K260" i="11"/>
  <c r="J260" i="11"/>
  <c r="H260" i="11"/>
  <c r="G260" i="11"/>
  <c r="E260" i="11"/>
  <c r="D260" i="11"/>
  <c r="O258" i="11"/>
  <c r="L258" i="11"/>
  <c r="I258" i="11"/>
  <c r="F258" i="11"/>
  <c r="O257" i="11"/>
  <c r="L257" i="11"/>
  <c r="I257" i="11"/>
  <c r="F257" i="11"/>
  <c r="O256" i="11"/>
  <c r="L256" i="11"/>
  <c r="I256" i="11"/>
  <c r="F256" i="11"/>
  <c r="O255" i="11"/>
  <c r="L255" i="11"/>
  <c r="I255" i="11"/>
  <c r="F255" i="11"/>
  <c r="O254" i="11"/>
  <c r="L254" i="11"/>
  <c r="I254" i="11"/>
  <c r="F254" i="11"/>
  <c r="N253" i="11"/>
  <c r="N252" i="11" s="1"/>
  <c r="M253" i="11"/>
  <c r="K253" i="11"/>
  <c r="J253" i="11"/>
  <c r="H253" i="11"/>
  <c r="G253" i="11"/>
  <c r="G252" i="11" s="1"/>
  <c r="E253" i="11"/>
  <c r="E252" i="11" s="1"/>
  <c r="D253" i="11"/>
  <c r="M252" i="11"/>
  <c r="K252" i="11"/>
  <c r="O251" i="11"/>
  <c r="L251" i="11"/>
  <c r="I251" i="11"/>
  <c r="F251" i="11"/>
  <c r="O250" i="11"/>
  <c r="L250" i="11"/>
  <c r="I250" i="11"/>
  <c r="F250" i="11"/>
  <c r="C250" i="11"/>
  <c r="O249" i="11"/>
  <c r="L249" i="11"/>
  <c r="I249" i="11"/>
  <c r="F249" i="11"/>
  <c r="C249" i="11" s="1"/>
  <c r="O248" i="11"/>
  <c r="L248" i="11"/>
  <c r="I248" i="11"/>
  <c r="F248" i="11"/>
  <c r="N247" i="11"/>
  <c r="M247" i="11"/>
  <c r="K247" i="11"/>
  <c r="J247" i="11"/>
  <c r="H247" i="11"/>
  <c r="G247" i="11"/>
  <c r="E247" i="11"/>
  <c r="D247" i="11"/>
  <c r="O246" i="11"/>
  <c r="L246" i="11"/>
  <c r="I246" i="11"/>
  <c r="F246" i="11"/>
  <c r="C246" i="11" s="1"/>
  <c r="O245" i="11"/>
  <c r="L245" i="11"/>
  <c r="I245" i="11"/>
  <c r="F245" i="11"/>
  <c r="O244" i="11"/>
  <c r="L244" i="11"/>
  <c r="I244" i="11"/>
  <c r="F244" i="11"/>
  <c r="O243" i="11"/>
  <c r="L243" i="11"/>
  <c r="I243" i="11"/>
  <c r="F243" i="11"/>
  <c r="O242" i="11"/>
  <c r="L242" i="11"/>
  <c r="I242" i="11"/>
  <c r="F242" i="11"/>
  <c r="C242" i="11" s="1"/>
  <c r="O241" i="11"/>
  <c r="L241" i="11"/>
  <c r="I241" i="11"/>
  <c r="F241" i="11"/>
  <c r="O240" i="11"/>
  <c r="L240" i="11"/>
  <c r="I240" i="11"/>
  <c r="F240" i="11"/>
  <c r="N239" i="11"/>
  <c r="M239" i="11"/>
  <c r="K239" i="11"/>
  <c r="J239" i="11"/>
  <c r="H239" i="11"/>
  <c r="G239" i="11"/>
  <c r="E239" i="11"/>
  <c r="D239" i="11"/>
  <c r="O238" i="11"/>
  <c r="L238" i="11"/>
  <c r="I238" i="11"/>
  <c r="F238" i="11"/>
  <c r="O237" i="11"/>
  <c r="L237" i="11"/>
  <c r="I237" i="11"/>
  <c r="F237" i="11"/>
  <c r="N236" i="11"/>
  <c r="M236" i="11"/>
  <c r="O236" i="11" s="1"/>
  <c r="K236" i="11"/>
  <c r="J236" i="11"/>
  <c r="H236" i="11"/>
  <c r="G236" i="11"/>
  <c r="I236" i="11" s="1"/>
  <c r="E236" i="11"/>
  <c r="F236" i="11" s="1"/>
  <c r="D236" i="11"/>
  <c r="O235" i="11"/>
  <c r="L235" i="11"/>
  <c r="I235" i="11"/>
  <c r="F235" i="11"/>
  <c r="N234" i="11"/>
  <c r="M234" i="11"/>
  <c r="K234" i="11"/>
  <c r="J234" i="11"/>
  <c r="H234" i="11"/>
  <c r="G234" i="11"/>
  <c r="E234" i="11"/>
  <c r="D234" i="11"/>
  <c r="O233" i="11"/>
  <c r="L233" i="11"/>
  <c r="I233" i="11"/>
  <c r="F233" i="11"/>
  <c r="H232" i="11"/>
  <c r="O230" i="11"/>
  <c r="L230" i="11"/>
  <c r="I230" i="11"/>
  <c r="F230" i="11"/>
  <c r="O229" i="11"/>
  <c r="L229" i="11"/>
  <c r="I229" i="11"/>
  <c r="F229" i="11"/>
  <c r="N228" i="11"/>
  <c r="M228" i="11"/>
  <c r="K228" i="11"/>
  <c r="J228" i="11"/>
  <c r="H228" i="11"/>
  <c r="I228" i="11" s="1"/>
  <c r="G228" i="11"/>
  <c r="E228" i="11"/>
  <c r="D228" i="11"/>
  <c r="F228" i="11" s="1"/>
  <c r="O227" i="11"/>
  <c r="L227" i="11"/>
  <c r="I227" i="11"/>
  <c r="F227" i="11"/>
  <c r="O226" i="11"/>
  <c r="L226" i="11"/>
  <c r="I226" i="11"/>
  <c r="F226" i="11"/>
  <c r="O225" i="11"/>
  <c r="L225" i="11"/>
  <c r="I225" i="11"/>
  <c r="F225" i="11"/>
  <c r="O224" i="11"/>
  <c r="L224" i="11"/>
  <c r="I224" i="11"/>
  <c r="D224" i="11"/>
  <c r="F224" i="11" s="1"/>
  <c r="O223" i="11"/>
  <c r="L223" i="11"/>
  <c r="I223" i="11"/>
  <c r="F223" i="11"/>
  <c r="O222" i="11"/>
  <c r="L222" i="11"/>
  <c r="I222" i="11"/>
  <c r="F222" i="11"/>
  <c r="O221" i="11"/>
  <c r="L221" i="11"/>
  <c r="I221" i="11"/>
  <c r="F221" i="11"/>
  <c r="O220" i="11"/>
  <c r="L220" i="11"/>
  <c r="I220" i="11"/>
  <c r="F220" i="11"/>
  <c r="O219" i="11"/>
  <c r="L219" i="11"/>
  <c r="I219" i="11"/>
  <c r="D219" i="11"/>
  <c r="O218" i="11"/>
  <c r="L218" i="11"/>
  <c r="I218" i="11"/>
  <c r="F218" i="11"/>
  <c r="N217" i="11"/>
  <c r="M217" i="11"/>
  <c r="K217" i="11"/>
  <c r="J217" i="11"/>
  <c r="H217" i="11"/>
  <c r="H205" i="11" s="1"/>
  <c r="G217" i="11"/>
  <c r="E217" i="11"/>
  <c r="O216" i="11"/>
  <c r="L216" i="11"/>
  <c r="I216" i="11"/>
  <c r="F216" i="11"/>
  <c r="O215" i="11"/>
  <c r="L215" i="11"/>
  <c r="I215" i="11"/>
  <c r="F215" i="11"/>
  <c r="O214" i="11"/>
  <c r="L214" i="11"/>
  <c r="I214" i="11"/>
  <c r="F214" i="11"/>
  <c r="O213" i="11"/>
  <c r="L213" i="11"/>
  <c r="I213" i="11"/>
  <c r="F213" i="11"/>
  <c r="O212" i="11"/>
  <c r="L212" i="11"/>
  <c r="I212" i="11"/>
  <c r="F212" i="11"/>
  <c r="O211" i="11"/>
  <c r="L211" i="11"/>
  <c r="I211" i="11"/>
  <c r="F211" i="11"/>
  <c r="O210" i="11"/>
  <c r="L210" i="11"/>
  <c r="I210" i="11"/>
  <c r="F210" i="11"/>
  <c r="O209" i="11"/>
  <c r="L209" i="11"/>
  <c r="I209" i="11"/>
  <c r="F209" i="11"/>
  <c r="O208" i="11"/>
  <c r="L208" i="11"/>
  <c r="C208" i="11" s="1"/>
  <c r="I208" i="11"/>
  <c r="F208" i="11"/>
  <c r="O207" i="11"/>
  <c r="L207" i="11"/>
  <c r="I207" i="11"/>
  <c r="F207" i="11"/>
  <c r="N206" i="11"/>
  <c r="M206" i="11"/>
  <c r="K206" i="11"/>
  <c r="J206" i="11"/>
  <c r="L206" i="11" s="1"/>
  <c r="I206" i="11"/>
  <c r="H206" i="11"/>
  <c r="G206" i="11"/>
  <c r="E206" i="11"/>
  <c r="D206" i="11"/>
  <c r="O204" i="11"/>
  <c r="L204" i="11"/>
  <c r="I204" i="11"/>
  <c r="F204" i="11"/>
  <c r="O203" i="11"/>
  <c r="L203" i="11"/>
  <c r="I203" i="11"/>
  <c r="F203" i="11"/>
  <c r="O202" i="11"/>
  <c r="L202" i="11"/>
  <c r="I202" i="11"/>
  <c r="F202" i="11"/>
  <c r="O201" i="11"/>
  <c r="L201" i="11"/>
  <c r="I201" i="11"/>
  <c r="F201" i="11"/>
  <c r="O200" i="11"/>
  <c r="L200" i="11"/>
  <c r="I200" i="11"/>
  <c r="D200" i="11"/>
  <c r="N199" i="11"/>
  <c r="N197" i="11" s="1"/>
  <c r="M199" i="11"/>
  <c r="K199" i="11"/>
  <c r="J199" i="11"/>
  <c r="H199" i="11"/>
  <c r="I199" i="11" s="1"/>
  <c r="G199" i="11"/>
  <c r="E199" i="11"/>
  <c r="E197" i="11" s="1"/>
  <c r="O198" i="11"/>
  <c r="L198" i="11"/>
  <c r="I198" i="11"/>
  <c r="F198" i="11"/>
  <c r="K197" i="11"/>
  <c r="H197" i="11"/>
  <c r="G197" i="11"/>
  <c r="O194" i="11"/>
  <c r="L194" i="11"/>
  <c r="I194" i="11"/>
  <c r="F194" i="11"/>
  <c r="N193" i="11"/>
  <c r="M193" i="11"/>
  <c r="O193" i="11" s="1"/>
  <c r="K193" i="11"/>
  <c r="J193" i="11"/>
  <c r="J192" i="11" s="1"/>
  <c r="H193" i="11"/>
  <c r="H192" i="11" s="1"/>
  <c r="G193" i="11"/>
  <c r="G192" i="11" s="1"/>
  <c r="E193" i="11"/>
  <c r="D193" i="11"/>
  <c r="N192" i="11"/>
  <c r="M192" i="11"/>
  <c r="E192" i="11"/>
  <c r="O191" i="11"/>
  <c r="L191" i="11"/>
  <c r="I191" i="11"/>
  <c r="F191" i="11"/>
  <c r="O190" i="11"/>
  <c r="L190" i="11"/>
  <c r="I190" i="11"/>
  <c r="F190" i="11"/>
  <c r="N189" i="11"/>
  <c r="N188" i="11" s="1"/>
  <c r="O188" i="11" s="1"/>
  <c r="M189" i="11"/>
  <c r="K189" i="11"/>
  <c r="J189" i="11"/>
  <c r="H189" i="11"/>
  <c r="G189" i="11"/>
  <c r="E189" i="11"/>
  <c r="E188" i="11" s="1"/>
  <c r="D189" i="11"/>
  <c r="M188" i="11"/>
  <c r="O187" i="11"/>
  <c r="L187" i="11"/>
  <c r="I187" i="11"/>
  <c r="F187" i="11"/>
  <c r="O186" i="11"/>
  <c r="L186" i="11"/>
  <c r="I186" i="11"/>
  <c r="F186" i="11"/>
  <c r="N185" i="11"/>
  <c r="M185" i="11"/>
  <c r="O185" i="11" s="1"/>
  <c r="K185" i="11"/>
  <c r="J185" i="11"/>
  <c r="H185" i="11"/>
  <c r="G185" i="11"/>
  <c r="F185" i="11"/>
  <c r="E185" i="11"/>
  <c r="D185" i="11"/>
  <c r="O184" i="11"/>
  <c r="L184" i="11"/>
  <c r="I184" i="11"/>
  <c r="F184" i="11"/>
  <c r="O183" i="11"/>
  <c r="L183" i="11"/>
  <c r="I183" i="11"/>
  <c r="F183" i="11"/>
  <c r="O182" i="11"/>
  <c r="L182" i="11"/>
  <c r="I182" i="11"/>
  <c r="F182" i="11"/>
  <c r="O181" i="11"/>
  <c r="L181" i="11"/>
  <c r="I181" i="11"/>
  <c r="F181" i="11"/>
  <c r="N180" i="11"/>
  <c r="M180" i="11"/>
  <c r="K180" i="11"/>
  <c r="J180" i="11"/>
  <c r="L180" i="11" s="1"/>
  <c r="H180" i="11"/>
  <c r="G180" i="11"/>
  <c r="E180" i="11"/>
  <c r="D180" i="11"/>
  <c r="F180" i="11" s="1"/>
  <c r="O179" i="11"/>
  <c r="L179" i="11"/>
  <c r="I179" i="11"/>
  <c r="F179" i="11"/>
  <c r="O178" i="11"/>
  <c r="L178" i="11"/>
  <c r="I178" i="11"/>
  <c r="F178" i="11"/>
  <c r="O177" i="11"/>
  <c r="L177" i="11"/>
  <c r="I177" i="11"/>
  <c r="F177" i="11"/>
  <c r="N176" i="11"/>
  <c r="M176" i="11"/>
  <c r="K176" i="11"/>
  <c r="J176" i="11"/>
  <c r="H176" i="11"/>
  <c r="G176" i="11"/>
  <c r="E176" i="11"/>
  <c r="D176" i="11"/>
  <c r="N175" i="11"/>
  <c r="N174" i="11" s="1"/>
  <c r="E175" i="11"/>
  <c r="E174" i="11" s="1"/>
  <c r="O173" i="11"/>
  <c r="L173" i="11"/>
  <c r="I173" i="11"/>
  <c r="F173" i="11"/>
  <c r="O172" i="11"/>
  <c r="L172" i="11"/>
  <c r="I172" i="11"/>
  <c r="F172" i="11"/>
  <c r="O171" i="11"/>
  <c r="L171" i="11"/>
  <c r="I171" i="11"/>
  <c r="F171" i="11"/>
  <c r="O170" i="11"/>
  <c r="L170" i="11"/>
  <c r="I170" i="11"/>
  <c r="F170" i="11"/>
  <c r="O169" i="11"/>
  <c r="L169" i="11"/>
  <c r="I169" i="11"/>
  <c r="F169" i="11"/>
  <c r="O168" i="11"/>
  <c r="L168" i="11"/>
  <c r="I168" i="11"/>
  <c r="F168" i="11"/>
  <c r="N167" i="11"/>
  <c r="N166" i="11" s="1"/>
  <c r="M167" i="11"/>
  <c r="K167" i="11"/>
  <c r="K166" i="11" s="1"/>
  <c r="J167" i="11"/>
  <c r="H167" i="11"/>
  <c r="H166" i="11" s="1"/>
  <c r="G167" i="11"/>
  <c r="E167" i="11"/>
  <c r="E166" i="11" s="1"/>
  <c r="D167" i="11"/>
  <c r="O165" i="11"/>
  <c r="L165" i="11"/>
  <c r="I165" i="11"/>
  <c r="C165" i="11" s="1"/>
  <c r="F165" i="11"/>
  <c r="O164" i="11"/>
  <c r="L164" i="11"/>
  <c r="I164" i="11"/>
  <c r="D164" i="11"/>
  <c r="F164" i="11" s="1"/>
  <c r="O163" i="11"/>
  <c r="L163" i="11"/>
  <c r="I163" i="11"/>
  <c r="F163" i="11"/>
  <c r="O162" i="11"/>
  <c r="L162" i="11"/>
  <c r="I162" i="11"/>
  <c r="F162" i="11"/>
  <c r="N161" i="11"/>
  <c r="M161" i="11"/>
  <c r="O161" i="11" s="1"/>
  <c r="K161" i="11"/>
  <c r="J161" i="11"/>
  <c r="H161" i="11"/>
  <c r="G161" i="11"/>
  <c r="E161" i="11"/>
  <c r="D161" i="11"/>
  <c r="O160" i="11"/>
  <c r="L160" i="11"/>
  <c r="I160" i="11"/>
  <c r="D160" i="11"/>
  <c r="F160" i="11" s="1"/>
  <c r="O159" i="11"/>
  <c r="L159" i="11"/>
  <c r="I159" i="11"/>
  <c r="F159" i="11"/>
  <c r="C159" i="11"/>
  <c r="O158" i="11"/>
  <c r="L158" i="11"/>
  <c r="I158" i="11"/>
  <c r="F158" i="11"/>
  <c r="C158" i="11" s="1"/>
  <c r="O157" i="11"/>
  <c r="L157" i="11"/>
  <c r="I157" i="11"/>
  <c r="F157" i="11"/>
  <c r="C157" i="11" s="1"/>
  <c r="O156" i="11"/>
  <c r="L156" i="11"/>
  <c r="I156" i="11"/>
  <c r="F156" i="11"/>
  <c r="O155" i="11"/>
  <c r="L155" i="11"/>
  <c r="I155" i="11"/>
  <c r="F155" i="11"/>
  <c r="C155" i="11" s="1"/>
  <c r="O154" i="11"/>
  <c r="L154" i="11"/>
  <c r="I154" i="11"/>
  <c r="F154" i="11"/>
  <c r="O153" i="11"/>
  <c r="L153" i="11"/>
  <c r="I153" i="11"/>
  <c r="F153" i="11"/>
  <c r="N152" i="11"/>
  <c r="M152" i="11"/>
  <c r="K152" i="11"/>
  <c r="J152" i="11"/>
  <c r="H152" i="11"/>
  <c r="G152" i="11"/>
  <c r="I152" i="11" s="1"/>
  <c r="E152" i="11"/>
  <c r="F152" i="11" s="1"/>
  <c r="D152" i="11"/>
  <c r="O151" i="11"/>
  <c r="L151" i="11"/>
  <c r="I151" i="11"/>
  <c r="F151" i="11"/>
  <c r="O150" i="11"/>
  <c r="L150" i="11"/>
  <c r="I150" i="11"/>
  <c r="F150" i="11"/>
  <c r="O149" i="11"/>
  <c r="L149" i="11"/>
  <c r="I149" i="11"/>
  <c r="F149" i="11"/>
  <c r="O148" i="11"/>
  <c r="L148" i="11"/>
  <c r="I148" i="11"/>
  <c r="F148" i="11"/>
  <c r="O147" i="11"/>
  <c r="L147" i="11"/>
  <c r="I147" i="11"/>
  <c r="C147" i="11" s="1"/>
  <c r="F147" i="11"/>
  <c r="O146" i="11"/>
  <c r="L146" i="11"/>
  <c r="I146" i="11"/>
  <c r="F146" i="11"/>
  <c r="D146" i="11"/>
  <c r="N145" i="11"/>
  <c r="M145" i="11"/>
  <c r="K145" i="11"/>
  <c r="J145" i="11"/>
  <c r="H145" i="11"/>
  <c r="G145" i="11"/>
  <c r="E145" i="11"/>
  <c r="O144" i="11"/>
  <c r="L144" i="11"/>
  <c r="I144" i="11"/>
  <c r="F144" i="11"/>
  <c r="O143" i="11"/>
  <c r="L143" i="11"/>
  <c r="I143" i="11"/>
  <c r="F143" i="11"/>
  <c r="N142" i="11"/>
  <c r="M142" i="11"/>
  <c r="K142" i="11"/>
  <c r="J142" i="11"/>
  <c r="H142" i="11"/>
  <c r="G142" i="11"/>
  <c r="E142" i="11"/>
  <c r="D142" i="11"/>
  <c r="O141" i="11"/>
  <c r="L141" i="11"/>
  <c r="I141" i="11"/>
  <c r="F141" i="11"/>
  <c r="O140" i="11"/>
  <c r="L140" i="11"/>
  <c r="I140" i="11"/>
  <c r="F140" i="11"/>
  <c r="O139" i="11"/>
  <c r="L139" i="11"/>
  <c r="I139" i="11"/>
  <c r="F139" i="11"/>
  <c r="O138" i="11"/>
  <c r="L138" i="11"/>
  <c r="I138" i="11"/>
  <c r="F138" i="11"/>
  <c r="N137" i="11"/>
  <c r="N131" i="11" s="1"/>
  <c r="M137" i="11"/>
  <c r="K137" i="11"/>
  <c r="J137" i="11"/>
  <c r="H137" i="11"/>
  <c r="I137" i="11" s="1"/>
  <c r="G137" i="11"/>
  <c r="E137" i="11"/>
  <c r="D137" i="11"/>
  <c r="O136" i="11"/>
  <c r="L136" i="11"/>
  <c r="I136" i="11"/>
  <c r="F136" i="11"/>
  <c r="O135" i="11"/>
  <c r="L135" i="11"/>
  <c r="I135" i="11"/>
  <c r="F135" i="11"/>
  <c r="O134" i="11"/>
  <c r="L134" i="11"/>
  <c r="I134" i="11"/>
  <c r="D134" i="11"/>
  <c r="O133" i="11"/>
  <c r="L133" i="11"/>
  <c r="I133" i="11"/>
  <c r="F133" i="11"/>
  <c r="C133" i="11"/>
  <c r="N132" i="11"/>
  <c r="O132" i="11" s="1"/>
  <c r="M132" i="11"/>
  <c r="L132" i="11"/>
  <c r="K132" i="11"/>
  <c r="J132" i="11"/>
  <c r="H132" i="11"/>
  <c r="G132" i="11"/>
  <c r="E132" i="11"/>
  <c r="D132" i="11"/>
  <c r="O130" i="11"/>
  <c r="L130" i="11"/>
  <c r="I130" i="11"/>
  <c r="F130" i="11"/>
  <c r="N129" i="11"/>
  <c r="M129" i="11"/>
  <c r="K129" i="11"/>
  <c r="J129" i="11"/>
  <c r="H129" i="11"/>
  <c r="G129" i="11"/>
  <c r="E129" i="11"/>
  <c r="D129" i="11"/>
  <c r="O128" i="11"/>
  <c r="L128" i="11"/>
  <c r="I128" i="11"/>
  <c r="F128" i="11"/>
  <c r="O127" i="11"/>
  <c r="L127" i="11"/>
  <c r="I127" i="11"/>
  <c r="F127" i="11"/>
  <c r="O126" i="11"/>
  <c r="L126" i="11"/>
  <c r="I126" i="11"/>
  <c r="F126" i="11"/>
  <c r="O125" i="11"/>
  <c r="L125" i="11"/>
  <c r="I125" i="11"/>
  <c r="F125" i="11"/>
  <c r="O124" i="11"/>
  <c r="L124" i="11"/>
  <c r="I124" i="11"/>
  <c r="F124" i="11"/>
  <c r="N123" i="11"/>
  <c r="M123" i="11"/>
  <c r="O123" i="11" s="1"/>
  <c r="K123" i="11"/>
  <c r="L123" i="11" s="1"/>
  <c r="J123" i="11"/>
  <c r="I123" i="11"/>
  <c r="H123" i="11"/>
  <c r="G123" i="11"/>
  <c r="E123" i="11"/>
  <c r="D123" i="11"/>
  <c r="O122" i="11"/>
  <c r="L122" i="11"/>
  <c r="I122" i="11"/>
  <c r="F122" i="11"/>
  <c r="O121" i="11"/>
  <c r="L121" i="11"/>
  <c r="I121" i="11"/>
  <c r="F121" i="11"/>
  <c r="C121" i="11" s="1"/>
  <c r="O120" i="11"/>
  <c r="L120" i="11"/>
  <c r="I120" i="11"/>
  <c r="F120" i="11"/>
  <c r="O119" i="11"/>
  <c r="L119" i="11"/>
  <c r="I119" i="11"/>
  <c r="F119" i="11"/>
  <c r="O118" i="11"/>
  <c r="L118" i="11"/>
  <c r="I118" i="11"/>
  <c r="F118" i="11"/>
  <c r="N117" i="11"/>
  <c r="M117" i="11"/>
  <c r="O117" i="11" s="1"/>
  <c r="K117" i="11"/>
  <c r="J117" i="11"/>
  <c r="H117" i="11"/>
  <c r="G117" i="11"/>
  <c r="I117" i="11" s="1"/>
  <c r="E117" i="11"/>
  <c r="D117" i="11"/>
  <c r="O116" i="11"/>
  <c r="L116" i="11"/>
  <c r="I116" i="11"/>
  <c r="D116" i="11"/>
  <c r="O115" i="11"/>
  <c r="L115" i="11"/>
  <c r="I115" i="11"/>
  <c r="F115" i="11"/>
  <c r="O114" i="11"/>
  <c r="L114" i="11"/>
  <c r="I114" i="11"/>
  <c r="C114" i="11" s="1"/>
  <c r="F114" i="11"/>
  <c r="N113" i="11"/>
  <c r="M113" i="11"/>
  <c r="O113" i="11" s="1"/>
  <c r="K113" i="11"/>
  <c r="L113" i="11" s="1"/>
  <c r="J113" i="11"/>
  <c r="H113" i="11"/>
  <c r="G113" i="11"/>
  <c r="E113" i="11"/>
  <c r="O112" i="11"/>
  <c r="L112" i="11"/>
  <c r="I112" i="11"/>
  <c r="F112" i="11"/>
  <c r="O111" i="11"/>
  <c r="L111" i="11"/>
  <c r="I111" i="11"/>
  <c r="F111" i="11"/>
  <c r="O110" i="11"/>
  <c r="L110" i="11"/>
  <c r="I110" i="11"/>
  <c r="F110" i="11"/>
  <c r="C110" i="11" s="1"/>
  <c r="O109" i="11"/>
  <c r="L109" i="11"/>
  <c r="I109" i="11"/>
  <c r="F109" i="11"/>
  <c r="O108" i="11"/>
  <c r="L108" i="11"/>
  <c r="I108" i="11"/>
  <c r="F108" i="11"/>
  <c r="O107" i="11"/>
  <c r="L107" i="11"/>
  <c r="I107" i="11"/>
  <c r="F107" i="11"/>
  <c r="O106" i="11"/>
  <c r="L106" i="11"/>
  <c r="I106" i="11"/>
  <c r="F106" i="11"/>
  <c r="O105" i="11"/>
  <c r="L105" i="11"/>
  <c r="I105" i="11"/>
  <c r="F105" i="11"/>
  <c r="N104" i="11"/>
  <c r="M104" i="11"/>
  <c r="K104" i="11"/>
  <c r="J104" i="11"/>
  <c r="H104" i="11"/>
  <c r="G104" i="11"/>
  <c r="E104" i="11"/>
  <c r="D104" i="11"/>
  <c r="O103" i="11"/>
  <c r="L103" i="11"/>
  <c r="I103" i="11"/>
  <c r="D103" i="11"/>
  <c r="D96" i="11" s="1"/>
  <c r="O102" i="11"/>
  <c r="L102" i="11"/>
  <c r="I102" i="11"/>
  <c r="F102" i="11"/>
  <c r="O101" i="11"/>
  <c r="L101" i="11"/>
  <c r="I101" i="11"/>
  <c r="F101" i="11"/>
  <c r="O100" i="11"/>
  <c r="L100" i="11"/>
  <c r="I100" i="11"/>
  <c r="F100" i="11"/>
  <c r="O99" i="11"/>
  <c r="L99" i="11"/>
  <c r="I99" i="11"/>
  <c r="F99" i="11"/>
  <c r="O98" i="11"/>
  <c r="L98" i="11"/>
  <c r="I98" i="11"/>
  <c r="F98" i="11"/>
  <c r="O97" i="11"/>
  <c r="L97" i="11"/>
  <c r="I97" i="11"/>
  <c r="F97" i="11"/>
  <c r="N96" i="11"/>
  <c r="M96" i="11"/>
  <c r="K96" i="11"/>
  <c r="K84" i="11" s="1"/>
  <c r="J96" i="11"/>
  <c r="H96" i="11"/>
  <c r="G96" i="11"/>
  <c r="E96" i="11"/>
  <c r="O95" i="11"/>
  <c r="L95" i="11"/>
  <c r="I95" i="11"/>
  <c r="F95" i="11"/>
  <c r="O94" i="11"/>
  <c r="L94" i="11"/>
  <c r="I94" i="11"/>
  <c r="F94" i="11"/>
  <c r="O93" i="11"/>
  <c r="L93" i="11"/>
  <c r="I93" i="11"/>
  <c r="F93" i="11"/>
  <c r="O92" i="11"/>
  <c r="L92" i="11"/>
  <c r="I92" i="11"/>
  <c r="F92" i="11"/>
  <c r="O91" i="11"/>
  <c r="L91" i="11"/>
  <c r="C91" i="11" s="1"/>
  <c r="I91" i="11"/>
  <c r="F91" i="11"/>
  <c r="N90" i="11"/>
  <c r="M90" i="11"/>
  <c r="O90" i="11" s="1"/>
  <c r="K90" i="11"/>
  <c r="J90" i="11"/>
  <c r="H90" i="11"/>
  <c r="G90" i="11"/>
  <c r="E90" i="11"/>
  <c r="D90" i="11"/>
  <c r="O89" i="11"/>
  <c r="L89" i="11"/>
  <c r="I89" i="11"/>
  <c r="D89" i="11"/>
  <c r="O88" i="11"/>
  <c r="L88" i="11"/>
  <c r="I88" i="11"/>
  <c r="F88" i="11"/>
  <c r="O87" i="11"/>
  <c r="L87" i="11"/>
  <c r="I87" i="11"/>
  <c r="F87" i="11"/>
  <c r="O86" i="11"/>
  <c r="L86" i="11"/>
  <c r="I86" i="11"/>
  <c r="F86" i="11"/>
  <c r="N85" i="11"/>
  <c r="M85" i="11"/>
  <c r="K85" i="11"/>
  <c r="J85" i="11"/>
  <c r="H85" i="11"/>
  <c r="G85" i="11"/>
  <c r="E85" i="11"/>
  <c r="D85" i="11"/>
  <c r="O83" i="11"/>
  <c r="L83" i="11"/>
  <c r="I83" i="11"/>
  <c r="F83" i="11"/>
  <c r="O82" i="11"/>
  <c r="L82" i="11"/>
  <c r="I82" i="11"/>
  <c r="F82" i="11"/>
  <c r="N81" i="11"/>
  <c r="M81" i="11"/>
  <c r="K81" i="11"/>
  <c r="J81" i="11"/>
  <c r="H81" i="11"/>
  <c r="G81" i="11"/>
  <c r="E81" i="11"/>
  <c r="D81" i="11"/>
  <c r="O80" i="11"/>
  <c r="L80" i="11"/>
  <c r="I80" i="11"/>
  <c r="F80" i="11"/>
  <c r="O79" i="11"/>
  <c r="L79" i="11"/>
  <c r="I79" i="11"/>
  <c r="F79" i="11"/>
  <c r="N78" i="11"/>
  <c r="M78" i="11"/>
  <c r="K78" i="11"/>
  <c r="J78" i="11"/>
  <c r="L78" i="11" s="1"/>
  <c r="H78" i="11"/>
  <c r="H77" i="11" s="1"/>
  <c r="G78" i="11"/>
  <c r="E78" i="11"/>
  <c r="E77" i="11" s="1"/>
  <c r="D78" i="11"/>
  <c r="N77" i="11"/>
  <c r="G77" i="11"/>
  <c r="O75" i="11"/>
  <c r="L75" i="11"/>
  <c r="I75" i="11"/>
  <c r="F75" i="11"/>
  <c r="O74" i="11"/>
  <c r="L74" i="11"/>
  <c r="I74" i="11"/>
  <c r="F74" i="11"/>
  <c r="O73" i="11"/>
  <c r="L73" i="11"/>
  <c r="I73" i="11"/>
  <c r="F73" i="11"/>
  <c r="O72" i="11"/>
  <c r="L72" i="11"/>
  <c r="I72" i="11"/>
  <c r="F72" i="11"/>
  <c r="O71" i="11"/>
  <c r="L71" i="11"/>
  <c r="I71" i="11"/>
  <c r="F71" i="11"/>
  <c r="N70" i="11"/>
  <c r="M70" i="11"/>
  <c r="M68" i="11" s="1"/>
  <c r="K70" i="11"/>
  <c r="K68" i="11" s="1"/>
  <c r="J70" i="11"/>
  <c r="J68" i="11" s="1"/>
  <c r="H70" i="11"/>
  <c r="H68" i="11" s="1"/>
  <c r="G70" i="11"/>
  <c r="E70" i="11"/>
  <c r="E68" i="11" s="1"/>
  <c r="D70" i="11"/>
  <c r="O69" i="11"/>
  <c r="L69" i="11"/>
  <c r="I69" i="11"/>
  <c r="F69" i="11"/>
  <c r="N68" i="11"/>
  <c r="O67" i="11"/>
  <c r="L67" i="11"/>
  <c r="I67" i="11"/>
  <c r="F67" i="11"/>
  <c r="O66" i="11"/>
  <c r="L66" i="11"/>
  <c r="G66" i="11"/>
  <c r="F66" i="11"/>
  <c r="O65" i="11"/>
  <c r="L65" i="11"/>
  <c r="I65" i="11"/>
  <c r="F65" i="11"/>
  <c r="O64" i="11"/>
  <c r="L64" i="11"/>
  <c r="I64" i="11"/>
  <c r="F64" i="11"/>
  <c r="O63" i="11"/>
  <c r="L63" i="11"/>
  <c r="I63" i="11"/>
  <c r="F63" i="11"/>
  <c r="O62" i="11"/>
  <c r="L62" i="11"/>
  <c r="G62" i="11"/>
  <c r="F62" i="11"/>
  <c r="O61" i="11"/>
  <c r="L61" i="11"/>
  <c r="I61" i="11"/>
  <c r="F61" i="11"/>
  <c r="O60" i="11"/>
  <c r="L60" i="11"/>
  <c r="I60" i="11"/>
  <c r="F60" i="11"/>
  <c r="N59" i="11"/>
  <c r="M59" i="11"/>
  <c r="K59" i="11"/>
  <c r="J59" i="11"/>
  <c r="H59" i="11"/>
  <c r="E59" i="11"/>
  <c r="D59" i="11"/>
  <c r="O58" i="11"/>
  <c r="L58" i="11"/>
  <c r="I58" i="11"/>
  <c r="F58" i="11"/>
  <c r="O57" i="11"/>
  <c r="L57" i="11"/>
  <c r="I57" i="11"/>
  <c r="F57" i="11"/>
  <c r="C57" i="11" s="1"/>
  <c r="N56" i="11"/>
  <c r="M56" i="11"/>
  <c r="K56" i="11"/>
  <c r="L56" i="11" s="1"/>
  <c r="J56" i="11"/>
  <c r="H56" i="11"/>
  <c r="H55" i="11" s="1"/>
  <c r="G56" i="11"/>
  <c r="E56" i="11"/>
  <c r="E55" i="11" s="1"/>
  <c r="E54" i="11" s="1"/>
  <c r="D56" i="11"/>
  <c r="M55" i="11"/>
  <c r="O48" i="11"/>
  <c r="C48" i="11" s="1"/>
  <c r="O47" i="11"/>
  <c r="C47" i="11" s="1"/>
  <c r="N46" i="11"/>
  <c r="M46" i="11"/>
  <c r="L45" i="11"/>
  <c r="I45" i="11"/>
  <c r="F45" i="11"/>
  <c r="K44" i="11"/>
  <c r="J44" i="11"/>
  <c r="H44" i="11"/>
  <c r="G44" i="11"/>
  <c r="E44" i="11"/>
  <c r="D44" i="11"/>
  <c r="F43" i="11"/>
  <c r="C43" i="11" s="1"/>
  <c r="L42" i="11"/>
  <c r="C42" i="11" s="1"/>
  <c r="L41" i="11"/>
  <c r="C41" i="11" s="1"/>
  <c r="L40" i="11"/>
  <c r="C40" i="11" s="1"/>
  <c r="L39" i="11"/>
  <c r="C39" i="11" s="1"/>
  <c r="K38" i="11"/>
  <c r="J38" i="11"/>
  <c r="L37" i="11"/>
  <c r="C37" i="11" s="1"/>
  <c r="L36" i="11"/>
  <c r="C36" i="11"/>
  <c r="K35" i="11"/>
  <c r="J35" i="11"/>
  <c r="L34" i="11"/>
  <c r="C34" i="11"/>
  <c r="K33" i="11"/>
  <c r="J33" i="11"/>
  <c r="L32" i="11"/>
  <c r="C32" i="11"/>
  <c r="L31" i="11"/>
  <c r="C31" i="11" s="1"/>
  <c r="L30" i="11"/>
  <c r="C30" i="11" s="1"/>
  <c r="K29" i="11"/>
  <c r="J29" i="11"/>
  <c r="F27" i="11"/>
  <c r="C27" i="11"/>
  <c r="I26" i="11"/>
  <c r="F26" i="11"/>
  <c r="O25" i="11"/>
  <c r="L25" i="11"/>
  <c r="I25" i="11"/>
  <c r="F25" i="11"/>
  <c r="O24" i="11"/>
  <c r="L24" i="11"/>
  <c r="I24" i="11"/>
  <c r="F24" i="11"/>
  <c r="N23" i="11"/>
  <c r="N291" i="11" s="1"/>
  <c r="N290" i="11" s="1"/>
  <c r="M23" i="11"/>
  <c r="M291" i="11" s="1"/>
  <c r="K23" i="11"/>
  <c r="K291" i="11" s="1"/>
  <c r="K290" i="11" s="1"/>
  <c r="J23" i="11"/>
  <c r="H23" i="11"/>
  <c r="H291" i="11" s="1"/>
  <c r="G23" i="11"/>
  <c r="E23" i="11"/>
  <c r="E291" i="11" s="1"/>
  <c r="E290" i="11" s="1"/>
  <c r="D23" i="11"/>
  <c r="D22" i="11"/>
  <c r="O303" i="10"/>
  <c r="L303" i="10"/>
  <c r="I303" i="10"/>
  <c r="F303" i="10"/>
  <c r="O301" i="10"/>
  <c r="L301" i="10"/>
  <c r="I301" i="10"/>
  <c r="F301" i="10"/>
  <c r="C301" i="10"/>
  <c r="O299" i="10"/>
  <c r="L299" i="10"/>
  <c r="I299" i="10"/>
  <c r="F299" i="10"/>
  <c r="C299" i="10" s="1"/>
  <c r="O298" i="10"/>
  <c r="L298" i="10"/>
  <c r="I298" i="10"/>
  <c r="F298" i="10"/>
  <c r="C298" i="10"/>
  <c r="O297" i="10"/>
  <c r="L297" i="10"/>
  <c r="I297" i="10"/>
  <c r="F297" i="10"/>
  <c r="C297" i="10" s="1"/>
  <c r="O296" i="10"/>
  <c r="L296" i="10"/>
  <c r="I296" i="10"/>
  <c r="C296" i="10" s="1"/>
  <c r="F296" i="10"/>
  <c r="O295" i="10"/>
  <c r="L295" i="10"/>
  <c r="I295" i="10"/>
  <c r="F295" i="10"/>
  <c r="C295" i="10" s="1"/>
  <c r="O294" i="10"/>
  <c r="L294" i="10"/>
  <c r="I294" i="10"/>
  <c r="F294" i="10"/>
  <c r="C294" i="10"/>
  <c r="N293" i="10"/>
  <c r="M293" i="10"/>
  <c r="K293" i="10"/>
  <c r="J293" i="10"/>
  <c r="L293" i="10" s="1"/>
  <c r="H293" i="10"/>
  <c r="G293" i="10"/>
  <c r="F293" i="10"/>
  <c r="E293" i="10"/>
  <c r="D293" i="10"/>
  <c r="J290" i="10"/>
  <c r="O285" i="10"/>
  <c r="L285" i="10"/>
  <c r="I285" i="10"/>
  <c r="F285" i="10"/>
  <c r="C285" i="10"/>
  <c r="O284" i="10"/>
  <c r="L284" i="10"/>
  <c r="I284" i="10"/>
  <c r="F284" i="10"/>
  <c r="N283" i="10"/>
  <c r="M283" i="10"/>
  <c r="K283" i="10"/>
  <c r="J283" i="10"/>
  <c r="L283" i="10" s="1"/>
  <c r="I283" i="10"/>
  <c r="H283" i="10"/>
  <c r="G283" i="10"/>
  <c r="E283" i="10"/>
  <c r="D283" i="10"/>
  <c r="O282" i="10"/>
  <c r="L282" i="10"/>
  <c r="I282" i="10"/>
  <c r="F282" i="10"/>
  <c r="C282" i="10" s="1"/>
  <c r="O281" i="10"/>
  <c r="N281" i="10"/>
  <c r="M281" i="10"/>
  <c r="K281" i="10"/>
  <c r="J281" i="10"/>
  <c r="H281" i="10"/>
  <c r="G281" i="10"/>
  <c r="E281" i="10"/>
  <c r="D281" i="10"/>
  <c r="F281" i="10" s="1"/>
  <c r="O280" i="10"/>
  <c r="L280" i="10"/>
  <c r="I280" i="10"/>
  <c r="F280" i="10"/>
  <c r="O279" i="10"/>
  <c r="L279" i="10"/>
  <c r="I279" i="10"/>
  <c r="C279" i="10" s="1"/>
  <c r="F279" i="10"/>
  <c r="O278" i="10"/>
  <c r="L278" i="10"/>
  <c r="I278" i="10"/>
  <c r="F278" i="10"/>
  <c r="C278" i="10" s="1"/>
  <c r="O277" i="10"/>
  <c r="N277" i="10"/>
  <c r="M277" i="10"/>
  <c r="M270" i="10" s="1"/>
  <c r="K277" i="10"/>
  <c r="K270" i="10" s="1"/>
  <c r="J277" i="10"/>
  <c r="H277" i="10"/>
  <c r="G277" i="10"/>
  <c r="E277" i="10"/>
  <c r="E270" i="10" s="1"/>
  <c r="E269" i="10" s="1"/>
  <c r="D277" i="10"/>
  <c r="F277" i="10" s="1"/>
  <c r="O276" i="10"/>
  <c r="L276" i="10"/>
  <c r="I276" i="10"/>
  <c r="F276" i="10"/>
  <c r="O275" i="10"/>
  <c r="L275" i="10"/>
  <c r="I275" i="10"/>
  <c r="C275" i="10" s="1"/>
  <c r="F275" i="10"/>
  <c r="O274" i="10"/>
  <c r="L274" i="10"/>
  <c r="I274" i="10"/>
  <c r="F274" i="10"/>
  <c r="C274" i="10" s="1"/>
  <c r="O273" i="10"/>
  <c r="L273" i="10"/>
  <c r="I273" i="10"/>
  <c r="F273" i="10"/>
  <c r="C273" i="10"/>
  <c r="N272" i="10"/>
  <c r="N270" i="10" s="1"/>
  <c r="N269" i="10" s="1"/>
  <c r="M272" i="10"/>
  <c r="K272" i="10"/>
  <c r="J272" i="10"/>
  <c r="H272" i="10"/>
  <c r="G272" i="10"/>
  <c r="F272" i="10"/>
  <c r="E272" i="10"/>
  <c r="D272" i="10"/>
  <c r="O271" i="10"/>
  <c r="L271" i="10"/>
  <c r="I271" i="10"/>
  <c r="C271" i="10" s="1"/>
  <c r="F271" i="10"/>
  <c r="H270" i="10"/>
  <c r="H269" i="10" s="1"/>
  <c r="D270" i="10"/>
  <c r="K269" i="10"/>
  <c r="O268" i="10"/>
  <c r="L268" i="10"/>
  <c r="I268" i="10"/>
  <c r="F268" i="10"/>
  <c r="O267" i="10"/>
  <c r="L267" i="10"/>
  <c r="I267" i="10"/>
  <c r="C267" i="10" s="1"/>
  <c r="F267" i="10"/>
  <c r="O266" i="10"/>
  <c r="L266" i="10"/>
  <c r="I266" i="10"/>
  <c r="F266" i="10"/>
  <c r="C266" i="10" s="1"/>
  <c r="O265" i="10"/>
  <c r="L265" i="10"/>
  <c r="I265" i="10"/>
  <c r="F265" i="10"/>
  <c r="C265" i="10"/>
  <c r="N264" i="10"/>
  <c r="M264" i="10"/>
  <c r="K264" i="10"/>
  <c r="J264" i="10"/>
  <c r="L264" i="10" s="1"/>
  <c r="H264" i="10"/>
  <c r="G264" i="10"/>
  <c r="F264" i="10"/>
  <c r="E264" i="10"/>
  <c r="D264" i="10"/>
  <c r="O263" i="10"/>
  <c r="L263" i="10"/>
  <c r="I263" i="10"/>
  <c r="C263" i="10" s="1"/>
  <c r="F263" i="10"/>
  <c r="O262" i="10"/>
  <c r="L262" i="10"/>
  <c r="I262" i="10"/>
  <c r="F262" i="10"/>
  <c r="C262" i="10" s="1"/>
  <c r="O261" i="10"/>
  <c r="L261" i="10"/>
  <c r="I261" i="10"/>
  <c r="F261" i="10"/>
  <c r="C261" i="10"/>
  <c r="N260" i="10"/>
  <c r="N259" i="10" s="1"/>
  <c r="M260" i="10"/>
  <c r="K260" i="10"/>
  <c r="J260" i="10"/>
  <c r="H260" i="10"/>
  <c r="H259" i="10" s="1"/>
  <c r="G260" i="10"/>
  <c r="F260" i="10"/>
  <c r="E260" i="10"/>
  <c r="D260" i="10"/>
  <c r="D259" i="10" s="1"/>
  <c r="M259" i="10"/>
  <c r="O259" i="10" s="1"/>
  <c r="K259" i="10"/>
  <c r="I259" i="10"/>
  <c r="G259" i="10"/>
  <c r="E259" i="10"/>
  <c r="O258" i="10"/>
  <c r="L258" i="10"/>
  <c r="I258" i="10"/>
  <c r="F258" i="10"/>
  <c r="C258" i="10" s="1"/>
  <c r="O257" i="10"/>
  <c r="L257" i="10"/>
  <c r="I257" i="10"/>
  <c r="F257" i="10"/>
  <c r="C257" i="10"/>
  <c r="O256" i="10"/>
  <c r="L256" i="10"/>
  <c r="I256" i="10"/>
  <c r="F256" i="10"/>
  <c r="O255" i="10"/>
  <c r="L255" i="10"/>
  <c r="I255" i="10"/>
  <c r="C255" i="10" s="1"/>
  <c r="F255" i="10"/>
  <c r="O254" i="10"/>
  <c r="L254" i="10"/>
  <c r="I254" i="10"/>
  <c r="F254" i="10"/>
  <c r="C254" i="10" s="1"/>
  <c r="O253" i="10"/>
  <c r="N253" i="10"/>
  <c r="M253" i="10"/>
  <c r="M252" i="10" s="1"/>
  <c r="K253" i="10"/>
  <c r="K252" i="10" s="1"/>
  <c r="K231" i="10" s="1"/>
  <c r="J253" i="10"/>
  <c r="L253" i="10" s="1"/>
  <c r="H253" i="10"/>
  <c r="G253" i="10"/>
  <c r="E253" i="10"/>
  <c r="E252" i="10" s="1"/>
  <c r="D253" i="10"/>
  <c r="F253" i="10" s="1"/>
  <c r="N252" i="10"/>
  <c r="J252" i="10"/>
  <c r="L252" i="10" s="1"/>
  <c r="H252" i="10"/>
  <c r="F252" i="10"/>
  <c r="D252" i="10"/>
  <c r="O251" i="10"/>
  <c r="L251" i="10"/>
  <c r="I251" i="10"/>
  <c r="C251" i="10" s="1"/>
  <c r="F251" i="10"/>
  <c r="O250" i="10"/>
  <c r="L250" i="10"/>
  <c r="I250" i="10"/>
  <c r="F250" i="10"/>
  <c r="C250" i="10" s="1"/>
  <c r="O249" i="10"/>
  <c r="L249" i="10"/>
  <c r="I249" i="10"/>
  <c r="F249" i="10"/>
  <c r="C249" i="10"/>
  <c r="O248" i="10"/>
  <c r="L248" i="10"/>
  <c r="I248" i="10"/>
  <c r="F248" i="10"/>
  <c r="N247" i="10"/>
  <c r="M247" i="10"/>
  <c r="O247" i="10" s="1"/>
  <c r="K247" i="10"/>
  <c r="J247" i="10"/>
  <c r="L247" i="10" s="1"/>
  <c r="I247" i="10"/>
  <c r="H247" i="10"/>
  <c r="G247" i="10"/>
  <c r="E247" i="10"/>
  <c r="F247" i="10" s="1"/>
  <c r="C247" i="10" s="1"/>
  <c r="D247" i="10"/>
  <c r="O246" i="10"/>
  <c r="L246" i="10"/>
  <c r="I246" i="10"/>
  <c r="F246" i="10"/>
  <c r="C246" i="10" s="1"/>
  <c r="O245" i="10"/>
  <c r="L245" i="10"/>
  <c r="I245" i="10"/>
  <c r="F245" i="10"/>
  <c r="C245" i="10"/>
  <c r="O244" i="10"/>
  <c r="L244" i="10"/>
  <c r="I244" i="10"/>
  <c r="F244" i="10"/>
  <c r="C244" i="10" s="1"/>
  <c r="O243" i="10"/>
  <c r="L243" i="10"/>
  <c r="I243" i="10"/>
  <c r="C243" i="10" s="1"/>
  <c r="F243" i="10"/>
  <c r="O242" i="10"/>
  <c r="L242" i="10"/>
  <c r="I242" i="10"/>
  <c r="F242" i="10"/>
  <c r="C242" i="10" s="1"/>
  <c r="O241" i="10"/>
  <c r="L241" i="10"/>
  <c r="I241" i="10"/>
  <c r="F241" i="10"/>
  <c r="C241" i="10"/>
  <c r="O240" i="10"/>
  <c r="L240" i="10"/>
  <c r="I240" i="10"/>
  <c r="F240" i="10"/>
  <c r="C240" i="10" s="1"/>
  <c r="N239" i="10"/>
  <c r="M239" i="10"/>
  <c r="K239" i="10"/>
  <c r="L239" i="10" s="1"/>
  <c r="J239" i="10"/>
  <c r="I239" i="10"/>
  <c r="H239" i="10"/>
  <c r="G239" i="10"/>
  <c r="E239" i="10"/>
  <c r="D239" i="10"/>
  <c r="O238" i="10"/>
  <c r="L238" i="10"/>
  <c r="I238" i="10"/>
  <c r="F238" i="10"/>
  <c r="C238" i="10" s="1"/>
  <c r="O237" i="10"/>
  <c r="L237" i="10"/>
  <c r="I237" i="10"/>
  <c r="F237" i="10"/>
  <c r="C237" i="10"/>
  <c r="N236" i="10"/>
  <c r="N232" i="10" s="1"/>
  <c r="N231" i="10" s="1"/>
  <c r="M236" i="10"/>
  <c r="O236" i="10" s="1"/>
  <c r="K236" i="10"/>
  <c r="J236" i="10"/>
  <c r="I236" i="10"/>
  <c r="H236" i="10"/>
  <c r="G236" i="10"/>
  <c r="F236" i="10"/>
  <c r="E236" i="10"/>
  <c r="D236" i="10"/>
  <c r="O235" i="10"/>
  <c r="L235" i="10"/>
  <c r="I235" i="10"/>
  <c r="F235" i="10"/>
  <c r="C235" i="10" s="1"/>
  <c r="O234" i="10"/>
  <c r="N234" i="10"/>
  <c r="M234" i="10"/>
  <c r="L234" i="10"/>
  <c r="K234" i="10"/>
  <c r="J234" i="10"/>
  <c r="H234" i="10"/>
  <c r="H232" i="10" s="1"/>
  <c r="H231" i="10" s="1"/>
  <c r="G234" i="10"/>
  <c r="E234" i="10"/>
  <c r="D234" i="10"/>
  <c r="O233" i="10"/>
  <c r="L233" i="10"/>
  <c r="I233" i="10"/>
  <c r="F233" i="10"/>
  <c r="C233" i="10"/>
  <c r="K232" i="10"/>
  <c r="G232" i="10"/>
  <c r="O230" i="10"/>
  <c r="L230" i="10"/>
  <c r="I230" i="10"/>
  <c r="F230" i="10"/>
  <c r="C230" i="10" s="1"/>
  <c r="O229" i="10"/>
  <c r="L229" i="10"/>
  <c r="I229" i="10"/>
  <c r="F229" i="10"/>
  <c r="C229" i="10"/>
  <c r="N228" i="10"/>
  <c r="N205" i="10" s="1"/>
  <c r="M228" i="10"/>
  <c r="O228" i="10" s="1"/>
  <c r="K228" i="10"/>
  <c r="J228" i="10"/>
  <c r="H228" i="10"/>
  <c r="G228" i="10"/>
  <c r="F228" i="10"/>
  <c r="E228" i="10"/>
  <c r="D228" i="10"/>
  <c r="O227" i="10"/>
  <c r="L227" i="10"/>
  <c r="I227" i="10"/>
  <c r="C227" i="10" s="1"/>
  <c r="F227" i="10"/>
  <c r="O226" i="10"/>
  <c r="L226" i="10"/>
  <c r="I226" i="10"/>
  <c r="F226" i="10"/>
  <c r="C226" i="10" s="1"/>
  <c r="O225" i="10"/>
  <c r="L225" i="10"/>
  <c r="I225" i="10"/>
  <c r="F225" i="10"/>
  <c r="C225" i="10"/>
  <c r="O224" i="10"/>
  <c r="L224" i="10"/>
  <c r="I224" i="10"/>
  <c r="F224" i="10"/>
  <c r="O223" i="10"/>
  <c r="L223" i="10"/>
  <c r="I223" i="10"/>
  <c r="C223" i="10" s="1"/>
  <c r="F223" i="10"/>
  <c r="O222" i="10"/>
  <c r="L222" i="10"/>
  <c r="I222" i="10"/>
  <c r="F222" i="10"/>
  <c r="C222" i="10" s="1"/>
  <c r="O221" i="10"/>
  <c r="L221" i="10"/>
  <c r="I221" i="10"/>
  <c r="F221" i="10"/>
  <c r="C221" i="10"/>
  <c r="O220" i="10"/>
  <c r="L220" i="10"/>
  <c r="I220" i="10"/>
  <c r="F220" i="10"/>
  <c r="O219" i="10"/>
  <c r="L219" i="10"/>
  <c r="I219" i="10"/>
  <c r="C219" i="10" s="1"/>
  <c r="F219" i="10"/>
  <c r="O218" i="10"/>
  <c r="L218" i="10"/>
  <c r="I218" i="10"/>
  <c r="F218" i="10"/>
  <c r="C218" i="10" s="1"/>
  <c r="O217" i="10"/>
  <c r="N217" i="10"/>
  <c r="M217" i="10"/>
  <c r="K217" i="10"/>
  <c r="L217" i="10" s="1"/>
  <c r="J217" i="10"/>
  <c r="H217" i="10"/>
  <c r="G217" i="10"/>
  <c r="E217" i="10"/>
  <c r="D217" i="10"/>
  <c r="F217" i="10" s="1"/>
  <c r="O216" i="10"/>
  <c r="L216" i="10"/>
  <c r="I216" i="10"/>
  <c r="F216" i="10"/>
  <c r="O215" i="10"/>
  <c r="L215" i="10"/>
  <c r="I215" i="10"/>
  <c r="C215" i="10" s="1"/>
  <c r="F215" i="10"/>
  <c r="O214" i="10"/>
  <c r="L214" i="10"/>
  <c r="I214" i="10"/>
  <c r="F214" i="10"/>
  <c r="C214" i="10" s="1"/>
  <c r="O213" i="10"/>
  <c r="L213" i="10"/>
  <c r="I213" i="10"/>
  <c r="F213" i="10"/>
  <c r="C213" i="10"/>
  <c r="O212" i="10"/>
  <c r="L212" i="10"/>
  <c r="I212" i="10"/>
  <c r="F212" i="10"/>
  <c r="C212" i="10" s="1"/>
  <c r="O211" i="10"/>
  <c r="L211" i="10"/>
  <c r="I211" i="10"/>
  <c r="C211" i="10" s="1"/>
  <c r="F211" i="10"/>
  <c r="O210" i="10"/>
  <c r="L210" i="10"/>
  <c r="I210" i="10"/>
  <c r="F210" i="10"/>
  <c r="C210" i="10" s="1"/>
  <c r="O209" i="10"/>
  <c r="L209" i="10"/>
  <c r="I209" i="10"/>
  <c r="F209" i="10"/>
  <c r="C209" i="10"/>
  <c r="O208" i="10"/>
  <c r="L208" i="10"/>
  <c r="I208" i="10"/>
  <c r="F208" i="10"/>
  <c r="C208" i="10" s="1"/>
  <c r="O207" i="10"/>
  <c r="L207" i="10"/>
  <c r="I207" i="10"/>
  <c r="C207" i="10" s="1"/>
  <c r="F207" i="10"/>
  <c r="N206" i="10"/>
  <c r="M206" i="10"/>
  <c r="O206" i="10" s="1"/>
  <c r="L206" i="10"/>
  <c r="K206" i="10"/>
  <c r="J206" i="10"/>
  <c r="H206" i="10"/>
  <c r="G206" i="10"/>
  <c r="E206" i="10"/>
  <c r="D206" i="10"/>
  <c r="O205" i="10"/>
  <c r="M205" i="10"/>
  <c r="K205" i="10"/>
  <c r="E205" i="10"/>
  <c r="O204" i="10"/>
  <c r="L204" i="10"/>
  <c r="I204" i="10"/>
  <c r="F204" i="10"/>
  <c r="C204" i="10" s="1"/>
  <c r="O203" i="10"/>
  <c r="L203" i="10"/>
  <c r="I203" i="10"/>
  <c r="C203" i="10" s="1"/>
  <c r="F203" i="10"/>
  <c r="O202" i="10"/>
  <c r="L202" i="10"/>
  <c r="I202" i="10"/>
  <c r="F202" i="10"/>
  <c r="C202" i="10" s="1"/>
  <c r="O201" i="10"/>
  <c r="L201" i="10"/>
  <c r="I201" i="10"/>
  <c r="F201" i="10"/>
  <c r="C201" i="10"/>
  <c r="O200" i="10"/>
  <c r="L200" i="10"/>
  <c r="I200" i="10"/>
  <c r="F200" i="10"/>
  <c r="O199" i="10"/>
  <c r="N199" i="10"/>
  <c r="M199" i="10"/>
  <c r="K199" i="10"/>
  <c r="J199" i="10"/>
  <c r="H199" i="10"/>
  <c r="G199" i="10"/>
  <c r="E199" i="10"/>
  <c r="F199" i="10" s="1"/>
  <c r="D199" i="10"/>
  <c r="O198" i="10"/>
  <c r="L198" i="10"/>
  <c r="I198" i="10"/>
  <c r="F198" i="10"/>
  <c r="C198" i="10" s="1"/>
  <c r="N197" i="10"/>
  <c r="M197" i="10"/>
  <c r="J197" i="10"/>
  <c r="H197" i="10"/>
  <c r="E197" i="10"/>
  <c r="E196" i="10" s="1"/>
  <c r="D197" i="10"/>
  <c r="N196" i="10"/>
  <c r="O194" i="10"/>
  <c r="L194" i="10"/>
  <c r="I194" i="10"/>
  <c r="F194" i="10"/>
  <c r="C194" i="10" s="1"/>
  <c r="N193" i="10"/>
  <c r="M193" i="10"/>
  <c r="K193" i="10"/>
  <c r="L193" i="10" s="1"/>
  <c r="J193" i="10"/>
  <c r="I193" i="10"/>
  <c r="H193" i="10"/>
  <c r="G193" i="10"/>
  <c r="G192" i="10" s="1"/>
  <c r="E193" i="10"/>
  <c r="E192" i="10" s="1"/>
  <c r="D193" i="10"/>
  <c r="N192" i="10"/>
  <c r="J192" i="10"/>
  <c r="H192" i="10"/>
  <c r="D192" i="10"/>
  <c r="O191" i="10"/>
  <c r="L191" i="10"/>
  <c r="I191" i="10"/>
  <c r="F191" i="10"/>
  <c r="C191" i="10"/>
  <c r="O190" i="10"/>
  <c r="L190" i="10"/>
  <c r="I190" i="10"/>
  <c r="F190" i="10"/>
  <c r="C190" i="10" s="1"/>
  <c r="N189" i="10"/>
  <c r="M189" i="10"/>
  <c r="K189" i="10"/>
  <c r="L189" i="10" s="1"/>
  <c r="J189" i="10"/>
  <c r="I189" i="10"/>
  <c r="H189" i="10"/>
  <c r="G189" i="10"/>
  <c r="E189" i="10"/>
  <c r="E188" i="10" s="1"/>
  <c r="D189" i="10"/>
  <c r="N188" i="10"/>
  <c r="J188" i="10"/>
  <c r="H188" i="10"/>
  <c r="O187" i="10"/>
  <c r="L187" i="10"/>
  <c r="I187" i="10"/>
  <c r="F187" i="10"/>
  <c r="C187" i="10"/>
  <c r="O186" i="10"/>
  <c r="L186" i="10"/>
  <c r="I186" i="10"/>
  <c r="F186" i="10"/>
  <c r="N185" i="10"/>
  <c r="M185" i="10"/>
  <c r="O185" i="10" s="1"/>
  <c r="K185" i="10"/>
  <c r="L185" i="10" s="1"/>
  <c r="J185" i="10"/>
  <c r="I185" i="10"/>
  <c r="H185" i="10"/>
  <c r="G185" i="10"/>
  <c r="E185" i="10"/>
  <c r="D185" i="10"/>
  <c r="O184" i="10"/>
  <c r="L184" i="10"/>
  <c r="I184" i="10"/>
  <c r="F184" i="10"/>
  <c r="C184" i="10" s="1"/>
  <c r="O183" i="10"/>
  <c r="L183" i="10"/>
  <c r="I183" i="10"/>
  <c r="F183" i="10"/>
  <c r="C183" i="10"/>
  <c r="O182" i="10"/>
  <c r="L182" i="10"/>
  <c r="I182" i="10"/>
  <c r="F182" i="10"/>
  <c r="O181" i="10"/>
  <c r="L181" i="10"/>
  <c r="I181" i="10"/>
  <c r="C181" i="10" s="1"/>
  <c r="F181" i="10"/>
  <c r="N180" i="10"/>
  <c r="O180" i="10" s="1"/>
  <c r="M180" i="10"/>
  <c r="L180" i="10"/>
  <c r="K180" i="10"/>
  <c r="J180" i="10"/>
  <c r="H180" i="10"/>
  <c r="G180" i="10"/>
  <c r="E180" i="10"/>
  <c r="D180" i="10"/>
  <c r="F180" i="10" s="1"/>
  <c r="O179" i="10"/>
  <c r="L179" i="10"/>
  <c r="I179" i="10"/>
  <c r="F179" i="10"/>
  <c r="C179" i="10"/>
  <c r="O178" i="10"/>
  <c r="L178" i="10"/>
  <c r="I178" i="10"/>
  <c r="F178" i="10"/>
  <c r="C178" i="10" s="1"/>
  <c r="O177" i="10"/>
  <c r="L177" i="10"/>
  <c r="I177" i="10"/>
  <c r="C177" i="10" s="1"/>
  <c r="F177" i="10"/>
  <c r="N176" i="10"/>
  <c r="O176" i="10" s="1"/>
  <c r="M176" i="10"/>
  <c r="L176" i="10"/>
  <c r="K176" i="10"/>
  <c r="J176" i="10"/>
  <c r="J175" i="10" s="1"/>
  <c r="L175" i="10" s="1"/>
  <c r="H176" i="10"/>
  <c r="G176" i="10"/>
  <c r="E176" i="10"/>
  <c r="D176" i="10"/>
  <c r="M175" i="10"/>
  <c r="M174" i="10" s="1"/>
  <c r="K175" i="10"/>
  <c r="K174" i="10" s="1"/>
  <c r="G175" i="10"/>
  <c r="E175" i="10"/>
  <c r="E174" i="10" s="1"/>
  <c r="J174" i="10"/>
  <c r="L174" i="10" s="1"/>
  <c r="O173" i="10"/>
  <c r="L173" i="10"/>
  <c r="I173" i="10"/>
  <c r="C173" i="10" s="1"/>
  <c r="F173" i="10"/>
  <c r="O172" i="10"/>
  <c r="L172" i="10"/>
  <c r="I172" i="10"/>
  <c r="F172" i="10"/>
  <c r="C172" i="10" s="1"/>
  <c r="O171" i="10"/>
  <c r="L171" i="10"/>
  <c r="I171" i="10"/>
  <c r="F171" i="10"/>
  <c r="C171" i="10"/>
  <c r="O170" i="10"/>
  <c r="L170" i="10"/>
  <c r="I170" i="10"/>
  <c r="F170" i="10"/>
  <c r="O169" i="10"/>
  <c r="L169" i="10"/>
  <c r="I169" i="10"/>
  <c r="F169" i="10"/>
  <c r="C169" i="10"/>
  <c r="O168" i="10"/>
  <c r="L168" i="10"/>
  <c r="I168" i="10"/>
  <c r="F168" i="10"/>
  <c r="O167" i="10"/>
  <c r="N167" i="10"/>
  <c r="M167" i="10"/>
  <c r="M166" i="10" s="1"/>
  <c r="K167" i="10"/>
  <c r="K166" i="10" s="1"/>
  <c r="L166" i="10" s="1"/>
  <c r="J167" i="10"/>
  <c r="H167" i="10"/>
  <c r="G167" i="10"/>
  <c r="E167" i="10"/>
  <c r="D167" i="10"/>
  <c r="N166" i="10"/>
  <c r="J166" i="10"/>
  <c r="H166" i="10"/>
  <c r="D166" i="10"/>
  <c r="O165" i="10"/>
  <c r="L165" i="10"/>
  <c r="I165" i="10"/>
  <c r="F165" i="10"/>
  <c r="C165" i="10"/>
  <c r="O164" i="10"/>
  <c r="L164" i="10"/>
  <c r="I164" i="10"/>
  <c r="F164" i="10"/>
  <c r="D164" i="10"/>
  <c r="C164" i="10"/>
  <c r="O163" i="10"/>
  <c r="L163" i="10"/>
  <c r="I163" i="10"/>
  <c r="F163" i="10"/>
  <c r="O162" i="10"/>
  <c r="L162" i="10"/>
  <c r="I162" i="10"/>
  <c r="C162" i="10" s="1"/>
  <c r="F162" i="10"/>
  <c r="N161" i="10"/>
  <c r="M161" i="10"/>
  <c r="O161" i="10" s="1"/>
  <c r="K161" i="10"/>
  <c r="J161" i="10"/>
  <c r="L161" i="10" s="1"/>
  <c r="H161" i="10"/>
  <c r="I161" i="10" s="1"/>
  <c r="G161" i="10"/>
  <c r="F161" i="10"/>
  <c r="E161" i="10"/>
  <c r="D161" i="10"/>
  <c r="O160" i="10"/>
  <c r="L160" i="10"/>
  <c r="I160" i="10"/>
  <c r="F160" i="10"/>
  <c r="C160" i="10"/>
  <c r="O159" i="10"/>
  <c r="L159" i="10"/>
  <c r="I159" i="10"/>
  <c r="F159" i="10"/>
  <c r="O158" i="10"/>
  <c r="L158" i="10"/>
  <c r="I158" i="10"/>
  <c r="C158" i="10" s="1"/>
  <c r="F158" i="10"/>
  <c r="O157" i="10"/>
  <c r="L157" i="10"/>
  <c r="I157" i="10"/>
  <c r="F157" i="10"/>
  <c r="C157" i="10" s="1"/>
  <c r="O156" i="10"/>
  <c r="L156" i="10"/>
  <c r="I156" i="10"/>
  <c r="C156" i="10" s="1"/>
  <c r="F156" i="10"/>
  <c r="O155" i="10"/>
  <c r="L155" i="10"/>
  <c r="I155" i="10"/>
  <c r="F155" i="10"/>
  <c r="C155" i="10" s="1"/>
  <c r="O154" i="10"/>
  <c r="L154" i="10"/>
  <c r="I154" i="10"/>
  <c r="F154" i="10"/>
  <c r="C154" i="10"/>
  <c r="O153" i="10"/>
  <c r="L153" i="10"/>
  <c r="I153" i="10"/>
  <c r="F153" i="10"/>
  <c r="O152" i="10"/>
  <c r="N152" i="10"/>
  <c r="M152" i="10"/>
  <c r="K152" i="10"/>
  <c r="L152" i="10" s="1"/>
  <c r="J152" i="10"/>
  <c r="I152" i="10"/>
  <c r="H152" i="10"/>
  <c r="G152" i="10"/>
  <c r="E152" i="10"/>
  <c r="D152" i="10"/>
  <c r="O151" i="10"/>
  <c r="L151" i="10"/>
  <c r="I151" i="10"/>
  <c r="F151" i="10"/>
  <c r="C151" i="10" s="1"/>
  <c r="O150" i="10"/>
  <c r="L150" i="10"/>
  <c r="I150" i="10"/>
  <c r="C150" i="10" s="1"/>
  <c r="F150" i="10"/>
  <c r="O149" i="10"/>
  <c r="L149" i="10"/>
  <c r="I149" i="10"/>
  <c r="F149" i="10"/>
  <c r="C149" i="10" s="1"/>
  <c r="O148" i="10"/>
  <c r="L148" i="10"/>
  <c r="I148" i="10"/>
  <c r="F148" i="10"/>
  <c r="C148" i="10"/>
  <c r="O147" i="10"/>
  <c r="L147" i="10"/>
  <c r="I147" i="10"/>
  <c r="F147" i="10"/>
  <c r="O146" i="10"/>
  <c r="L146" i="10"/>
  <c r="I146" i="10"/>
  <c r="F146" i="10"/>
  <c r="C146" i="10"/>
  <c r="N145" i="10"/>
  <c r="N131" i="10" s="1"/>
  <c r="M145" i="10"/>
  <c r="K145" i="10"/>
  <c r="J145" i="10"/>
  <c r="H145" i="10"/>
  <c r="I145" i="10" s="1"/>
  <c r="G145" i="10"/>
  <c r="E145" i="10"/>
  <c r="D145" i="10"/>
  <c r="O144" i="10"/>
  <c r="L144" i="10"/>
  <c r="I144" i="10"/>
  <c r="F144" i="10"/>
  <c r="C144" i="10"/>
  <c r="O143" i="10"/>
  <c r="L143" i="10"/>
  <c r="I143" i="10"/>
  <c r="F143" i="10"/>
  <c r="O142" i="10"/>
  <c r="N142" i="10"/>
  <c r="M142" i="10"/>
  <c r="K142" i="10"/>
  <c r="J142" i="10"/>
  <c r="L142" i="10" s="1"/>
  <c r="I142" i="10"/>
  <c r="H142" i="10"/>
  <c r="G142" i="10"/>
  <c r="E142" i="10"/>
  <c r="F142" i="10" s="1"/>
  <c r="C142" i="10" s="1"/>
  <c r="D142" i="10"/>
  <c r="O141" i="10"/>
  <c r="L141" i="10"/>
  <c r="I141" i="10"/>
  <c r="F141" i="10"/>
  <c r="C141" i="10" s="1"/>
  <c r="O140" i="10"/>
  <c r="L140" i="10"/>
  <c r="I140" i="10"/>
  <c r="C140" i="10" s="1"/>
  <c r="F140" i="10"/>
  <c r="O139" i="10"/>
  <c r="L139" i="10"/>
  <c r="I139" i="10"/>
  <c r="F139" i="10"/>
  <c r="C139" i="10" s="1"/>
  <c r="O138" i="10"/>
  <c r="L138" i="10"/>
  <c r="I138" i="10"/>
  <c r="F138" i="10"/>
  <c r="C138" i="10"/>
  <c r="N137" i="10"/>
  <c r="M137" i="10"/>
  <c r="O137" i="10" s="1"/>
  <c r="L137" i="10"/>
  <c r="K137" i="10"/>
  <c r="J137" i="10"/>
  <c r="H137" i="10"/>
  <c r="I137" i="10" s="1"/>
  <c r="G137" i="10"/>
  <c r="E137" i="10"/>
  <c r="D137" i="10"/>
  <c r="O136" i="10"/>
  <c r="L136" i="10"/>
  <c r="I136" i="10"/>
  <c r="C136" i="10" s="1"/>
  <c r="F136" i="10"/>
  <c r="O135" i="10"/>
  <c r="L135" i="10"/>
  <c r="I135" i="10"/>
  <c r="F135" i="10"/>
  <c r="C135" i="10" s="1"/>
  <c r="O134" i="10"/>
  <c r="L134" i="10"/>
  <c r="I134" i="10"/>
  <c r="F134" i="10"/>
  <c r="C134" i="10"/>
  <c r="O133" i="10"/>
  <c r="L133" i="10"/>
  <c r="I133" i="10"/>
  <c r="F133" i="10"/>
  <c r="O132" i="10"/>
  <c r="N132" i="10"/>
  <c r="M132" i="10"/>
  <c r="L132" i="10"/>
  <c r="K132" i="10"/>
  <c r="J132" i="10"/>
  <c r="H132" i="10"/>
  <c r="H131" i="10" s="1"/>
  <c r="G132" i="10"/>
  <c r="E132" i="10"/>
  <c r="D132" i="10"/>
  <c r="M131" i="10"/>
  <c r="O131" i="10" s="1"/>
  <c r="K131" i="10"/>
  <c r="G131" i="10"/>
  <c r="O130" i="10"/>
  <c r="L130" i="10"/>
  <c r="I130" i="10"/>
  <c r="F130" i="10"/>
  <c r="C130" i="10" s="1"/>
  <c r="O129" i="10"/>
  <c r="N129" i="10"/>
  <c r="M129" i="10"/>
  <c r="K129" i="10"/>
  <c r="J129" i="10"/>
  <c r="H129" i="10"/>
  <c r="G129" i="10"/>
  <c r="E129" i="10"/>
  <c r="F129" i="10" s="1"/>
  <c r="D129" i="10"/>
  <c r="O128" i="10"/>
  <c r="L128" i="10"/>
  <c r="I128" i="10"/>
  <c r="F128" i="10"/>
  <c r="C128" i="10" s="1"/>
  <c r="O127" i="10"/>
  <c r="L127" i="10"/>
  <c r="I127" i="10"/>
  <c r="C127" i="10" s="1"/>
  <c r="F127" i="10"/>
  <c r="O126" i="10"/>
  <c r="L126" i="10"/>
  <c r="I126" i="10"/>
  <c r="F126" i="10"/>
  <c r="C126" i="10" s="1"/>
  <c r="O125" i="10"/>
  <c r="L125" i="10"/>
  <c r="I125" i="10"/>
  <c r="F125" i="10"/>
  <c r="C125" i="10"/>
  <c r="O124" i="10"/>
  <c r="L124" i="10"/>
  <c r="I124" i="10"/>
  <c r="F124" i="10"/>
  <c r="C124" i="10" s="1"/>
  <c r="N123" i="10"/>
  <c r="M123" i="10"/>
  <c r="K123" i="10"/>
  <c r="L123" i="10" s="1"/>
  <c r="J123" i="10"/>
  <c r="I123" i="10"/>
  <c r="H123" i="10"/>
  <c r="G123" i="10"/>
  <c r="E123" i="10"/>
  <c r="E84" i="10" s="1"/>
  <c r="D123" i="10"/>
  <c r="O122" i="10"/>
  <c r="L122" i="10"/>
  <c r="I122" i="10"/>
  <c r="F122" i="10"/>
  <c r="C122" i="10" s="1"/>
  <c r="O121" i="10"/>
  <c r="L121" i="10"/>
  <c r="I121" i="10"/>
  <c r="F121" i="10"/>
  <c r="C121" i="10"/>
  <c r="O120" i="10"/>
  <c r="L120" i="10"/>
  <c r="I120" i="10"/>
  <c r="F120" i="10"/>
  <c r="O119" i="10"/>
  <c r="L119" i="10"/>
  <c r="I119" i="10"/>
  <c r="C119" i="10" s="1"/>
  <c r="F119" i="10"/>
  <c r="O118" i="10"/>
  <c r="L118" i="10"/>
  <c r="I118" i="10"/>
  <c r="F118" i="10"/>
  <c r="C118" i="10" s="1"/>
  <c r="O117" i="10"/>
  <c r="N117" i="10"/>
  <c r="M117" i="10"/>
  <c r="K117" i="10"/>
  <c r="J117" i="10"/>
  <c r="H117" i="10"/>
  <c r="G117" i="10"/>
  <c r="E117" i="10"/>
  <c r="F117" i="10" s="1"/>
  <c r="D117" i="10"/>
  <c r="O116" i="10"/>
  <c r="L116" i="10"/>
  <c r="I116" i="10"/>
  <c r="F116" i="10"/>
  <c r="O115" i="10"/>
  <c r="L115" i="10"/>
  <c r="I115" i="10"/>
  <c r="C115" i="10" s="1"/>
  <c r="F115" i="10"/>
  <c r="O114" i="10"/>
  <c r="L114" i="10"/>
  <c r="I114" i="10"/>
  <c r="F114" i="10"/>
  <c r="C114" i="10" s="1"/>
  <c r="O113" i="10"/>
  <c r="N113" i="10"/>
  <c r="M113" i="10"/>
  <c r="K113" i="10"/>
  <c r="J113" i="10"/>
  <c r="H113" i="10"/>
  <c r="G113" i="10"/>
  <c r="E113" i="10"/>
  <c r="F113" i="10" s="1"/>
  <c r="D113" i="10"/>
  <c r="O112" i="10"/>
  <c r="L112" i="10"/>
  <c r="I112" i="10"/>
  <c r="F112" i="10"/>
  <c r="O111" i="10"/>
  <c r="L111" i="10"/>
  <c r="I111" i="10"/>
  <c r="C111" i="10" s="1"/>
  <c r="F111" i="10"/>
  <c r="O110" i="10"/>
  <c r="L110" i="10"/>
  <c r="I110" i="10"/>
  <c r="F110" i="10"/>
  <c r="C110" i="10" s="1"/>
  <c r="O109" i="10"/>
  <c r="L109" i="10"/>
  <c r="I109" i="10"/>
  <c r="F109" i="10"/>
  <c r="C109" i="10"/>
  <c r="O108" i="10"/>
  <c r="L108" i="10"/>
  <c r="I108" i="10"/>
  <c r="F108" i="10"/>
  <c r="O107" i="10"/>
  <c r="L107" i="10"/>
  <c r="I107" i="10"/>
  <c r="C107" i="10" s="1"/>
  <c r="F107" i="10"/>
  <c r="O106" i="10"/>
  <c r="L106" i="10"/>
  <c r="I106" i="10"/>
  <c r="F106" i="10"/>
  <c r="C106" i="10" s="1"/>
  <c r="O105" i="10"/>
  <c r="L105" i="10"/>
  <c r="I105" i="10"/>
  <c r="F105" i="10"/>
  <c r="C105" i="10"/>
  <c r="N104" i="10"/>
  <c r="M104" i="10"/>
  <c r="K104" i="10"/>
  <c r="J104" i="10"/>
  <c r="L104" i="10" s="1"/>
  <c r="H104" i="10"/>
  <c r="I104" i="10" s="1"/>
  <c r="G104" i="10"/>
  <c r="F104" i="10"/>
  <c r="E104" i="10"/>
  <c r="D104" i="10"/>
  <c r="O103" i="10"/>
  <c r="L103" i="10"/>
  <c r="I103" i="10"/>
  <c r="C103" i="10" s="1"/>
  <c r="F103" i="10"/>
  <c r="O102" i="10"/>
  <c r="L102" i="10"/>
  <c r="I102" i="10"/>
  <c r="F102" i="10"/>
  <c r="C102" i="10" s="1"/>
  <c r="O101" i="10"/>
  <c r="L101" i="10"/>
  <c r="I101" i="10"/>
  <c r="F101" i="10"/>
  <c r="C101" i="10"/>
  <c r="O100" i="10"/>
  <c r="L100" i="10"/>
  <c r="I100" i="10"/>
  <c r="F100" i="10"/>
  <c r="C100" i="10" s="1"/>
  <c r="O99" i="10"/>
  <c r="L99" i="10"/>
  <c r="I99" i="10"/>
  <c r="C99" i="10" s="1"/>
  <c r="F99" i="10"/>
  <c r="O98" i="10"/>
  <c r="L98" i="10"/>
  <c r="I98" i="10"/>
  <c r="F98" i="10"/>
  <c r="C98" i="10" s="1"/>
  <c r="O97" i="10"/>
  <c r="L97" i="10"/>
  <c r="I97" i="10"/>
  <c r="F97" i="10"/>
  <c r="C97" i="10"/>
  <c r="N96" i="10"/>
  <c r="N84" i="10" s="1"/>
  <c r="N76" i="10" s="1"/>
  <c r="M96" i="10"/>
  <c r="K96" i="10"/>
  <c r="J96" i="10"/>
  <c r="L96" i="10" s="1"/>
  <c r="H96" i="10"/>
  <c r="I96" i="10" s="1"/>
  <c r="G96" i="10"/>
  <c r="F96" i="10"/>
  <c r="E96" i="10"/>
  <c r="D96" i="10"/>
  <c r="O95" i="10"/>
  <c r="L95" i="10"/>
  <c r="I95" i="10"/>
  <c r="C95" i="10" s="1"/>
  <c r="F95" i="10"/>
  <c r="O94" i="10"/>
  <c r="L94" i="10"/>
  <c r="I94" i="10"/>
  <c r="F94" i="10"/>
  <c r="C94" i="10" s="1"/>
  <c r="O93" i="10"/>
  <c r="L93" i="10"/>
  <c r="I93" i="10"/>
  <c r="F93" i="10"/>
  <c r="C93" i="10"/>
  <c r="O92" i="10"/>
  <c r="L92" i="10"/>
  <c r="I92" i="10"/>
  <c r="F92" i="10"/>
  <c r="O91" i="10"/>
  <c r="L91" i="10"/>
  <c r="I91" i="10"/>
  <c r="C91" i="10" s="1"/>
  <c r="F91" i="10"/>
  <c r="N90" i="10"/>
  <c r="O90" i="10" s="1"/>
  <c r="M90" i="10"/>
  <c r="L90" i="10"/>
  <c r="K90" i="10"/>
  <c r="J90" i="10"/>
  <c r="H90" i="10"/>
  <c r="H84" i="10" s="1"/>
  <c r="G90" i="10"/>
  <c r="E90" i="10"/>
  <c r="D90" i="10"/>
  <c r="O89" i="10"/>
  <c r="L89" i="10"/>
  <c r="I89" i="10"/>
  <c r="F89" i="10"/>
  <c r="C89" i="10"/>
  <c r="O88" i="10"/>
  <c r="L88" i="10"/>
  <c r="I88" i="10"/>
  <c r="F88" i="10"/>
  <c r="C88" i="10" s="1"/>
  <c r="O87" i="10"/>
  <c r="L87" i="10"/>
  <c r="I87" i="10"/>
  <c r="C87" i="10" s="1"/>
  <c r="F87" i="10"/>
  <c r="O86" i="10"/>
  <c r="L86" i="10"/>
  <c r="I86" i="10"/>
  <c r="F86" i="10"/>
  <c r="C86" i="10" s="1"/>
  <c r="O85" i="10"/>
  <c r="N85" i="10"/>
  <c r="M85" i="10"/>
  <c r="K85" i="10"/>
  <c r="K84" i="10" s="1"/>
  <c r="J85" i="10"/>
  <c r="H85" i="10"/>
  <c r="G85" i="10"/>
  <c r="E85" i="10"/>
  <c r="F85" i="10" s="1"/>
  <c r="D85" i="10"/>
  <c r="J84" i="10"/>
  <c r="O83" i="10"/>
  <c r="L83" i="10"/>
  <c r="I83" i="10"/>
  <c r="F83" i="10"/>
  <c r="O82" i="10"/>
  <c r="L82" i="10"/>
  <c r="I82" i="10"/>
  <c r="F82" i="10"/>
  <c r="C82" i="10" s="1"/>
  <c r="O81" i="10"/>
  <c r="N81" i="10"/>
  <c r="M81" i="10"/>
  <c r="K81" i="10"/>
  <c r="J81" i="10"/>
  <c r="L81" i="10" s="1"/>
  <c r="H81" i="10"/>
  <c r="G81" i="10"/>
  <c r="E81" i="10"/>
  <c r="F81" i="10" s="1"/>
  <c r="D81" i="10"/>
  <c r="O80" i="10"/>
  <c r="L80" i="10"/>
  <c r="I80" i="10"/>
  <c r="F80" i="10"/>
  <c r="C80" i="10" s="1"/>
  <c r="O79" i="10"/>
  <c r="L79" i="10"/>
  <c r="I79" i="10"/>
  <c r="C79" i="10" s="1"/>
  <c r="F79" i="10"/>
  <c r="N78" i="10"/>
  <c r="O78" i="10" s="1"/>
  <c r="M78" i="10"/>
  <c r="L78" i="10"/>
  <c r="K78" i="10"/>
  <c r="J78" i="10"/>
  <c r="H78" i="10"/>
  <c r="H77" i="10" s="1"/>
  <c r="G78" i="10"/>
  <c r="E78" i="10"/>
  <c r="D78" i="10"/>
  <c r="O77" i="10"/>
  <c r="N77" i="10"/>
  <c r="M77" i="10"/>
  <c r="K77" i="10"/>
  <c r="J77" i="10"/>
  <c r="L77" i="10" s="1"/>
  <c r="E77" i="10"/>
  <c r="O75" i="10"/>
  <c r="L75" i="10"/>
  <c r="I75" i="10"/>
  <c r="C75" i="10" s="1"/>
  <c r="F75" i="10"/>
  <c r="O74" i="10"/>
  <c r="L74" i="10"/>
  <c r="I74" i="10"/>
  <c r="F74" i="10"/>
  <c r="C74" i="10" s="1"/>
  <c r="O73" i="10"/>
  <c r="L73" i="10"/>
  <c r="I73" i="10"/>
  <c r="F73" i="10"/>
  <c r="C73" i="10"/>
  <c r="O72" i="10"/>
  <c r="L72" i="10"/>
  <c r="I72" i="10"/>
  <c r="F72" i="10"/>
  <c r="C72" i="10" s="1"/>
  <c r="O71" i="10"/>
  <c r="L71" i="10"/>
  <c r="I71" i="10"/>
  <c r="C71" i="10" s="1"/>
  <c r="F71" i="10"/>
  <c r="N70" i="10"/>
  <c r="O70" i="10" s="1"/>
  <c r="M70" i="10"/>
  <c r="L70" i="10"/>
  <c r="K70" i="10"/>
  <c r="K68" i="10" s="1"/>
  <c r="K54" i="10" s="1"/>
  <c r="J70" i="10"/>
  <c r="H70" i="10"/>
  <c r="H68" i="10" s="1"/>
  <c r="H54" i="10" s="1"/>
  <c r="G70" i="10"/>
  <c r="E70" i="10"/>
  <c r="D70" i="10"/>
  <c r="O69" i="10"/>
  <c r="L69" i="10"/>
  <c r="I69" i="10"/>
  <c r="F69" i="10"/>
  <c r="C69" i="10"/>
  <c r="N68" i="10"/>
  <c r="M68" i="10"/>
  <c r="O68" i="10" s="1"/>
  <c r="J68" i="10"/>
  <c r="E68" i="10"/>
  <c r="O67" i="10"/>
  <c r="L67" i="10"/>
  <c r="I67" i="10"/>
  <c r="C67" i="10" s="1"/>
  <c r="F67" i="10"/>
  <c r="O66" i="10"/>
  <c r="L66" i="10"/>
  <c r="I66" i="10"/>
  <c r="F66" i="10"/>
  <c r="C66" i="10" s="1"/>
  <c r="O65" i="10"/>
  <c r="L65" i="10"/>
  <c r="I65" i="10"/>
  <c r="F65" i="10"/>
  <c r="C65" i="10"/>
  <c r="O64" i="10"/>
  <c r="L64" i="10"/>
  <c r="I64" i="10"/>
  <c r="F64" i="10"/>
  <c r="O63" i="10"/>
  <c r="L63" i="10"/>
  <c r="I63" i="10"/>
  <c r="C63" i="10" s="1"/>
  <c r="F63" i="10"/>
  <c r="O62" i="10"/>
  <c r="L62" i="10"/>
  <c r="I62" i="10"/>
  <c r="F62" i="10"/>
  <c r="C62" i="10" s="1"/>
  <c r="O61" i="10"/>
  <c r="L61" i="10"/>
  <c r="I61" i="10"/>
  <c r="F61" i="10"/>
  <c r="C61" i="10"/>
  <c r="O60" i="10"/>
  <c r="L60" i="10"/>
  <c r="I60" i="10"/>
  <c r="F60" i="10"/>
  <c r="N59" i="10"/>
  <c r="M59" i="10"/>
  <c r="O59" i="10" s="1"/>
  <c r="K59" i="10"/>
  <c r="L59" i="10" s="1"/>
  <c r="J59" i="10"/>
  <c r="I59" i="10"/>
  <c r="H59" i="10"/>
  <c r="G59" i="10"/>
  <c r="E59" i="10"/>
  <c r="E55" i="10" s="1"/>
  <c r="E54" i="10" s="1"/>
  <c r="D59" i="10"/>
  <c r="O58" i="10"/>
  <c r="L58" i="10"/>
  <c r="I58" i="10"/>
  <c r="F58" i="10"/>
  <c r="C58" i="10" s="1"/>
  <c r="O57" i="10"/>
  <c r="L57" i="10"/>
  <c r="I57" i="10"/>
  <c r="F57" i="10"/>
  <c r="C57" i="10"/>
  <c r="N56" i="10"/>
  <c r="N55" i="10" s="1"/>
  <c r="N54" i="10" s="1"/>
  <c r="M56" i="10"/>
  <c r="K56" i="10"/>
  <c r="J56" i="10"/>
  <c r="H56" i="10"/>
  <c r="I56" i="10" s="1"/>
  <c r="G56" i="10"/>
  <c r="F56" i="10"/>
  <c r="E56" i="10"/>
  <c r="D56" i="10"/>
  <c r="M55" i="10"/>
  <c r="K55" i="10"/>
  <c r="I55" i="10"/>
  <c r="H55" i="10"/>
  <c r="G55" i="10"/>
  <c r="D55" i="10"/>
  <c r="O48" i="10"/>
  <c r="C48" i="10" s="1"/>
  <c r="O47" i="10"/>
  <c r="C47" i="10" s="1"/>
  <c r="O46" i="10"/>
  <c r="C46" i="10" s="1"/>
  <c r="N46" i="10"/>
  <c r="M46" i="10"/>
  <c r="L45" i="10"/>
  <c r="I45" i="10"/>
  <c r="F45" i="10"/>
  <c r="C45" i="10" s="1"/>
  <c r="K44" i="10"/>
  <c r="L44" i="10" s="1"/>
  <c r="J44" i="10"/>
  <c r="H44" i="10"/>
  <c r="G44" i="10"/>
  <c r="E44" i="10"/>
  <c r="D44" i="10"/>
  <c r="F44" i="10" s="1"/>
  <c r="F43" i="10"/>
  <c r="C43" i="10" s="1"/>
  <c r="L42" i="10"/>
  <c r="C42" i="10" s="1"/>
  <c r="L41" i="10"/>
  <c r="C41" i="10" s="1"/>
  <c r="L40" i="10"/>
  <c r="C40" i="10" s="1"/>
  <c r="L39" i="10"/>
  <c r="C39" i="10" s="1"/>
  <c r="L38" i="10"/>
  <c r="C38" i="10" s="1"/>
  <c r="K38" i="10"/>
  <c r="J38" i="10"/>
  <c r="L37" i="10"/>
  <c r="C37" i="10"/>
  <c r="L36" i="10"/>
  <c r="C36" i="10"/>
  <c r="K35" i="10"/>
  <c r="J35" i="10"/>
  <c r="L34" i="10"/>
  <c r="C34" i="10"/>
  <c r="K33" i="10"/>
  <c r="L33" i="10" s="1"/>
  <c r="C33" i="10" s="1"/>
  <c r="J33" i="10"/>
  <c r="L32" i="10"/>
  <c r="C32" i="10"/>
  <c r="L31" i="10"/>
  <c r="C31" i="10"/>
  <c r="L30" i="10"/>
  <c r="C30" i="10"/>
  <c r="K29" i="10"/>
  <c r="J29" i="10"/>
  <c r="F27" i="10"/>
  <c r="C27" i="10"/>
  <c r="I26" i="10"/>
  <c r="F26" i="10"/>
  <c r="C26" i="10" s="1"/>
  <c r="O25" i="10"/>
  <c r="L25" i="10"/>
  <c r="I25" i="10"/>
  <c r="C25" i="10" s="1"/>
  <c r="F25" i="10"/>
  <c r="O24" i="10"/>
  <c r="L24" i="10"/>
  <c r="I24" i="10"/>
  <c r="F24" i="10"/>
  <c r="C24" i="10" s="1"/>
  <c r="N23" i="10"/>
  <c r="N291" i="10" s="1"/>
  <c r="M23" i="10"/>
  <c r="O23" i="10" s="1"/>
  <c r="L23" i="10"/>
  <c r="K23" i="10"/>
  <c r="K291" i="10" s="1"/>
  <c r="K290" i="10" s="1"/>
  <c r="J23" i="10"/>
  <c r="J291" i="10" s="1"/>
  <c r="H23" i="10"/>
  <c r="H291" i="10" s="1"/>
  <c r="H290" i="10" s="1"/>
  <c r="G23" i="10"/>
  <c r="G291" i="10" s="1"/>
  <c r="E23" i="10"/>
  <c r="D23" i="10"/>
  <c r="N22" i="10"/>
  <c r="D22" i="10"/>
  <c r="F96" i="11" l="1"/>
  <c r="O68" i="11"/>
  <c r="L85" i="11"/>
  <c r="G291" i="11"/>
  <c r="K28" i="11"/>
  <c r="K22" i="11" s="1"/>
  <c r="H22" i="11"/>
  <c r="C45" i="11"/>
  <c r="I56" i="11"/>
  <c r="O59" i="11"/>
  <c r="C67" i="11"/>
  <c r="F70" i="11"/>
  <c r="L68" i="11"/>
  <c r="K77" i="11"/>
  <c r="C88" i="11"/>
  <c r="F89" i="11"/>
  <c r="C89" i="11" s="1"/>
  <c r="I96" i="11"/>
  <c r="C106" i="11"/>
  <c r="C108" i="11"/>
  <c r="C109" i="11"/>
  <c r="F117" i="11"/>
  <c r="O129" i="11"/>
  <c r="F134" i="11"/>
  <c r="C134" i="11" s="1"/>
  <c r="C136" i="11"/>
  <c r="F137" i="11"/>
  <c r="D145" i="11"/>
  <c r="C151" i="11"/>
  <c r="D166" i="11"/>
  <c r="L167" i="11"/>
  <c r="G175" i="11"/>
  <c r="I283" i="11"/>
  <c r="J291" i="11"/>
  <c r="F59" i="11"/>
  <c r="G131" i="11"/>
  <c r="I260" i="11"/>
  <c r="C25" i="11"/>
  <c r="L44" i="11"/>
  <c r="C64" i="11"/>
  <c r="C75" i="11"/>
  <c r="L104" i="11"/>
  <c r="C125" i="11"/>
  <c r="C127" i="11"/>
  <c r="C128" i="11"/>
  <c r="F129" i="11"/>
  <c r="L129" i="11"/>
  <c r="C146" i="11"/>
  <c r="L253" i="11"/>
  <c r="J252" i="11"/>
  <c r="C258" i="11"/>
  <c r="I62" i="11"/>
  <c r="F103" i="11"/>
  <c r="C103" i="11" s="1"/>
  <c r="D291" i="11"/>
  <c r="I23" i="11"/>
  <c r="L33" i="11"/>
  <c r="C33" i="11" s="1"/>
  <c r="L38" i="11"/>
  <c r="C38" i="11" s="1"/>
  <c r="O46" i="11"/>
  <c r="C46" i="11" s="1"/>
  <c r="C60" i="11"/>
  <c r="L70" i="11"/>
  <c r="C73" i="11"/>
  <c r="C80" i="11"/>
  <c r="I85" i="11"/>
  <c r="C99" i="11"/>
  <c r="C101" i="11"/>
  <c r="C102" i="11"/>
  <c r="O104" i="11"/>
  <c r="E131" i="11"/>
  <c r="I142" i="11"/>
  <c r="C144" i="11"/>
  <c r="L247" i="11"/>
  <c r="C160" i="11"/>
  <c r="O180" i="11"/>
  <c r="I185" i="11"/>
  <c r="C207" i="11"/>
  <c r="C226" i="11"/>
  <c r="C227" i="11"/>
  <c r="C235" i="11"/>
  <c r="F247" i="11"/>
  <c r="C254" i="11"/>
  <c r="C257" i="11"/>
  <c r="K259" i="11"/>
  <c r="C274" i="11"/>
  <c r="J270" i="11"/>
  <c r="L270" i="11" s="1"/>
  <c r="C169" i="11"/>
  <c r="C177" i="11"/>
  <c r="C204" i="11"/>
  <c r="C212" i="11"/>
  <c r="C216" i="11"/>
  <c r="K205" i="11"/>
  <c r="C218" i="11"/>
  <c r="C221" i="11"/>
  <c r="C230" i="11"/>
  <c r="O234" i="11"/>
  <c r="C276" i="11"/>
  <c r="K270" i="11"/>
  <c r="K269" i="11" s="1"/>
  <c r="C285" i="11"/>
  <c r="C303" i="11"/>
  <c r="I145" i="11"/>
  <c r="O145" i="11"/>
  <c r="I161" i="11"/>
  <c r="L161" i="11"/>
  <c r="J205" i="11"/>
  <c r="O217" i="11"/>
  <c r="C241" i="11"/>
  <c r="O247" i="11"/>
  <c r="O252" i="11"/>
  <c r="L260" i="11"/>
  <c r="C261" i="11"/>
  <c r="H259" i="11"/>
  <c r="L281" i="11"/>
  <c r="C282" i="11"/>
  <c r="C297" i="11"/>
  <c r="C149" i="11"/>
  <c r="C168" i="11"/>
  <c r="L176" i="11"/>
  <c r="J175" i="11"/>
  <c r="L205" i="11"/>
  <c r="C26" i="11"/>
  <c r="J28" i="11"/>
  <c r="F44" i="11"/>
  <c r="M54" i="11"/>
  <c r="C71" i="11"/>
  <c r="C72" i="11"/>
  <c r="C74" i="11"/>
  <c r="N84" i="11"/>
  <c r="N76" i="11" s="1"/>
  <c r="C105" i="11"/>
  <c r="C118" i="11"/>
  <c r="C119" i="11"/>
  <c r="C120" i="11"/>
  <c r="C140" i="11"/>
  <c r="L142" i="11"/>
  <c r="C143" i="11"/>
  <c r="C162" i="11"/>
  <c r="C173" i="11"/>
  <c r="C178" i="11"/>
  <c r="C181" i="11"/>
  <c r="F189" i="11"/>
  <c r="J188" i="11"/>
  <c r="O189" i="11"/>
  <c r="H196" i="11"/>
  <c r="C198" i="11"/>
  <c r="C201" i="11"/>
  <c r="N205" i="11"/>
  <c r="C233" i="11"/>
  <c r="F234" i="11"/>
  <c r="D232" i="11"/>
  <c r="C248" i="11"/>
  <c r="J259" i="11"/>
  <c r="C268" i="11"/>
  <c r="I272" i="11"/>
  <c r="C62" i="11"/>
  <c r="F193" i="11"/>
  <c r="D192" i="11"/>
  <c r="C24" i="11"/>
  <c r="K55" i="11"/>
  <c r="K54" i="11" s="1"/>
  <c r="C58" i="11"/>
  <c r="L59" i="11"/>
  <c r="C63" i="11"/>
  <c r="C65" i="11"/>
  <c r="L90" i="11"/>
  <c r="C95" i="11"/>
  <c r="F116" i="11"/>
  <c r="C116" i="11" s="1"/>
  <c r="D113" i="11"/>
  <c r="C150" i="11"/>
  <c r="H188" i="11"/>
  <c r="I217" i="11"/>
  <c r="G205" i="11"/>
  <c r="N22" i="11"/>
  <c r="H290" i="11"/>
  <c r="I70" i="11"/>
  <c r="O78" i="11"/>
  <c r="M77" i="11"/>
  <c r="O77" i="11" s="1"/>
  <c r="I81" i="11"/>
  <c r="L96" i="11"/>
  <c r="C98" i="11"/>
  <c r="I104" i="11"/>
  <c r="K131" i="11"/>
  <c r="K76" i="11" s="1"/>
  <c r="L152" i="11"/>
  <c r="C154" i="11"/>
  <c r="C164" i="11"/>
  <c r="J166" i="11"/>
  <c r="I167" i="11"/>
  <c r="G166" i="11"/>
  <c r="M175" i="11"/>
  <c r="M174" i="11" s="1"/>
  <c r="O174" i="11" s="1"/>
  <c r="O176" i="11"/>
  <c r="L185" i="11"/>
  <c r="C185" i="11" s="1"/>
  <c r="C194" i="11"/>
  <c r="K196" i="11"/>
  <c r="E205" i="11"/>
  <c r="E196" i="11" s="1"/>
  <c r="C223" i="11"/>
  <c r="C225" i="11"/>
  <c r="O228" i="11"/>
  <c r="C238" i="11"/>
  <c r="F239" i="11"/>
  <c r="F260" i="11"/>
  <c r="D259" i="11"/>
  <c r="C263" i="11"/>
  <c r="G259" i="11"/>
  <c r="I264" i="11"/>
  <c r="G59" i="11"/>
  <c r="O70" i="11"/>
  <c r="C70" i="11" s="1"/>
  <c r="C79" i="11"/>
  <c r="E84" i="11"/>
  <c r="C87" i="11"/>
  <c r="C93" i="11"/>
  <c r="C94" i="11"/>
  <c r="H131" i="11"/>
  <c r="C139" i="11"/>
  <c r="C163" i="11"/>
  <c r="I166" i="11"/>
  <c r="C172" i="11"/>
  <c r="K175" i="11"/>
  <c r="C186" i="11"/>
  <c r="L199" i="11"/>
  <c r="C203" i="11"/>
  <c r="C209" i="11"/>
  <c r="C210" i="11"/>
  <c r="C211" i="11"/>
  <c r="L228" i="11"/>
  <c r="C228" i="11" s="1"/>
  <c r="C229" i="11"/>
  <c r="C240" i="11"/>
  <c r="C243" i="11"/>
  <c r="C245" i="11"/>
  <c r="I247" i="11"/>
  <c r="O253" i="11"/>
  <c r="C256" i="11"/>
  <c r="C267" i="11"/>
  <c r="G270" i="11"/>
  <c r="C275" i="11"/>
  <c r="L277" i="11"/>
  <c r="C279" i="11"/>
  <c r="F281" i="11"/>
  <c r="L29" i="11"/>
  <c r="C29" i="11" s="1"/>
  <c r="L35" i="11"/>
  <c r="C35" i="11" s="1"/>
  <c r="I44" i="11"/>
  <c r="C44" i="11" s="1"/>
  <c r="D55" i="11"/>
  <c r="J55" i="11"/>
  <c r="O56" i="11"/>
  <c r="C61" i="11"/>
  <c r="C69" i="11"/>
  <c r="F81" i="11"/>
  <c r="L81" i="11"/>
  <c r="C83" i="11"/>
  <c r="J84" i="11"/>
  <c r="H84" i="11"/>
  <c r="C111" i="11"/>
  <c r="C124" i="11"/>
  <c r="I129" i="11"/>
  <c r="C130" i="11"/>
  <c r="C135" i="11"/>
  <c r="F142" i="11"/>
  <c r="O142" i="11"/>
  <c r="L145" i="11"/>
  <c r="F161" i="11"/>
  <c r="F166" i="11"/>
  <c r="C170" i="11"/>
  <c r="C183" i="11"/>
  <c r="C184" i="11"/>
  <c r="C190" i="11"/>
  <c r="O192" i="11"/>
  <c r="I193" i="11"/>
  <c r="C202" i="11"/>
  <c r="C214" i="11"/>
  <c r="C215" i="11"/>
  <c r="L217" i="11"/>
  <c r="C222" i="11"/>
  <c r="L236" i="11"/>
  <c r="C236" i="11" s="1"/>
  <c r="C237" i="11"/>
  <c r="I239" i="11"/>
  <c r="C244" i="11"/>
  <c r="C251" i="11"/>
  <c r="L252" i="11"/>
  <c r="C255" i="11"/>
  <c r="L264" i="11"/>
  <c r="C265" i="11"/>
  <c r="L272" i="11"/>
  <c r="C273" i="11"/>
  <c r="C280" i="11"/>
  <c r="C296" i="11"/>
  <c r="C271" i="11"/>
  <c r="I281" i="11"/>
  <c r="I293" i="11"/>
  <c r="C295" i="11"/>
  <c r="C298" i="11"/>
  <c r="C301" i="11"/>
  <c r="H54" i="11"/>
  <c r="D290" i="11"/>
  <c r="F291" i="11"/>
  <c r="F55" i="11"/>
  <c r="O291" i="11"/>
  <c r="M290" i="11"/>
  <c r="O290" i="11" s="1"/>
  <c r="M166" i="11"/>
  <c r="O166" i="11" s="1"/>
  <c r="O167" i="11"/>
  <c r="G22" i="11"/>
  <c r="F23" i="11"/>
  <c r="J290" i="11"/>
  <c r="L291" i="11"/>
  <c r="N55" i="11"/>
  <c r="N54" i="11" s="1"/>
  <c r="I66" i="11"/>
  <c r="C66" i="11" s="1"/>
  <c r="G68" i="11"/>
  <c r="J77" i="11"/>
  <c r="D77" i="11"/>
  <c r="F78" i="11"/>
  <c r="I78" i="11"/>
  <c r="O81" i="11"/>
  <c r="F85" i="11"/>
  <c r="C86" i="11"/>
  <c r="F90" i="11"/>
  <c r="D84" i="11"/>
  <c r="C92" i="11"/>
  <c r="O96" i="11"/>
  <c r="C96" i="11" s="1"/>
  <c r="C100" i="11"/>
  <c r="F104" i="11"/>
  <c r="C104" i="11" s="1"/>
  <c r="C107" i="11"/>
  <c r="C112" i="11"/>
  <c r="C115" i="11"/>
  <c r="C122" i="11"/>
  <c r="F123" i="11"/>
  <c r="C123" i="11" s="1"/>
  <c r="C126" i="11"/>
  <c r="M131" i="11"/>
  <c r="O131" i="11" s="1"/>
  <c r="L137" i="11"/>
  <c r="J131" i="11"/>
  <c r="C138" i="11"/>
  <c r="C148" i="11"/>
  <c r="O152" i="11"/>
  <c r="C152" i="11" s="1"/>
  <c r="C156" i="11"/>
  <c r="I180" i="11"/>
  <c r="C180" i="11" s="1"/>
  <c r="C187" i="11"/>
  <c r="C191" i="11"/>
  <c r="K192" i="11"/>
  <c r="L192" i="11" s="1"/>
  <c r="L193" i="11"/>
  <c r="C193" i="11" s="1"/>
  <c r="K232" i="11"/>
  <c r="K231" i="11" s="1"/>
  <c r="L234" i="11"/>
  <c r="I77" i="11"/>
  <c r="D175" i="11"/>
  <c r="F176" i="11"/>
  <c r="G290" i="11"/>
  <c r="I291" i="11"/>
  <c r="O23" i="11"/>
  <c r="F56" i="11"/>
  <c r="C56" i="11" s="1"/>
  <c r="D68" i="11"/>
  <c r="G84" i="11"/>
  <c r="D131" i="11"/>
  <c r="F132" i="11"/>
  <c r="O175" i="11"/>
  <c r="G188" i="11"/>
  <c r="I189" i="11"/>
  <c r="E22" i="11"/>
  <c r="F22" i="11" s="1"/>
  <c r="M22" i="11"/>
  <c r="O22" i="11" s="1"/>
  <c r="L23" i="11"/>
  <c r="C82" i="11"/>
  <c r="L84" i="11"/>
  <c r="M84" i="11"/>
  <c r="O85" i="11"/>
  <c r="I90" i="11"/>
  <c r="C97" i="11"/>
  <c r="I113" i="11"/>
  <c r="L117" i="11"/>
  <c r="C117" i="11" s="1"/>
  <c r="O137" i="11"/>
  <c r="C141" i="11"/>
  <c r="C153" i="11"/>
  <c r="C171" i="11"/>
  <c r="H175" i="11"/>
  <c r="C179" i="11"/>
  <c r="C182" i="11"/>
  <c r="I192" i="11"/>
  <c r="E270" i="11"/>
  <c r="E269" i="11" s="1"/>
  <c r="F272" i="11"/>
  <c r="I277" i="11"/>
  <c r="H270" i="11"/>
  <c r="H269" i="11" s="1"/>
  <c r="I132" i="11"/>
  <c r="F167" i="11"/>
  <c r="I176" i="11"/>
  <c r="L189" i="11"/>
  <c r="O199" i="11"/>
  <c r="M197" i="11"/>
  <c r="M205" i="11"/>
  <c r="O205" i="11" s="1"/>
  <c r="O206" i="11"/>
  <c r="C213" i="11"/>
  <c r="M232" i="11"/>
  <c r="I234" i="11"/>
  <c r="G232" i="11"/>
  <c r="H252" i="11"/>
  <c r="I253" i="11"/>
  <c r="E259" i="11"/>
  <c r="F277" i="11"/>
  <c r="D270" i="11"/>
  <c r="L293" i="11"/>
  <c r="N196" i="11"/>
  <c r="F206" i="11"/>
  <c r="D217" i="11"/>
  <c r="F219" i="11"/>
  <c r="C219" i="11" s="1"/>
  <c r="C220" i="11"/>
  <c r="E232" i="11"/>
  <c r="O239" i="11"/>
  <c r="N232" i="11"/>
  <c r="N231" i="11" s="1"/>
  <c r="D252" i="11"/>
  <c r="F253" i="11"/>
  <c r="F264" i="11"/>
  <c r="C264" i="11" s="1"/>
  <c r="G269" i="11"/>
  <c r="O272" i="11"/>
  <c r="M270" i="11"/>
  <c r="L283" i="11"/>
  <c r="C284" i="11"/>
  <c r="C294" i="11"/>
  <c r="C293" i="11" s="1"/>
  <c r="G196" i="11"/>
  <c r="I197" i="11"/>
  <c r="D199" i="11"/>
  <c r="F200" i="11"/>
  <c r="C200" i="11" s="1"/>
  <c r="C224" i="11"/>
  <c r="L239" i="11"/>
  <c r="J232" i="11"/>
  <c r="C247" i="11"/>
  <c r="M259" i="11"/>
  <c r="O259" i="11" s="1"/>
  <c r="O260" i="11"/>
  <c r="C260" i="11" s="1"/>
  <c r="C283" i="11"/>
  <c r="C299" i="11"/>
  <c r="O283" i="11"/>
  <c r="J197" i="11"/>
  <c r="I131" i="10"/>
  <c r="C44" i="10"/>
  <c r="C129" i="10"/>
  <c r="L29" i="10"/>
  <c r="C29" i="10" s="1"/>
  <c r="J28" i="10"/>
  <c r="I81" i="10"/>
  <c r="C81" i="10" s="1"/>
  <c r="M84" i="10"/>
  <c r="O123" i="10"/>
  <c r="D131" i="10"/>
  <c r="F137" i="10"/>
  <c r="C137" i="10" s="1"/>
  <c r="I192" i="10"/>
  <c r="I291" i="10"/>
  <c r="G290" i="10"/>
  <c r="L56" i="10"/>
  <c r="C56" i="10" s="1"/>
  <c r="J55" i="10"/>
  <c r="C60" i="10"/>
  <c r="L68" i="10"/>
  <c r="G77" i="10"/>
  <c r="C83" i="10"/>
  <c r="I85" i="10"/>
  <c r="C85" i="10" s="1"/>
  <c r="G84" i="10"/>
  <c r="F90" i="10"/>
  <c r="D84" i="10"/>
  <c r="C92" i="10"/>
  <c r="O96" i="10"/>
  <c r="C96" i="10" s="1"/>
  <c r="C108" i="10"/>
  <c r="L113" i="10"/>
  <c r="L117" i="10"/>
  <c r="I129" i="10"/>
  <c r="F176" i="10"/>
  <c r="D175" i="10"/>
  <c r="O197" i="10"/>
  <c r="M196" i="10"/>
  <c r="L290" i="10"/>
  <c r="L84" i="10"/>
  <c r="G22" i="10"/>
  <c r="I44" i="10"/>
  <c r="O55" i="10"/>
  <c r="M54" i="10"/>
  <c r="C64" i="10"/>
  <c r="H76" i="10"/>
  <c r="H53" i="10" s="1"/>
  <c r="H52" i="10" s="1"/>
  <c r="C112" i="10"/>
  <c r="C116" i="10"/>
  <c r="C120" i="10"/>
  <c r="E131" i="10"/>
  <c r="L145" i="10"/>
  <c r="J131" i="10"/>
  <c r="L131" i="10" s="1"/>
  <c r="G166" i="10"/>
  <c r="I167" i="10"/>
  <c r="G174" i="10"/>
  <c r="O189" i="10"/>
  <c r="F192" i="10"/>
  <c r="D188" i="10"/>
  <c r="C199" i="10"/>
  <c r="L236" i="10"/>
  <c r="C236" i="10" s="1"/>
  <c r="J232" i="10"/>
  <c r="M232" i="10"/>
  <c r="O239" i="10"/>
  <c r="E291" i="10"/>
  <c r="E290" i="10" s="1"/>
  <c r="E22" i="10"/>
  <c r="F22" i="10" s="1"/>
  <c r="H22" i="10"/>
  <c r="D291" i="10"/>
  <c r="F23" i="10"/>
  <c r="C23" i="10" s="1"/>
  <c r="I23" i="10"/>
  <c r="M291" i="10"/>
  <c r="M22" i="10"/>
  <c r="O22" i="10" s="1"/>
  <c r="K28" i="10"/>
  <c r="L35" i="10"/>
  <c r="C35" i="10" s="1"/>
  <c r="O56" i="10"/>
  <c r="F70" i="10"/>
  <c r="C70" i="10" s="1"/>
  <c r="D68" i="10"/>
  <c r="K76" i="10"/>
  <c r="F78" i="10"/>
  <c r="D77" i="10"/>
  <c r="L85" i="10"/>
  <c r="O104" i="10"/>
  <c r="C104" i="10" s="1"/>
  <c r="I113" i="10"/>
  <c r="C113" i="10" s="1"/>
  <c r="I117" i="10"/>
  <c r="L129" i="10"/>
  <c r="C161" i="10"/>
  <c r="F166" i="10"/>
  <c r="I199" i="10"/>
  <c r="G197" i="10"/>
  <c r="L291" i="10"/>
  <c r="N290" i="10"/>
  <c r="F55" i="10"/>
  <c r="F59" i="10"/>
  <c r="C59" i="10" s="1"/>
  <c r="G68" i="10"/>
  <c r="I70" i="10"/>
  <c r="I78" i="10"/>
  <c r="I90" i="10"/>
  <c r="F123" i="10"/>
  <c r="C123" i="10" s="1"/>
  <c r="F132" i="10"/>
  <c r="I132" i="10"/>
  <c r="F145" i="10"/>
  <c r="C159" i="10"/>
  <c r="C163" i="10"/>
  <c r="O166" i="10"/>
  <c r="C168" i="10"/>
  <c r="C182" i="10"/>
  <c r="O193" i="10"/>
  <c r="M192" i="10"/>
  <c r="O192" i="10" s="1"/>
  <c r="N195" i="10"/>
  <c r="F270" i="10"/>
  <c r="D269" i="10"/>
  <c r="C133" i="10"/>
  <c r="C143" i="10"/>
  <c r="C147" i="10"/>
  <c r="C153" i="10"/>
  <c r="C170" i="10"/>
  <c r="C186" i="10"/>
  <c r="C217" i="10"/>
  <c r="J205" i="10"/>
  <c r="L228" i="10"/>
  <c r="O145" i="10"/>
  <c r="F167" i="10"/>
  <c r="C167" i="10" s="1"/>
  <c r="E166" i="10"/>
  <c r="E76" i="10" s="1"/>
  <c r="E53" i="10" s="1"/>
  <c r="L167" i="10"/>
  <c r="H175" i="10"/>
  <c r="H174" i="10" s="1"/>
  <c r="G188" i="10"/>
  <c r="K197" i="10"/>
  <c r="L199" i="10"/>
  <c r="C253" i="10"/>
  <c r="C260" i="10"/>
  <c r="F152" i="10"/>
  <c r="C152" i="10" s="1"/>
  <c r="I176" i="10"/>
  <c r="I180" i="10"/>
  <c r="C180" i="10" s="1"/>
  <c r="F185" i="10"/>
  <c r="C185" i="10" s="1"/>
  <c r="F189" i="10"/>
  <c r="C189" i="10" s="1"/>
  <c r="F193" i="10"/>
  <c r="F197" i="10"/>
  <c r="C216" i="10"/>
  <c r="C220" i="10"/>
  <c r="F234" i="10"/>
  <c r="D232" i="10"/>
  <c r="C248" i="10"/>
  <c r="C256" i="10"/>
  <c r="O260" i="10"/>
  <c r="O264" i="10"/>
  <c r="O272" i="10"/>
  <c r="L277" i="10"/>
  <c r="L281" i="10"/>
  <c r="F283" i="10"/>
  <c r="C283" i="10" s="1"/>
  <c r="C293" i="10"/>
  <c r="C200" i="10"/>
  <c r="I206" i="10"/>
  <c r="H205" i="10"/>
  <c r="H196" i="10" s="1"/>
  <c r="H195" i="10" s="1"/>
  <c r="I217" i="10"/>
  <c r="C224" i="10"/>
  <c r="E232" i="10"/>
  <c r="E231" i="10" s="1"/>
  <c r="I253" i="10"/>
  <c r="G252" i="10"/>
  <c r="O252" i="10"/>
  <c r="F259" i="10"/>
  <c r="C268" i="10"/>
  <c r="C276" i="10"/>
  <c r="C280" i="10"/>
  <c r="C284" i="10"/>
  <c r="C303" i="10"/>
  <c r="N175" i="10"/>
  <c r="K188" i="10"/>
  <c r="L188" i="10" s="1"/>
  <c r="K192" i="10"/>
  <c r="L192" i="10" s="1"/>
  <c r="G205" i="10"/>
  <c r="F206" i="10"/>
  <c r="C206" i="10" s="1"/>
  <c r="D205" i="10"/>
  <c r="L260" i="10"/>
  <c r="J259" i="10"/>
  <c r="L259" i="10" s="1"/>
  <c r="L272" i="10"/>
  <c r="J270" i="10"/>
  <c r="G270" i="10"/>
  <c r="I277" i="10"/>
  <c r="C277" i="10" s="1"/>
  <c r="O270" i="10"/>
  <c r="M269" i="10"/>
  <c r="O269" i="10" s="1"/>
  <c r="I281" i="10"/>
  <c r="C281" i="10" s="1"/>
  <c r="O283" i="10"/>
  <c r="O293" i="10"/>
  <c r="I234" i="10"/>
  <c r="F239" i="10"/>
  <c r="C239" i="10" s="1"/>
  <c r="I228" i="10"/>
  <c r="C228" i="10" s="1"/>
  <c r="I232" i="10"/>
  <c r="I260" i="10"/>
  <c r="I264" i="10"/>
  <c r="C264" i="10" s="1"/>
  <c r="I272" i="10"/>
  <c r="C272" i="10" s="1"/>
  <c r="I293" i="10"/>
  <c r="F131" i="11" l="1"/>
  <c r="L166" i="11"/>
  <c r="L28" i="11"/>
  <c r="C28" i="11" s="1"/>
  <c r="J174" i="11"/>
  <c r="C167" i="11"/>
  <c r="C85" i="11"/>
  <c r="C129" i="11"/>
  <c r="L175" i="11"/>
  <c r="I59" i="11"/>
  <c r="C59" i="11" s="1"/>
  <c r="K195" i="11"/>
  <c r="F232" i="11"/>
  <c r="J54" i="11"/>
  <c r="C239" i="11"/>
  <c r="F68" i="11"/>
  <c r="C137" i="11"/>
  <c r="F84" i="11"/>
  <c r="I22" i="11"/>
  <c r="F290" i="11"/>
  <c r="C142" i="11"/>
  <c r="H76" i="11"/>
  <c r="E76" i="11"/>
  <c r="E53" i="11" s="1"/>
  <c r="C234" i="11"/>
  <c r="J22" i="11"/>
  <c r="F145" i="11"/>
  <c r="C145" i="11" s="1"/>
  <c r="I188" i="11"/>
  <c r="J269" i="11"/>
  <c r="E231" i="11"/>
  <c r="C277" i="11"/>
  <c r="I68" i="11"/>
  <c r="L290" i="11"/>
  <c r="L55" i="11"/>
  <c r="C161" i="11"/>
  <c r="I259" i="11"/>
  <c r="I205" i="11"/>
  <c r="F113" i="11"/>
  <c r="C113" i="11" s="1"/>
  <c r="I131" i="11"/>
  <c r="L259" i="11"/>
  <c r="G174" i="11"/>
  <c r="E286" i="11"/>
  <c r="K174" i="11"/>
  <c r="F259" i="11"/>
  <c r="C259" i="11" s="1"/>
  <c r="N53" i="11"/>
  <c r="I290" i="11"/>
  <c r="C81" i="11"/>
  <c r="I270" i="11"/>
  <c r="C272" i="11"/>
  <c r="O55" i="11"/>
  <c r="C176" i="11"/>
  <c r="G55" i="11"/>
  <c r="F192" i="11"/>
  <c r="C192" i="11" s="1"/>
  <c r="D188" i="11"/>
  <c r="N286" i="11"/>
  <c r="O84" i="11"/>
  <c r="L131" i="11"/>
  <c r="C131" i="11" s="1"/>
  <c r="C78" i="11"/>
  <c r="C166" i="11"/>
  <c r="C281" i="11"/>
  <c r="J196" i="11"/>
  <c r="L197" i="11"/>
  <c r="C189" i="11"/>
  <c r="F77" i="11"/>
  <c r="D76" i="11"/>
  <c r="F199" i="11"/>
  <c r="C199" i="11" s="1"/>
  <c r="D197" i="11"/>
  <c r="M269" i="11"/>
  <c r="O270" i="11"/>
  <c r="D205" i="11"/>
  <c r="F217" i="11"/>
  <c r="C217" i="11" s="1"/>
  <c r="M196" i="11"/>
  <c r="O197" i="11"/>
  <c r="I84" i="11"/>
  <c r="G76" i="11"/>
  <c r="D174" i="11"/>
  <c r="F175" i="11"/>
  <c r="C84" i="11"/>
  <c r="L77" i="11"/>
  <c r="J76" i="11"/>
  <c r="G54" i="11"/>
  <c r="F270" i="11"/>
  <c r="D269" i="11"/>
  <c r="H231" i="11"/>
  <c r="H195" i="11" s="1"/>
  <c r="I252" i="11"/>
  <c r="O54" i="11"/>
  <c r="L232" i="11"/>
  <c r="J231" i="11"/>
  <c r="C253" i="11"/>
  <c r="E195" i="11"/>
  <c r="E52" i="11" s="1"/>
  <c r="C206" i="11"/>
  <c r="G231" i="11"/>
  <c r="I232" i="11"/>
  <c r="H174" i="11"/>
  <c r="I174" i="11" s="1"/>
  <c r="I175" i="11"/>
  <c r="M76" i="11"/>
  <c r="C90" i="11"/>
  <c r="D54" i="11"/>
  <c r="I269" i="11"/>
  <c r="M231" i="11"/>
  <c r="O231" i="11" s="1"/>
  <c r="O232" i="11"/>
  <c r="I196" i="11"/>
  <c r="D231" i="11"/>
  <c r="F252" i="11"/>
  <c r="N195" i="11"/>
  <c r="C132" i="11"/>
  <c r="K188" i="11"/>
  <c r="C23" i="11"/>
  <c r="C291" i="11" s="1"/>
  <c r="C290" i="11" s="1"/>
  <c r="J53" i="11"/>
  <c r="E286" i="10"/>
  <c r="H288" i="10"/>
  <c r="H51" i="10"/>
  <c r="F205" i="10"/>
  <c r="D196" i="10"/>
  <c r="I252" i="10"/>
  <c r="C252" i="10" s="1"/>
  <c r="G231" i="10"/>
  <c r="F269" i="10"/>
  <c r="F77" i="10"/>
  <c r="D76" i="10"/>
  <c r="D286" i="10" s="1"/>
  <c r="K22" i="10"/>
  <c r="E195" i="10"/>
  <c r="E52" i="10" s="1"/>
  <c r="F175" i="10"/>
  <c r="D174" i="10"/>
  <c r="I290" i="10"/>
  <c r="F131" i="10"/>
  <c r="C131" i="10" s="1"/>
  <c r="I270" i="10"/>
  <c r="G269" i="10"/>
  <c r="I205" i="10"/>
  <c r="C259" i="10"/>
  <c r="D231" i="10"/>
  <c r="F232" i="10"/>
  <c r="C270" i="10"/>
  <c r="C132" i="10"/>
  <c r="G196" i="10"/>
  <c r="I197" i="10"/>
  <c r="C78" i="10"/>
  <c r="F291" i="10"/>
  <c r="D290" i="10"/>
  <c r="O196" i="10"/>
  <c r="C176" i="10"/>
  <c r="F84" i="10"/>
  <c r="J76" i="10"/>
  <c r="L76" i="10" s="1"/>
  <c r="O175" i="10"/>
  <c r="N174" i="10"/>
  <c r="C291" i="10"/>
  <c r="C290" i="10" s="1"/>
  <c r="M188" i="10"/>
  <c r="O188" i="10" s="1"/>
  <c r="J269" i="10"/>
  <c r="L270" i="10"/>
  <c r="C234" i="10"/>
  <c r="L197" i="10"/>
  <c r="C197" i="10" s="1"/>
  <c r="K196" i="10"/>
  <c r="L205" i="10"/>
  <c r="J196" i="10"/>
  <c r="I68" i="10"/>
  <c r="G54" i="10"/>
  <c r="C117" i="10"/>
  <c r="K53" i="10"/>
  <c r="M290" i="10"/>
  <c r="O290" i="10" s="1"/>
  <c r="O291" i="10"/>
  <c r="O232" i="10"/>
  <c r="M231" i="10"/>
  <c r="M195" i="10" s="1"/>
  <c r="O195" i="10" s="1"/>
  <c r="H286" i="10"/>
  <c r="F188" i="10"/>
  <c r="I174" i="10"/>
  <c r="I166" i="10"/>
  <c r="C166" i="10" s="1"/>
  <c r="O54" i="10"/>
  <c r="I22" i="10"/>
  <c r="C22" i="10" s="1"/>
  <c r="C90" i="10"/>
  <c r="L55" i="10"/>
  <c r="C55" i="10" s="1"/>
  <c r="J54" i="10"/>
  <c r="M76" i="10"/>
  <c r="O76" i="10" s="1"/>
  <c r="O84" i="10"/>
  <c r="C193" i="10"/>
  <c r="I188" i="10"/>
  <c r="C145" i="10"/>
  <c r="D54" i="10"/>
  <c r="F68" i="10"/>
  <c r="C68" i="10" s="1"/>
  <c r="L232" i="10"/>
  <c r="J231" i="10"/>
  <c r="L231" i="10" s="1"/>
  <c r="C192" i="10"/>
  <c r="I175" i="10"/>
  <c r="I84" i="10"/>
  <c r="I77" i="10"/>
  <c r="G76" i="10"/>
  <c r="J22" i="10"/>
  <c r="L22" i="10" s="1"/>
  <c r="L28" i="10"/>
  <c r="C28" i="10" s="1"/>
  <c r="G195" i="11" l="1"/>
  <c r="I76" i="11"/>
  <c r="L54" i="11"/>
  <c r="F231" i="11"/>
  <c r="I55" i="11"/>
  <c r="C55" i="11" s="1"/>
  <c r="L174" i="11"/>
  <c r="F205" i="11"/>
  <c r="C205" i="11" s="1"/>
  <c r="F188" i="11"/>
  <c r="C68" i="11"/>
  <c r="L76" i="11"/>
  <c r="F76" i="11"/>
  <c r="F174" i="11"/>
  <c r="C174" i="11" s="1"/>
  <c r="L269" i="11"/>
  <c r="L22" i="11"/>
  <c r="C22" i="11" s="1"/>
  <c r="N52" i="11"/>
  <c r="N51" i="11" s="1"/>
  <c r="C232" i="11"/>
  <c r="C175" i="11"/>
  <c r="C252" i="11"/>
  <c r="C270" i="11"/>
  <c r="C77" i="11"/>
  <c r="I195" i="11"/>
  <c r="O76" i="11"/>
  <c r="M53" i="11"/>
  <c r="I231" i="11"/>
  <c r="H53" i="11"/>
  <c r="H52" i="11" s="1"/>
  <c r="K286" i="11"/>
  <c r="L188" i="11"/>
  <c r="C188" i="11" s="1"/>
  <c r="L231" i="11"/>
  <c r="J286" i="11"/>
  <c r="I54" i="11"/>
  <c r="G53" i="11"/>
  <c r="O196" i="11"/>
  <c r="M195" i="11"/>
  <c r="O195" i="11" s="1"/>
  <c r="C76" i="11"/>
  <c r="J195" i="11"/>
  <c r="L196" i="11"/>
  <c r="F54" i="11"/>
  <c r="C54" i="11" s="1"/>
  <c r="D53" i="11"/>
  <c r="O269" i="11"/>
  <c r="M286" i="11"/>
  <c r="O286" i="11" s="1"/>
  <c r="H286" i="11"/>
  <c r="G286" i="11"/>
  <c r="E288" i="11"/>
  <c r="E51" i="11"/>
  <c r="F269" i="11"/>
  <c r="F197" i="11"/>
  <c r="C197" i="11" s="1"/>
  <c r="D196" i="11"/>
  <c r="K53" i="11"/>
  <c r="K52" i="11" s="1"/>
  <c r="F286" i="10"/>
  <c r="E288" i="10"/>
  <c r="E51" i="10"/>
  <c r="F54" i="10"/>
  <c r="D53" i="10"/>
  <c r="J195" i="10"/>
  <c r="L195" i="10" s="1"/>
  <c r="L196" i="10"/>
  <c r="J53" i="10"/>
  <c r="L54" i="10"/>
  <c r="C188" i="10"/>
  <c r="I54" i="10"/>
  <c r="G53" i="10"/>
  <c r="I196" i="10"/>
  <c r="G195" i="10"/>
  <c r="C77" i="10"/>
  <c r="F196" i="10"/>
  <c r="C196" i="10" s="1"/>
  <c r="D195" i="10"/>
  <c r="I76" i="10"/>
  <c r="M53" i="10"/>
  <c r="K195" i="10"/>
  <c r="K286" i="10"/>
  <c r="C84" i="10"/>
  <c r="F231" i="10"/>
  <c r="I269" i="10"/>
  <c r="C269" i="10" s="1"/>
  <c r="G286" i="10"/>
  <c r="F174" i="10"/>
  <c r="I231" i="10"/>
  <c r="O231" i="10"/>
  <c r="M286" i="10"/>
  <c r="K52" i="10"/>
  <c r="J286" i="10"/>
  <c r="L286" i="10" s="1"/>
  <c r="L269" i="10"/>
  <c r="N286" i="10"/>
  <c r="N53" i="10"/>
  <c r="N52" i="10" s="1"/>
  <c r="O174" i="10"/>
  <c r="C175" i="10"/>
  <c r="C205" i="10"/>
  <c r="F290" i="10"/>
  <c r="C232" i="10"/>
  <c r="F76" i="10"/>
  <c r="C76" i="10" s="1"/>
  <c r="D286" i="11" l="1"/>
  <c r="L195" i="11"/>
  <c r="C231" i="11"/>
  <c r="N288" i="11"/>
  <c r="C269" i="11"/>
  <c r="J52" i="11"/>
  <c r="F53" i="11"/>
  <c r="I286" i="11"/>
  <c r="K51" i="11"/>
  <c r="K288" i="11"/>
  <c r="L53" i="11"/>
  <c r="L286" i="11"/>
  <c r="H288" i="11"/>
  <c r="H51" i="11"/>
  <c r="L52" i="11"/>
  <c r="J288" i="11"/>
  <c r="D195" i="11"/>
  <c r="F196" i="11"/>
  <c r="C196" i="11" s="1"/>
  <c r="C286" i="11" s="1"/>
  <c r="G52" i="11"/>
  <c r="I53" i="11"/>
  <c r="O53" i="11"/>
  <c r="M52" i="11"/>
  <c r="O53" i="10"/>
  <c r="M52" i="10"/>
  <c r="I195" i="10"/>
  <c r="L53" i="10"/>
  <c r="J52" i="10"/>
  <c r="N51" i="10"/>
  <c r="N288" i="10"/>
  <c r="K51" i="10"/>
  <c r="K288" i="10"/>
  <c r="O286" i="10"/>
  <c r="C174" i="10"/>
  <c r="C231" i="10"/>
  <c r="C286" i="10" s="1"/>
  <c r="G52" i="10"/>
  <c r="I53" i="10"/>
  <c r="I286" i="10"/>
  <c r="F195" i="10"/>
  <c r="C195" i="10" s="1"/>
  <c r="D52" i="10"/>
  <c r="F53" i="10"/>
  <c r="C54" i="10"/>
  <c r="L288" i="11" l="1"/>
  <c r="J51" i="11"/>
  <c r="F195" i="11"/>
  <c r="C195" i="11" s="1"/>
  <c r="F286" i="11"/>
  <c r="D52" i="11"/>
  <c r="C53" i="11"/>
  <c r="G288" i="11"/>
  <c r="G51" i="11"/>
  <c r="I52" i="11"/>
  <c r="O52" i="11"/>
  <c r="M51" i="11"/>
  <c r="O51" i="11" s="1"/>
  <c r="M288" i="11"/>
  <c r="O288" i="11" s="1"/>
  <c r="C53" i="10"/>
  <c r="D288" i="10"/>
  <c r="F52" i="10"/>
  <c r="D51" i="10"/>
  <c r="G288" i="10"/>
  <c r="I52" i="10"/>
  <c r="G51" i="10"/>
  <c r="J51" i="10"/>
  <c r="L51" i="10" s="1"/>
  <c r="L52" i="10"/>
  <c r="J288" i="10"/>
  <c r="L288" i="10" s="1"/>
  <c r="O52" i="10"/>
  <c r="M51" i="10"/>
  <c r="O51" i="10" s="1"/>
  <c r="M288" i="10"/>
  <c r="O288" i="10" s="1"/>
  <c r="I51" i="11" l="1"/>
  <c r="I288" i="11"/>
  <c r="L51" i="11"/>
  <c r="D288" i="11"/>
  <c r="D51" i="11"/>
  <c r="F52" i="11"/>
  <c r="C52" i="11" s="1"/>
  <c r="F51" i="10"/>
  <c r="I51" i="10"/>
  <c r="C52" i="10"/>
  <c r="I288" i="10"/>
  <c r="F288" i="10"/>
  <c r="C288" i="10" s="1"/>
  <c r="F51" i="11" l="1"/>
  <c r="C51" i="11" s="1"/>
  <c r="F288" i="11"/>
  <c r="C288" i="11" s="1"/>
  <c r="C51" i="10"/>
  <c r="M293" i="8" l="1"/>
  <c r="M283" i="8"/>
  <c r="M281" i="8"/>
  <c r="M277" i="8"/>
  <c r="M272" i="8"/>
  <c r="M264" i="8"/>
  <c r="M260" i="8"/>
  <c r="M253" i="8"/>
  <c r="M252" i="8" s="1"/>
  <c r="M247" i="8"/>
  <c r="M239" i="8"/>
  <c r="M236" i="8"/>
  <c r="M234" i="8"/>
  <c r="M228" i="8"/>
  <c r="M217" i="8"/>
  <c r="M206" i="8"/>
  <c r="M199" i="8"/>
  <c r="M197" i="8" s="1"/>
  <c r="M193" i="8"/>
  <c r="M192" i="8" s="1"/>
  <c r="M189" i="8"/>
  <c r="M185" i="8"/>
  <c r="M180" i="8"/>
  <c r="M176" i="8"/>
  <c r="M167" i="8"/>
  <c r="M166" i="8" s="1"/>
  <c r="M161" i="8"/>
  <c r="M152" i="8"/>
  <c r="M145" i="8"/>
  <c r="M142" i="8"/>
  <c r="M137" i="8"/>
  <c r="M132" i="8"/>
  <c r="M129" i="8"/>
  <c r="M123" i="8"/>
  <c r="M117" i="8"/>
  <c r="M113" i="8"/>
  <c r="M104" i="8"/>
  <c r="M96" i="8"/>
  <c r="M90" i="8"/>
  <c r="M85" i="8"/>
  <c r="M81" i="8"/>
  <c r="M78" i="8"/>
  <c r="M70" i="8"/>
  <c r="M68" i="8" s="1"/>
  <c r="M59" i="8"/>
  <c r="M56" i="8"/>
  <c r="M46" i="8"/>
  <c r="M23" i="8"/>
  <c r="J293" i="8"/>
  <c r="J283" i="8"/>
  <c r="J281" i="8"/>
  <c r="J277" i="8"/>
  <c r="J272" i="8"/>
  <c r="J270" i="8" s="1"/>
  <c r="J264" i="8"/>
  <c r="J260" i="8"/>
  <c r="J259" i="8" s="1"/>
  <c r="J253" i="8"/>
  <c r="J252" i="8"/>
  <c r="J247" i="8"/>
  <c r="J239" i="8"/>
  <c r="J236" i="8"/>
  <c r="J234" i="8"/>
  <c r="J228" i="8"/>
  <c r="J217" i="8"/>
  <c r="J206" i="8"/>
  <c r="J199" i="8"/>
  <c r="J197" i="8" s="1"/>
  <c r="J193" i="8"/>
  <c r="J192" i="8"/>
  <c r="J189" i="8"/>
  <c r="J185" i="8"/>
  <c r="J180" i="8"/>
  <c r="J176" i="8"/>
  <c r="J175" i="8" s="1"/>
  <c r="J174" i="8" s="1"/>
  <c r="J167" i="8"/>
  <c r="J166" i="8" s="1"/>
  <c r="J164" i="8"/>
  <c r="J161" i="8"/>
  <c r="J152" i="8"/>
  <c r="J145" i="8"/>
  <c r="J142" i="8"/>
  <c r="J137" i="8"/>
  <c r="J134" i="8"/>
  <c r="J132" i="8" s="1"/>
  <c r="J129" i="8"/>
  <c r="J123" i="8"/>
  <c r="J117" i="8"/>
  <c r="J116" i="8"/>
  <c r="J113" i="8" s="1"/>
  <c r="J104" i="8"/>
  <c r="J96" i="8"/>
  <c r="J93" i="8"/>
  <c r="J90" i="8" s="1"/>
  <c r="J85" i="8"/>
  <c r="J81" i="8"/>
  <c r="J78" i="8"/>
  <c r="J70" i="8"/>
  <c r="J68" i="8" s="1"/>
  <c r="J59" i="8"/>
  <c r="J55" i="8" s="1"/>
  <c r="J56" i="8"/>
  <c r="J44" i="8"/>
  <c r="J42" i="8"/>
  <c r="J38" i="8" s="1"/>
  <c r="J36" i="8"/>
  <c r="J35" i="8" s="1"/>
  <c r="J33" i="8"/>
  <c r="J29" i="8"/>
  <c r="J23" i="8"/>
  <c r="G293" i="8"/>
  <c r="G283" i="8"/>
  <c r="G281" i="8"/>
  <c r="G277" i="8"/>
  <c r="G270" i="8" s="1"/>
  <c r="G272" i="8"/>
  <c r="G264" i="8"/>
  <c r="G260" i="8"/>
  <c r="G253" i="8"/>
  <c r="G252" i="8" s="1"/>
  <c r="G247" i="8"/>
  <c r="G239" i="8"/>
  <c r="G236" i="8"/>
  <c r="G234" i="8"/>
  <c r="G228" i="8"/>
  <c r="G217" i="8"/>
  <c r="G206" i="8"/>
  <c r="G199" i="8"/>
  <c r="G197" i="8"/>
  <c r="G193" i="8"/>
  <c r="G192" i="8" s="1"/>
  <c r="G189" i="8"/>
  <c r="G185" i="8"/>
  <c r="G180" i="8"/>
  <c r="G175" i="8" s="1"/>
  <c r="G176" i="8"/>
  <c r="G167" i="8"/>
  <c r="G166" i="8" s="1"/>
  <c r="G161" i="8"/>
  <c r="G152" i="8"/>
  <c r="G145" i="8"/>
  <c r="G142" i="8"/>
  <c r="G137" i="8"/>
  <c r="G132" i="8"/>
  <c r="G129" i="8"/>
  <c r="G123" i="8"/>
  <c r="G117" i="8"/>
  <c r="G113" i="8"/>
  <c r="G104" i="8"/>
  <c r="G96" i="8"/>
  <c r="G90" i="8"/>
  <c r="G85" i="8"/>
  <c r="G81" i="8"/>
  <c r="G78" i="8"/>
  <c r="G77" i="8" s="1"/>
  <c r="G70" i="8"/>
  <c r="G69" i="8"/>
  <c r="G68" i="8" s="1"/>
  <c r="G66" i="8"/>
  <c r="G59" i="8" s="1"/>
  <c r="G58" i="8"/>
  <c r="G56" i="8" s="1"/>
  <c r="G55" i="8" s="1"/>
  <c r="G44" i="8"/>
  <c r="G22" i="8" s="1"/>
  <c r="G23" i="8"/>
  <c r="D293" i="8"/>
  <c r="D283" i="8"/>
  <c r="D281" i="8"/>
  <c r="D277" i="8"/>
  <c r="D272" i="8"/>
  <c r="D264" i="8"/>
  <c r="D260" i="8"/>
  <c r="D253" i="8"/>
  <c r="D252" i="8" s="1"/>
  <c r="D247" i="8"/>
  <c r="D239" i="8"/>
  <c r="D236" i="8"/>
  <c r="D234" i="8"/>
  <c r="D228" i="8"/>
  <c r="D217" i="8"/>
  <c r="D206" i="8"/>
  <c r="D199" i="8"/>
  <c r="D197" i="8" s="1"/>
  <c r="D193" i="8"/>
  <c r="D192" i="8" s="1"/>
  <c r="D189" i="8"/>
  <c r="D185" i="8"/>
  <c r="D180" i="8"/>
  <c r="D176" i="8"/>
  <c r="D167" i="8"/>
  <c r="D166" i="8" s="1"/>
  <c r="D164" i="8"/>
  <c r="D161" i="8"/>
  <c r="D152" i="8"/>
  <c r="D145" i="8"/>
  <c r="D142" i="8"/>
  <c r="D137" i="8"/>
  <c r="D134" i="8"/>
  <c r="D132" i="8"/>
  <c r="D129" i="8"/>
  <c r="D123" i="8"/>
  <c r="D117" i="8"/>
  <c r="D116" i="8"/>
  <c r="D113" i="8" s="1"/>
  <c r="D104" i="8"/>
  <c r="D103" i="8"/>
  <c r="D96" i="8" s="1"/>
  <c r="D90" i="8"/>
  <c r="D89" i="8"/>
  <c r="D85" i="8" s="1"/>
  <c r="D81" i="8"/>
  <c r="D78" i="8"/>
  <c r="D70" i="8"/>
  <c r="D68" i="8" s="1"/>
  <c r="D59" i="8"/>
  <c r="D56" i="8"/>
  <c r="D55" i="8" s="1"/>
  <c r="D44" i="8"/>
  <c r="D23" i="8"/>
  <c r="G54" i="8" l="1"/>
  <c r="M188" i="8"/>
  <c r="D291" i="8"/>
  <c r="D232" i="8"/>
  <c r="G188" i="8"/>
  <c r="G259" i="8"/>
  <c r="J205" i="8"/>
  <c r="M55" i="8"/>
  <c r="M54" i="8" s="1"/>
  <c r="M77" i="8"/>
  <c r="M175" i="8"/>
  <c r="M174" i="8" s="1"/>
  <c r="M259" i="8"/>
  <c r="D131" i="8"/>
  <c r="G84" i="8"/>
  <c r="G131" i="8"/>
  <c r="J269" i="8"/>
  <c r="M84" i="8"/>
  <c r="M76" i="8" s="1"/>
  <c r="M53" i="8" s="1"/>
  <c r="M205" i="8"/>
  <c r="J188" i="8"/>
  <c r="M22" i="8"/>
  <c r="M196" i="8"/>
  <c r="M195" i="8" s="1"/>
  <c r="M270" i="8"/>
  <c r="M269" i="8" s="1"/>
  <c r="D196" i="8"/>
  <c r="J196" i="8"/>
  <c r="J28" i="8"/>
  <c r="J22" i="8" s="1"/>
  <c r="J77" i="8"/>
  <c r="D77" i="8"/>
  <c r="D188" i="8"/>
  <c r="D270" i="8"/>
  <c r="D269" i="8" s="1"/>
  <c r="G232" i="8"/>
  <c r="G231" i="8" s="1"/>
  <c r="J232" i="8"/>
  <c r="J231" i="8" s="1"/>
  <c r="M131" i="8"/>
  <c r="M232" i="8"/>
  <c r="M231" i="8" s="1"/>
  <c r="D290" i="8"/>
  <c r="D175" i="8"/>
  <c r="D174" i="8" s="1"/>
  <c r="D205" i="8"/>
  <c r="D259" i="8"/>
  <c r="D231" i="8" s="1"/>
  <c r="D195" i="8" s="1"/>
  <c r="G174" i="8"/>
  <c r="G205" i="8"/>
  <c r="G269" i="8"/>
  <c r="J131" i="8"/>
  <c r="J84" i="8"/>
  <c r="M291" i="8"/>
  <c r="M290" i="8" s="1"/>
  <c r="J195" i="8"/>
  <c r="J54" i="8"/>
  <c r="J291" i="8"/>
  <c r="J290" i="8" s="1"/>
  <c r="G76" i="8"/>
  <c r="G196" i="8"/>
  <c r="G291" i="8"/>
  <c r="G290" i="8" s="1"/>
  <c r="D54" i="8"/>
  <c r="D84" i="8"/>
  <c r="D76" i="8" s="1"/>
  <c r="D22" i="8"/>
  <c r="M52" i="8" l="1"/>
  <c r="M51" i="8" s="1"/>
  <c r="M286" i="8"/>
  <c r="J76" i="8"/>
  <c r="G195" i="8"/>
  <c r="G53" i="8"/>
  <c r="D286" i="8"/>
  <c r="J53" i="8"/>
  <c r="J52" i="8" s="1"/>
  <c r="J51" i="8" s="1"/>
  <c r="M288" i="8"/>
  <c r="J286" i="8"/>
  <c r="G286" i="8"/>
  <c r="D53" i="8"/>
  <c r="D52" i="8" s="1"/>
  <c r="G52" i="8" l="1"/>
  <c r="G288" i="8" s="1"/>
  <c r="G51" i="8"/>
  <c r="J288" i="8"/>
  <c r="D51" i="8"/>
  <c r="D288" i="8"/>
  <c r="L282" i="8" l="1"/>
  <c r="O282" i="8"/>
  <c r="N281" i="8"/>
  <c r="K281" i="8"/>
  <c r="H281" i="8"/>
  <c r="E281" i="8"/>
  <c r="N234" i="8"/>
  <c r="K234" i="8"/>
  <c r="L234" i="8"/>
  <c r="H234" i="8"/>
  <c r="E234" i="8"/>
  <c r="O235" i="8"/>
  <c r="L235" i="8"/>
  <c r="I235" i="8"/>
  <c r="F235" i="8"/>
  <c r="O136" i="8"/>
  <c r="N132" i="8"/>
  <c r="L136" i="8"/>
  <c r="K132" i="8"/>
  <c r="I136" i="8"/>
  <c r="H132" i="8"/>
  <c r="E132" i="8"/>
  <c r="F136" i="8"/>
  <c r="O73" i="8"/>
  <c r="L73" i="8"/>
  <c r="I73" i="8"/>
  <c r="F73" i="8"/>
  <c r="O234" i="8" l="1"/>
  <c r="I234" i="8"/>
  <c r="F234" i="8"/>
  <c r="C235" i="8"/>
  <c r="C136" i="8"/>
  <c r="C73" i="8"/>
  <c r="C234" i="8" l="1"/>
  <c r="E44" i="8"/>
  <c r="O303" i="8" l="1"/>
  <c r="O301" i="8"/>
  <c r="O299" i="8"/>
  <c r="O296" i="8"/>
  <c r="O297" i="8"/>
  <c r="O298" i="8"/>
  <c r="O295" i="8"/>
  <c r="O294" i="8"/>
  <c r="O285" i="8"/>
  <c r="O284" i="8"/>
  <c r="O280" i="8"/>
  <c r="O279" i="8"/>
  <c r="O278" i="8"/>
  <c r="O276" i="8"/>
  <c r="O275" i="8"/>
  <c r="O274" i="8"/>
  <c r="O273" i="8"/>
  <c r="O271" i="8"/>
  <c r="O268" i="8"/>
  <c r="O267" i="8"/>
  <c r="O266" i="8"/>
  <c r="O265" i="8"/>
  <c r="O263" i="8"/>
  <c r="O262" i="8"/>
  <c r="O261" i="8"/>
  <c r="O258" i="8"/>
  <c r="O257" i="8"/>
  <c r="O256" i="8"/>
  <c r="O255" i="8"/>
  <c r="O254" i="8"/>
  <c r="O251" i="8"/>
  <c r="O250" i="8"/>
  <c r="O249" i="8"/>
  <c r="O248" i="8"/>
  <c r="O246" i="8"/>
  <c r="O245" i="8"/>
  <c r="O244" i="8"/>
  <c r="O243" i="8"/>
  <c r="O242" i="8"/>
  <c r="O241" i="8"/>
  <c r="O240" i="8"/>
  <c r="O238" i="8"/>
  <c r="O237" i="8"/>
  <c r="O233" i="8"/>
  <c r="O230" i="8"/>
  <c r="O229" i="8"/>
  <c r="O227" i="8"/>
  <c r="O226" i="8"/>
  <c r="O225" i="8"/>
  <c r="O224" i="8"/>
  <c r="O223" i="8"/>
  <c r="O222" i="8"/>
  <c r="O221" i="8"/>
  <c r="O220" i="8"/>
  <c r="O219" i="8"/>
  <c r="O218" i="8"/>
  <c r="O216" i="8"/>
  <c r="O215" i="8"/>
  <c r="O214" i="8"/>
  <c r="O213" i="8"/>
  <c r="O212" i="8"/>
  <c r="O211" i="8"/>
  <c r="O210" i="8"/>
  <c r="O209" i="8"/>
  <c r="O208" i="8"/>
  <c r="O207" i="8"/>
  <c r="O204" i="8"/>
  <c r="O203" i="8"/>
  <c r="O202" i="8"/>
  <c r="O201" i="8"/>
  <c r="O200" i="8"/>
  <c r="O198" i="8"/>
  <c r="O194" i="8"/>
  <c r="O191" i="8"/>
  <c r="O190" i="8"/>
  <c r="O187" i="8"/>
  <c r="O186" i="8"/>
  <c r="O184" i="8"/>
  <c r="O183" i="8"/>
  <c r="O182" i="8"/>
  <c r="O181" i="8"/>
  <c r="O179" i="8"/>
  <c r="O178" i="8"/>
  <c r="O177" i="8"/>
  <c r="O173" i="8"/>
  <c r="O172" i="8"/>
  <c r="O171" i="8"/>
  <c r="O170" i="8"/>
  <c r="O169" i="8"/>
  <c r="O168" i="8"/>
  <c r="O165" i="8"/>
  <c r="O164" i="8"/>
  <c r="O163" i="8"/>
  <c r="O162" i="8"/>
  <c r="O160" i="8"/>
  <c r="O159" i="8"/>
  <c r="O158" i="8"/>
  <c r="O157" i="8"/>
  <c r="O156" i="8"/>
  <c r="O155" i="8"/>
  <c r="O154" i="8"/>
  <c r="O153" i="8"/>
  <c r="O151" i="8"/>
  <c r="O150" i="8"/>
  <c r="O149" i="8"/>
  <c r="O148" i="8"/>
  <c r="O147" i="8"/>
  <c r="O146" i="8"/>
  <c r="O144" i="8"/>
  <c r="O143" i="8"/>
  <c r="O141" i="8"/>
  <c r="O140" i="8"/>
  <c r="O139" i="8"/>
  <c r="O138" i="8"/>
  <c r="O135" i="8"/>
  <c r="O134" i="8"/>
  <c r="O133" i="8"/>
  <c r="O130" i="8"/>
  <c r="O128" i="8"/>
  <c r="O127" i="8"/>
  <c r="O126" i="8"/>
  <c r="O125" i="8"/>
  <c r="O124" i="8"/>
  <c r="O122" i="8"/>
  <c r="O121" i="8"/>
  <c r="O120" i="8"/>
  <c r="O119" i="8"/>
  <c r="O118" i="8"/>
  <c r="O116" i="8"/>
  <c r="O115" i="8"/>
  <c r="O114" i="8"/>
  <c r="O112" i="8"/>
  <c r="O111" i="8"/>
  <c r="O110" i="8"/>
  <c r="O109" i="8"/>
  <c r="O108" i="8"/>
  <c r="O107" i="8"/>
  <c r="O106" i="8"/>
  <c r="O105" i="8"/>
  <c r="O103" i="8"/>
  <c r="O102" i="8"/>
  <c r="O101" i="8"/>
  <c r="O100" i="8"/>
  <c r="O99" i="8"/>
  <c r="O98" i="8"/>
  <c r="O97" i="8"/>
  <c r="O95" i="8"/>
  <c r="O94" i="8"/>
  <c r="O93" i="8"/>
  <c r="O92" i="8"/>
  <c r="O91" i="8"/>
  <c r="O89" i="8"/>
  <c r="O88" i="8"/>
  <c r="O87" i="8"/>
  <c r="O86" i="8"/>
  <c r="O83" i="8"/>
  <c r="O82" i="8"/>
  <c r="O80" i="8"/>
  <c r="O79" i="8"/>
  <c r="O75" i="8"/>
  <c r="O74" i="8"/>
  <c r="O72" i="8"/>
  <c r="O71" i="8"/>
  <c r="O69" i="8"/>
  <c r="O67" i="8"/>
  <c r="O66" i="8"/>
  <c r="O65" i="8"/>
  <c r="O64" i="8"/>
  <c r="O63" i="8"/>
  <c r="O62" i="8"/>
  <c r="O61" i="8"/>
  <c r="O60" i="8"/>
  <c r="O58" i="8"/>
  <c r="O57" i="8"/>
  <c r="O48" i="8"/>
  <c r="C48" i="8" s="1"/>
  <c r="O47" i="8"/>
  <c r="C47" i="8" s="1"/>
  <c r="O25" i="8"/>
  <c r="O24" i="8"/>
  <c r="N293" i="8"/>
  <c r="N283" i="8"/>
  <c r="N277" i="8"/>
  <c r="N272" i="8"/>
  <c r="N264" i="8"/>
  <c r="N260" i="8"/>
  <c r="N253" i="8"/>
  <c r="N252" i="8" s="1"/>
  <c r="N247" i="8"/>
  <c r="N239" i="8"/>
  <c r="N236" i="8"/>
  <c r="N228" i="8"/>
  <c r="N217" i="8"/>
  <c r="N206" i="8"/>
  <c r="N199" i="8"/>
  <c r="N197" i="8" s="1"/>
  <c r="N193" i="8"/>
  <c r="N192" i="8" s="1"/>
  <c r="N189" i="8"/>
  <c r="N185" i="8"/>
  <c r="N180" i="8"/>
  <c r="N176" i="8"/>
  <c r="N167" i="8"/>
  <c r="N166" i="8" s="1"/>
  <c r="N161" i="8"/>
  <c r="N152" i="8"/>
  <c r="N145" i="8"/>
  <c r="N142" i="8"/>
  <c r="N137" i="8"/>
  <c r="O132" i="8"/>
  <c r="N129" i="8"/>
  <c r="N123" i="8"/>
  <c r="N117" i="8"/>
  <c r="N113" i="8"/>
  <c r="N104" i="8"/>
  <c r="N96" i="8"/>
  <c r="N90" i="8"/>
  <c r="N85" i="8"/>
  <c r="N81" i="8"/>
  <c r="N78" i="8"/>
  <c r="N70" i="8"/>
  <c r="N68" i="8" s="1"/>
  <c r="N59" i="8"/>
  <c r="N56" i="8"/>
  <c r="N46" i="8"/>
  <c r="N23" i="8"/>
  <c r="N232" i="8" l="1"/>
  <c r="O277" i="8"/>
  <c r="O96" i="8"/>
  <c r="N84" i="8"/>
  <c r="O293" i="8"/>
  <c r="O283" i="8"/>
  <c r="O59" i="8"/>
  <c r="O239" i="8"/>
  <c r="N270" i="8"/>
  <c r="N269" i="8" s="1"/>
  <c r="O185" i="8"/>
  <c r="O192" i="8"/>
  <c r="O228" i="8"/>
  <c r="O193" i="8"/>
  <c r="N22" i="8"/>
  <c r="N55" i="8"/>
  <c r="N54" i="8" s="1"/>
  <c r="N77" i="8"/>
  <c r="N259" i="8"/>
  <c r="O46" i="8"/>
  <c r="C46" i="8" s="1"/>
  <c r="O70" i="8"/>
  <c r="O81" i="8"/>
  <c r="O85" i="8"/>
  <c r="O113" i="8"/>
  <c r="O123" i="8"/>
  <c r="O142" i="8"/>
  <c r="O152" i="8"/>
  <c r="O180" i="8"/>
  <c r="O189" i="8"/>
  <c r="O217" i="8"/>
  <c r="O264" i="8"/>
  <c r="O272" i="8"/>
  <c r="O281" i="8"/>
  <c r="O166" i="8"/>
  <c r="O167" i="8"/>
  <c r="O199" i="8"/>
  <c r="O252" i="8"/>
  <c r="O253" i="8"/>
  <c r="O23" i="8"/>
  <c r="O56" i="8"/>
  <c r="O68" i="8"/>
  <c r="O78" i="8"/>
  <c r="O90" i="8"/>
  <c r="O104" i="8"/>
  <c r="O117" i="8"/>
  <c r="O129" i="8"/>
  <c r="O137" i="8"/>
  <c r="O145" i="8"/>
  <c r="O161" i="8"/>
  <c r="O236" i="8"/>
  <c r="O247" i="8"/>
  <c r="O260" i="8"/>
  <c r="N131" i="8"/>
  <c r="N175" i="8"/>
  <c r="N174" i="8" s="1"/>
  <c r="N205" i="8"/>
  <c r="N196" i="8" s="1"/>
  <c r="O176" i="8"/>
  <c r="O206" i="8"/>
  <c r="N188" i="8"/>
  <c r="N291" i="8"/>
  <c r="N290" i="8" s="1"/>
  <c r="L303" i="8"/>
  <c r="L301" i="8"/>
  <c r="L299" i="8"/>
  <c r="L296" i="8"/>
  <c r="L297" i="8"/>
  <c r="L298" i="8"/>
  <c r="L295" i="8"/>
  <c r="L294" i="8"/>
  <c r="L285" i="8"/>
  <c r="L284" i="8"/>
  <c r="L280" i="8"/>
  <c r="L279" i="8"/>
  <c r="L278" i="8"/>
  <c r="L276" i="8"/>
  <c r="L275" i="8"/>
  <c r="L274" i="8"/>
  <c r="L273" i="8"/>
  <c r="L271" i="8"/>
  <c r="L268" i="8"/>
  <c r="L267" i="8"/>
  <c r="L266" i="8"/>
  <c r="L265" i="8"/>
  <c r="L263" i="8"/>
  <c r="L262" i="8"/>
  <c r="L261" i="8"/>
  <c r="L258" i="8"/>
  <c r="L257" i="8"/>
  <c r="L256" i="8"/>
  <c r="L255" i="8"/>
  <c r="L254" i="8"/>
  <c r="L251" i="8"/>
  <c r="L250" i="8"/>
  <c r="L249" i="8"/>
  <c r="L248" i="8"/>
  <c r="L246" i="8"/>
  <c r="L245" i="8"/>
  <c r="L244" i="8"/>
  <c r="L243" i="8"/>
  <c r="L242" i="8"/>
  <c r="L241" i="8"/>
  <c r="L240" i="8"/>
  <c r="L238" i="8"/>
  <c r="L237" i="8"/>
  <c r="L233" i="8"/>
  <c r="L230" i="8"/>
  <c r="L229" i="8"/>
  <c r="L227" i="8"/>
  <c r="L226" i="8"/>
  <c r="L225" i="8"/>
  <c r="L224" i="8"/>
  <c r="L223" i="8"/>
  <c r="L222" i="8"/>
  <c r="L221" i="8"/>
  <c r="L220" i="8"/>
  <c r="L219" i="8"/>
  <c r="L218" i="8"/>
  <c r="L216" i="8"/>
  <c r="L215" i="8"/>
  <c r="L214" i="8"/>
  <c r="L213" i="8"/>
  <c r="L212" i="8"/>
  <c r="L211" i="8"/>
  <c r="L210" i="8"/>
  <c r="L209" i="8"/>
  <c r="L208" i="8"/>
  <c r="L207" i="8"/>
  <c r="L204" i="8"/>
  <c r="L203" i="8"/>
  <c r="L202" i="8"/>
  <c r="L201" i="8"/>
  <c r="L200" i="8"/>
  <c r="L198" i="8"/>
  <c r="L194" i="8"/>
  <c r="L191" i="8"/>
  <c r="L190" i="8"/>
  <c r="L187" i="8"/>
  <c r="L186" i="8"/>
  <c r="L184" i="8"/>
  <c r="L183" i="8"/>
  <c r="L182" i="8"/>
  <c r="L181" i="8"/>
  <c r="L179" i="8"/>
  <c r="L178" i="8"/>
  <c r="L177" i="8"/>
  <c r="L173" i="8"/>
  <c r="L172" i="8"/>
  <c r="L171" i="8"/>
  <c r="L170" i="8"/>
  <c r="L169" i="8"/>
  <c r="L168" i="8"/>
  <c r="L165" i="8"/>
  <c r="L164" i="8"/>
  <c r="L163" i="8"/>
  <c r="L162" i="8"/>
  <c r="L160" i="8"/>
  <c r="L159" i="8"/>
  <c r="L158" i="8"/>
  <c r="L157" i="8"/>
  <c r="L156" i="8"/>
  <c r="L155" i="8"/>
  <c r="L154" i="8"/>
  <c r="L153" i="8"/>
  <c r="L151" i="8"/>
  <c r="L150" i="8"/>
  <c r="L149" i="8"/>
  <c r="L148" i="8"/>
  <c r="L147" i="8"/>
  <c r="L146" i="8"/>
  <c r="L144" i="8"/>
  <c r="L143" i="8"/>
  <c r="L141" i="8"/>
  <c r="L140" i="8"/>
  <c r="L139" i="8"/>
  <c r="L138" i="8"/>
  <c r="L135" i="8"/>
  <c r="L134" i="8"/>
  <c r="L133" i="8"/>
  <c r="L130" i="8"/>
  <c r="L128" i="8"/>
  <c r="L127" i="8"/>
  <c r="L126" i="8"/>
  <c r="L125" i="8"/>
  <c r="L124" i="8"/>
  <c r="L122" i="8"/>
  <c r="L121" i="8"/>
  <c r="L120" i="8"/>
  <c r="L119" i="8"/>
  <c r="L118" i="8"/>
  <c r="L116" i="8"/>
  <c r="L115" i="8"/>
  <c r="L114" i="8"/>
  <c r="L112" i="8"/>
  <c r="L111" i="8"/>
  <c r="L110" i="8"/>
  <c r="L109" i="8"/>
  <c r="L108" i="8"/>
  <c r="L107" i="8"/>
  <c r="L106" i="8"/>
  <c r="L105" i="8"/>
  <c r="L103" i="8"/>
  <c r="L102" i="8"/>
  <c r="L101" i="8"/>
  <c r="L100" i="8"/>
  <c r="L99" i="8"/>
  <c r="L98" i="8"/>
  <c r="L97" i="8"/>
  <c r="L95" i="8"/>
  <c r="L94" i="8"/>
  <c r="L93" i="8"/>
  <c r="L92" i="8"/>
  <c r="L91" i="8"/>
  <c r="L89" i="8"/>
  <c r="L88" i="8"/>
  <c r="L87" i="8"/>
  <c r="L86" i="8"/>
  <c r="L83" i="8"/>
  <c r="L82" i="8"/>
  <c r="L80" i="8"/>
  <c r="L79" i="8"/>
  <c r="L75" i="8"/>
  <c r="L74" i="8"/>
  <c r="L72" i="8"/>
  <c r="L71" i="8"/>
  <c r="L69" i="8"/>
  <c r="L67" i="8"/>
  <c r="L66" i="8"/>
  <c r="L65" i="8"/>
  <c r="L64" i="8"/>
  <c r="L63" i="8"/>
  <c r="L62" i="8"/>
  <c r="L61" i="8"/>
  <c r="L60" i="8"/>
  <c r="L58" i="8"/>
  <c r="L57" i="8"/>
  <c r="L45" i="8"/>
  <c r="L42" i="8"/>
  <c r="C42" i="8" s="1"/>
  <c r="L41" i="8"/>
  <c r="C41" i="8" s="1"/>
  <c r="L40" i="8"/>
  <c r="C40" i="8" s="1"/>
  <c r="L39" i="8"/>
  <c r="C39" i="8" s="1"/>
  <c r="L37" i="8"/>
  <c r="C37" i="8" s="1"/>
  <c r="L36" i="8"/>
  <c r="C36" i="8" s="1"/>
  <c r="L34" i="8"/>
  <c r="C34" i="8" s="1"/>
  <c r="L32" i="8"/>
  <c r="C32" i="8" s="1"/>
  <c r="L31" i="8"/>
  <c r="C31" i="8" s="1"/>
  <c r="L30" i="8"/>
  <c r="C30" i="8" s="1"/>
  <c r="L25" i="8"/>
  <c r="L24" i="8"/>
  <c r="K293" i="8"/>
  <c r="K283" i="8"/>
  <c r="K277" i="8"/>
  <c r="K272" i="8"/>
  <c r="K264" i="8"/>
  <c r="K260" i="8"/>
  <c r="K253" i="8"/>
  <c r="K252" i="8" s="1"/>
  <c r="K247" i="8"/>
  <c r="K239" i="8"/>
  <c r="K236" i="8"/>
  <c r="K228" i="8"/>
  <c r="K217" i="8"/>
  <c r="K206" i="8"/>
  <c r="K199" i="8"/>
  <c r="K197" i="8" s="1"/>
  <c r="K193" i="8"/>
  <c r="K192" i="8" s="1"/>
  <c r="K189" i="8"/>
  <c r="K185" i="8"/>
  <c r="K180" i="8"/>
  <c r="K176" i="8"/>
  <c r="K167" i="8"/>
  <c r="K166" i="8" s="1"/>
  <c r="K161" i="8"/>
  <c r="K152" i="8"/>
  <c r="K145" i="8"/>
  <c r="K142" i="8"/>
  <c r="K137" i="8"/>
  <c r="K129" i="8"/>
  <c r="K123" i="8"/>
  <c r="K117" i="8"/>
  <c r="K113" i="8"/>
  <c r="K104" i="8"/>
  <c r="K96" i="8"/>
  <c r="K90" i="8"/>
  <c r="K85" i="8"/>
  <c r="K81" i="8"/>
  <c r="K78" i="8"/>
  <c r="K70" i="8"/>
  <c r="K68" i="8" s="1"/>
  <c r="K59" i="8"/>
  <c r="K56" i="8"/>
  <c r="K44" i="8"/>
  <c r="K38" i="8"/>
  <c r="K35" i="8"/>
  <c r="K33" i="8"/>
  <c r="K29" i="8"/>
  <c r="K23" i="8"/>
  <c r="I303" i="8"/>
  <c r="I301" i="8"/>
  <c r="I299" i="8"/>
  <c r="I296" i="8"/>
  <c r="I297" i="8"/>
  <c r="I298" i="8"/>
  <c r="I295" i="8"/>
  <c r="I294" i="8"/>
  <c r="I285" i="8"/>
  <c r="I284" i="8"/>
  <c r="I282" i="8"/>
  <c r="I280" i="8"/>
  <c r="I279" i="8"/>
  <c r="I278" i="8"/>
  <c r="I276" i="8"/>
  <c r="I275" i="8"/>
  <c r="I274" i="8"/>
  <c r="I273" i="8"/>
  <c r="I271" i="8"/>
  <c r="I268" i="8"/>
  <c r="I267" i="8"/>
  <c r="I266" i="8"/>
  <c r="I265" i="8"/>
  <c r="I263" i="8"/>
  <c r="I262" i="8"/>
  <c r="I261" i="8"/>
  <c r="I258" i="8"/>
  <c r="I257" i="8"/>
  <c r="I256" i="8"/>
  <c r="I255" i="8"/>
  <c r="I254" i="8"/>
  <c r="I251" i="8"/>
  <c r="I250" i="8"/>
  <c r="I249" i="8"/>
  <c r="I248" i="8"/>
  <c r="I246" i="8"/>
  <c r="I245" i="8"/>
  <c r="I244" i="8"/>
  <c r="I243" i="8"/>
  <c r="I242" i="8"/>
  <c r="I241" i="8"/>
  <c r="I240" i="8"/>
  <c r="I238" i="8"/>
  <c r="I237" i="8"/>
  <c r="I233" i="8"/>
  <c r="I230" i="8"/>
  <c r="I229" i="8"/>
  <c r="I227" i="8"/>
  <c r="I226" i="8"/>
  <c r="I225" i="8"/>
  <c r="I224" i="8"/>
  <c r="I223" i="8"/>
  <c r="I222" i="8"/>
  <c r="I221" i="8"/>
  <c r="I220" i="8"/>
  <c r="I219" i="8"/>
  <c r="I218" i="8"/>
  <c r="I216" i="8"/>
  <c r="I215" i="8"/>
  <c r="I214" i="8"/>
  <c r="I213" i="8"/>
  <c r="I212" i="8"/>
  <c r="I211" i="8"/>
  <c r="I210" i="8"/>
  <c r="I209" i="8"/>
  <c r="I208" i="8"/>
  <c r="I207" i="8"/>
  <c r="I204" i="8"/>
  <c r="I203" i="8"/>
  <c r="I202" i="8"/>
  <c r="I201" i="8"/>
  <c r="I200" i="8"/>
  <c r="I198" i="8"/>
  <c r="I194" i="8"/>
  <c r="I191" i="8"/>
  <c r="I190" i="8"/>
  <c r="I187" i="8"/>
  <c r="I186" i="8"/>
  <c r="I184" i="8"/>
  <c r="I183" i="8"/>
  <c r="I182" i="8"/>
  <c r="I181" i="8"/>
  <c r="I179" i="8"/>
  <c r="I178" i="8"/>
  <c r="I177" i="8"/>
  <c r="I173" i="8"/>
  <c r="I172" i="8"/>
  <c r="I171" i="8"/>
  <c r="I170" i="8"/>
  <c r="I169" i="8"/>
  <c r="I168" i="8"/>
  <c r="I165" i="8"/>
  <c r="I164" i="8"/>
  <c r="I163" i="8"/>
  <c r="I162" i="8"/>
  <c r="I160" i="8"/>
  <c r="I159" i="8"/>
  <c r="I158" i="8"/>
  <c r="I157" i="8"/>
  <c r="I156" i="8"/>
  <c r="I155" i="8"/>
  <c r="I154" i="8"/>
  <c r="I153" i="8"/>
  <c r="I151" i="8"/>
  <c r="I150" i="8"/>
  <c r="I149" i="8"/>
  <c r="I148" i="8"/>
  <c r="I147" i="8"/>
  <c r="I146" i="8"/>
  <c r="I144" i="8"/>
  <c r="I143" i="8"/>
  <c r="I141" i="8"/>
  <c r="I140" i="8"/>
  <c r="I139" i="8"/>
  <c r="I138" i="8"/>
  <c r="I135" i="8"/>
  <c r="I134" i="8"/>
  <c r="I133" i="8"/>
  <c r="I130" i="8"/>
  <c r="I128" i="8"/>
  <c r="I127" i="8"/>
  <c r="I126" i="8"/>
  <c r="I125" i="8"/>
  <c r="I124" i="8"/>
  <c r="I122" i="8"/>
  <c r="I121" i="8"/>
  <c r="I120" i="8"/>
  <c r="I119" i="8"/>
  <c r="I118" i="8"/>
  <c r="I116" i="8"/>
  <c r="I115" i="8"/>
  <c r="I114" i="8"/>
  <c r="I112" i="8"/>
  <c r="I111" i="8"/>
  <c r="I110" i="8"/>
  <c r="I109" i="8"/>
  <c r="I108" i="8"/>
  <c r="I107" i="8"/>
  <c r="I106" i="8"/>
  <c r="I105" i="8"/>
  <c r="I103" i="8"/>
  <c r="I102" i="8"/>
  <c r="I101" i="8"/>
  <c r="I100" i="8"/>
  <c r="I99" i="8"/>
  <c r="I98" i="8"/>
  <c r="I97" i="8"/>
  <c r="I95" i="8"/>
  <c r="I94" i="8"/>
  <c r="I93" i="8"/>
  <c r="I92" i="8"/>
  <c r="I91" i="8"/>
  <c r="I89" i="8"/>
  <c r="I88" i="8"/>
  <c r="I87" i="8"/>
  <c r="I86" i="8"/>
  <c r="I83" i="8"/>
  <c r="I82" i="8"/>
  <c r="I80" i="8"/>
  <c r="I79" i="8"/>
  <c r="I75" i="8"/>
  <c r="I74" i="8"/>
  <c r="I72" i="8"/>
  <c r="I71" i="8"/>
  <c r="I69" i="8"/>
  <c r="I67" i="8"/>
  <c r="I66" i="8"/>
  <c r="I65" i="8"/>
  <c r="I64" i="8"/>
  <c r="I63" i="8"/>
  <c r="I62" i="8"/>
  <c r="I61" i="8"/>
  <c r="I60" i="8"/>
  <c r="I58" i="8"/>
  <c r="I57" i="8"/>
  <c r="I45" i="8"/>
  <c r="I26" i="8"/>
  <c r="I25" i="8"/>
  <c r="I24" i="8"/>
  <c r="H293" i="8"/>
  <c r="H283" i="8"/>
  <c r="H277" i="8"/>
  <c r="H272" i="8"/>
  <c r="H264" i="8"/>
  <c r="H260" i="8"/>
  <c r="H253" i="8"/>
  <c r="H252" i="8" s="1"/>
  <c r="H247" i="8"/>
  <c r="H239" i="8"/>
  <c r="H236" i="8"/>
  <c r="H228" i="8"/>
  <c r="H217" i="8"/>
  <c r="H206" i="8"/>
  <c r="H199" i="8"/>
  <c r="H197" i="8" s="1"/>
  <c r="H193" i="8"/>
  <c r="H192" i="8" s="1"/>
  <c r="H189" i="8"/>
  <c r="H185" i="8"/>
  <c r="H180" i="8"/>
  <c r="H176" i="8"/>
  <c r="H167" i="8"/>
  <c r="H166" i="8" s="1"/>
  <c r="H161" i="8"/>
  <c r="H152" i="8"/>
  <c r="H145" i="8"/>
  <c r="H142" i="8"/>
  <c r="H137" i="8"/>
  <c r="H129" i="8"/>
  <c r="H123" i="8"/>
  <c r="H117" i="8"/>
  <c r="H113" i="8"/>
  <c r="H104" i="8"/>
  <c r="H96" i="8"/>
  <c r="H90" i="8"/>
  <c r="H85" i="8"/>
  <c r="H81" i="8"/>
  <c r="H78" i="8"/>
  <c r="H70" i="8"/>
  <c r="H68" i="8" s="1"/>
  <c r="H59" i="8"/>
  <c r="H56" i="8"/>
  <c r="H44" i="8"/>
  <c r="H23" i="8"/>
  <c r="O205" i="8" l="1"/>
  <c r="O197" i="8"/>
  <c r="O84" i="8"/>
  <c r="H232" i="8"/>
  <c r="K232" i="8"/>
  <c r="O270" i="8"/>
  <c r="H77" i="8"/>
  <c r="O131" i="8"/>
  <c r="O22" i="8"/>
  <c r="H55" i="8"/>
  <c r="H54" i="8" s="1"/>
  <c r="K259" i="8"/>
  <c r="O196" i="8"/>
  <c r="N76" i="8"/>
  <c r="N53" i="8" s="1"/>
  <c r="O259" i="8"/>
  <c r="O77" i="8"/>
  <c r="N231" i="8"/>
  <c r="N195" i="8" s="1"/>
  <c r="O290" i="8"/>
  <c r="O291" i="8"/>
  <c r="H291" i="8"/>
  <c r="H290" i="8" s="1"/>
  <c r="H175" i="8"/>
  <c r="H174" i="8" s="1"/>
  <c r="H205" i="8"/>
  <c r="H196" i="8" s="1"/>
  <c r="H259" i="8"/>
  <c r="H270" i="8"/>
  <c r="H269" i="8" s="1"/>
  <c r="K28" i="8"/>
  <c r="K22" i="8" s="1"/>
  <c r="K84" i="8"/>
  <c r="K131" i="8"/>
  <c r="K175" i="8"/>
  <c r="K174" i="8" s="1"/>
  <c r="K205" i="8"/>
  <c r="K196" i="8" s="1"/>
  <c r="O269" i="8"/>
  <c r="O188" i="8"/>
  <c r="O174" i="8"/>
  <c r="O175" i="8"/>
  <c r="O232" i="8"/>
  <c r="O54" i="8"/>
  <c r="O55" i="8"/>
  <c r="H131" i="8"/>
  <c r="H188" i="8"/>
  <c r="K270" i="8"/>
  <c r="K269" i="8" s="1"/>
  <c r="K55" i="8"/>
  <c r="K54" i="8" s="1"/>
  <c r="K77" i="8"/>
  <c r="K188" i="8"/>
  <c r="K291" i="8"/>
  <c r="K290" i="8" s="1"/>
  <c r="H84" i="8"/>
  <c r="H22" i="8"/>
  <c r="F303" i="8"/>
  <c r="C303" i="8" s="1"/>
  <c r="F301" i="8"/>
  <c r="C301" i="8" s="1"/>
  <c r="F299" i="8"/>
  <c r="C299" i="8" s="1"/>
  <c r="F297" i="8"/>
  <c r="C297" i="8" s="1"/>
  <c r="F298" i="8"/>
  <c r="C298" i="8" s="1"/>
  <c r="F296" i="8"/>
  <c r="C296" i="8" s="1"/>
  <c r="F295" i="8"/>
  <c r="C295" i="8" s="1"/>
  <c r="F294" i="8"/>
  <c r="C294" i="8" s="1"/>
  <c r="F285" i="8"/>
  <c r="C285" i="8" s="1"/>
  <c r="F284" i="8"/>
  <c r="C284" i="8" s="1"/>
  <c r="F282" i="8"/>
  <c r="C282" i="8" s="1"/>
  <c r="F280" i="8"/>
  <c r="C280" i="8" s="1"/>
  <c r="F279" i="8"/>
  <c r="C279" i="8" s="1"/>
  <c r="F278" i="8"/>
  <c r="C278" i="8" s="1"/>
  <c r="F276" i="8"/>
  <c r="C276" i="8" s="1"/>
  <c r="F275" i="8"/>
  <c r="C275" i="8" s="1"/>
  <c r="F274" i="8"/>
  <c r="C274" i="8" s="1"/>
  <c r="F273" i="8"/>
  <c r="C273" i="8" s="1"/>
  <c r="F271" i="8"/>
  <c r="C271" i="8" s="1"/>
  <c r="F268" i="8"/>
  <c r="C268" i="8" s="1"/>
  <c r="F267" i="8"/>
  <c r="C267" i="8" s="1"/>
  <c r="F266" i="8"/>
  <c r="C266" i="8" s="1"/>
  <c r="F265" i="8"/>
  <c r="C265" i="8" s="1"/>
  <c r="F263" i="8"/>
  <c r="C263" i="8" s="1"/>
  <c r="F262" i="8"/>
  <c r="C262" i="8" s="1"/>
  <c r="F261" i="8"/>
  <c r="C261" i="8" s="1"/>
  <c r="F258" i="8"/>
  <c r="C258" i="8" s="1"/>
  <c r="F257" i="8"/>
  <c r="C257" i="8" s="1"/>
  <c r="F256" i="8"/>
  <c r="C256" i="8" s="1"/>
  <c r="F255" i="8"/>
  <c r="C255" i="8" s="1"/>
  <c r="F254" i="8"/>
  <c r="C254" i="8" s="1"/>
  <c r="F251" i="8"/>
  <c r="C251" i="8" s="1"/>
  <c r="F250" i="8"/>
  <c r="C250" i="8" s="1"/>
  <c r="F249" i="8"/>
  <c r="C249" i="8" s="1"/>
  <c r="F248" i="8"/>
  <c r="C248" i="8" s="1"/>
  <c r="F246" i="8"/>
  <c r="C246" i="8" s="1"/>
  <c r="F245" i="8"/>
  <c r="C245" i="8" s="1"/>
  <c r="F244" i="8"/>
  <c r="C244" i="8" s="1"/>
  <c r="F243" i="8"/>
  <c r="C243" i="8" s="1"/>
  <c r="F242" i="8"/>
  <c r="C242" i="8" s="1"/>
  <c r="F241" i="8"/>
  <c r="C241" i="8" s="1"/>
  <c r="F240" i="8"/>
  <c r="C240" i="8" s="1"/>
  <c r="F238" i="8"/>
  <c r="C238" i="8" s="1"/>
  <c r="F237" i="8"/>
  <c r="C237" i="8" s="1"/>
  <c r="F233" i="8"/>
  <c r="C233" i="8" s="1"/>
  <c r="F230" i="8"/>
  <c r="C230" i="8" s="1"/>
  <c r="F229" i="8"/>
  <c r="C229" i="8" s="1"/>
  <c r="F227" i="8"/>
  <c r="C227" i="8" s="1"/>
  <c r="F226" i="8"/>
  <c r="C226" i="8" s="1"/>
  <c r="F225" i="8"/>
  <c r="C225" i="8" s="1"/>
  <c r="F224" i="8"/>
  <c r="C224" i="8" s="1"/>
  <c r="F223" i="8"/>
  <c r="C223" i="8" s="1"/>
  <c r="F222" i="8"/>
  <c r="C222" i="8" s="1"/>
  <c r="F221" i="8"/>
  <c r="C221" i="8" s="1"/>
  <c r="F220" i="8"/>
  <c r="C220" i="8" s="1"/>
  <c r="F219" i="8"/>
  <c r="C219" i="8" s="1"/>
  <c r="F218" i="8"/>
  <c r="C218" i="8" s="1"/>
  <c r="F216" i="8"/>
  <c r="C216" i="8" s="1"/>
  <c r="F215" i="8"/>
  <c r="C215" i="8" s="1"/>
  <c r="F214" i="8"/>
  <c r="C214" i="8" s="1"/>
  <c r="F213" i="8"/>
  <c r="C213" i="8" s="1"/>
  <c r="F212" i="8"/>
  <c r="C212" i="8" s="1"/>
  <c r="F211" i="8"/>
  <c r="C211" i="8" s="1"/>
  <c r="F210" i="8"/>
  <c r="C210" i="8" s="1"/>
  <c r="F209" i="8"/>
  <c r="C209" i="8" s="1"/>
  <c r="F208" i="8"/>
  <c r="C208" i="8" s="1"/>
  <c r="F207" i="8"/>
  <c r="C207" i="8" s="1"/>
  <c r="F204" i="8"/>
  <c r="C204" i="8" s="1"/>
  <c r="F203" i="8"/>
  <c r="C203" i="8" s="1"/>
  <c r="F202" i="8"/>
  <c r="C202" i="8" s="1"/>
  <c r="F201" i="8"/>
  <c r="C201" i="8" s="1"/>
  <c r="F200" i="8"/>
  <c r="C200" i="8" s="1"/>
  <c r="F198" i="8"/>
  <c r="C198" i="8" s="1"/>
  <c r="F194" i="8"/>
  <c r="C194" i="8" s="1"/>
  <c r="F191" i="8"/>
  <c r="C191" i="8" s="1"/>
  <c r="F190" i="8"/>
  <c r="C190" i="8" s="1"/>
  <c r="F187" i="8"/>
  <c r="C187" i="8" s="1"/>
  <c r="F186" i="8"/>
  <c r="C186" i="8" s="1"/>
  <c r="F184" i="8"/>
  <c r="C184" i="8" s="1"/>
  <c r="F183" i="8"/>
  <c r="C183" i="8" s="1"/>
  <c r="F182" i="8"/>
  <c r="C182" i="8" s="1"/>
  <c r="F181" i="8"/>
  <c r="C181" i="8" s="1"/>
  <c r="F179" i="8"/>
  <c r="C179" i="8" s="1"/>
  <c r="F178" i="8"/>
  <c r="C178" i="8" s="1"/>
  <c r="F177" i="8"/>
  <c r="C177" i="8" s="1"/>
  <c r="F173" i="8"/>
  <c r="C173" i="8" s="1"/>
  <c r="F172" i="8"/>
  <c r="C172" i="8" s="1"/>
  <c r="F171" i="8"/>
  <c r="C171" i="8" s="1"/>
  <c r="F170" i="8"/>
  <c r="C170" i="8" s="1"/>
  <c r="F169" i="8"/>
  <c r="C169" i="8" s="1"/>
  <c r="F168" i="8"/>
  <c r="C168" i="8" s="1"/>
  <c r="F165" i="8"/>
  <c r="C165" i="8" s="1"/>
  <c r="F164" i="8"/>
  <c r="C164" i="8" s="1"/>
  <c r="F163" i="8"/>
  <c r="C163" i="8" s="1"/>
  <c r="F162" i="8"/>
  <c r="C162" i="8" s="1"/>
  <c r="F160" i="8"/>
  <c r="C160" i="8" s="1"/>
  <c r="F159" i="8"/>
  <c r="C159" i="8" s="1"/>
  <c r="F158" i="8"/>
  <c r="C158" i="8" s="1"/>
  <c r="F157" i="8"/>
  <c r="C157" i="8" s="1"/>
  <c r="F156" i="8"/>
  <c r="C156" i="8" s="1"/>
  <c r="F155" i="8"/>
  <c r="C155" i="8" s="1"/>
  <c r="F154" i="8"/>
  <c r="C154" i="8" s="1"/>
  <c r="F153" i="8"/>
  <c r="C153" i="8" s="1"/>
  <c r="F151" i="8"/>
  <c r="C151" i="8" s="1"/>
  <c r="F150" i="8"/>
  <c r="C150" i="8" s="1"/>
  <c r="F149" i="8"/>
  <c r="C149" i="8" s="1"/>
  <c r="F148" i="8"/>
  <c r="C148" i="8" s="1"/>
  <c r="F147" i="8"/>
  <c r="C147" i="8" s="1"/>
  <c r="F146" i="8"/>
  <c r="C146" i="8" s="1"/>
  <c r="F144" i="8"/>
  <c r="C144" i="8" s="1"/>
  <c r="F143" i="8"/>
  <c r="C143" i="8" s="1"/>
  <c r="F141" i="8"/>
  <c r="C141" i="8" s="1"/>
  <c r="F140" i="8"/>
  <c r="C140" i="8" s="1"/>
  <c r="F139" i="8"/>
  <c r="C139" i="8" s="1"/>
  <c r="F138" i="8"/>
  <c r="C138" i="8" s="1"/>
  <c r="F135" i="8"/>
  <c r="C135" i="8" s="1"/>
  <c r="F134" i="8"/>
  <c r="C134" i="8" s="1"/>
  <c r="F133" i="8"/>
  <c r="C133" i="8" s="1"/>
  <c r="F130" i="8"/>
  <c r="C130" i="8" s="1"/>
  <c r="F128" i="8"/>
  <c r="C128" i="8" s="1"/>
  <c r="F127" i="8"/>
  <c r="C127" i="8" s="1"/>
  <c r="F126" i="8"/>
  <c r="C126" i="8" s="1"/>
  <c r="F125" i="8"/>
  <c r="C125" i="8" s="1"/>
  <c r="F124" i="8"/>
  <c r="C124" i="8" s="1"/>
  <c r="F122" i="8"/>
  <c r="C122" i="8" s="1"/>
  <c r="F121" i="8"/>
  <c r="C121" i="8" s="1"/>
  <c r="F120" i="8"/>
  <c r="C120" i="8" s="1"/>
  <c r="F119" i="8"/>
  <c r="C119" i="8" s="1"/>
  <c r="F118" i="8"/>
  <c r="C118" i="8" s="1"/>
  <c r="F116" i="8"/>
  <c r="C116" i="8" s="1"/>
  <c r="F115" i="8"/>
  <c r="C115" i="8" s="1"/>
  <c r="F114" i="8"/>
  <c r="C114" i="8" s="1"/>
  <c r="F112" i="8"/>
  <c r="C112" i="8" s="1"/>
  <c r="F111" i="8"/>
  <c r="C111" i="8" s="1"/>
  <c r="F110" i="8"/>
  <c r="C110" i="8" s="1"/>
  <c r="F109" i="8"/>
  <c r="C109" i="8" s="1"/>
  <c r="F108" i="8"/>
  <c r="C108" i="8" s="1"/>
  <c r="F107" i="8"/>
  <c r="C107" i="8" s="1"/>
  <c r="F106" i="8"/>
  <c r="C106" i="8" s="1"/>
  <c r="F105" i="8"/>
  <c r="C105" i="8" s="1"/>
  <c r="F103" i="8"/>
  <c r="C103" i="8" s="1"/>
  <c r="F102" i="8"/>
  <c r="C102" i="8" s="1"/>
  <c r="F101" i="8"/>
  <c r="C101" i="8" s="1"/>
  <c r="F100" i="8"/>
  <c r="C100" i="8" s="1"/>
  <c r="F99" i="8"/>
  <c r="C99" i="8" s="1"/>
  <c r="F98" i="8"/>
  <c r="C98" i="8" s="1"/>
  <c r="F97" i="8"/>
  <c r="C97" i="8" s="1"/>
  <c r="F95" i="8"/>
  <c r="C95" i="8" s="1"/>
  <c r="F94" i="8"/>
  <c r="C94" i="8" s="1"/>
  <c r="F93" i="8"/>
  <c r="C93" i="8" s="1"/>
  <c r="F92" i="8"/>
  <c r="C92" i="8" s="1"/>
  <c r="F91" i="8"/>
  <c r="C91" i="8" s="1"/>
  <c r="F89" i="8"/>
  <c r="C89" i="8" s="1"/>
  <c r="F88" i="8"/>
  <c r="C88" i="8" s="1"/>
  <c r="F87" i="8"/>
  <c r="C87" i="8" s="1"/>
  <c r="F86" i="8"/>
  <c r="C86" i="8" s="1"/>
  <c r="F83" i="8"/>
  <c r="C83" i="8" s="1"/>
  <c r="F82" i="8"/>
  <c r="C82" i="8" s="1"/>
  <c r="F80" i="8"/>
  <c r="C80" i="8" s="1"/>
  <c r="F79" i="8"/>
  <c r="C79" i="8" s="1"/>
  <c r="F75" i="8"/>
  <c r="C75" i="8" s="1"/>
  <c r="F74" i="8"/>
  <c r="C74" i="8" s="1"/>
  <c r="F72" i="8"/>
  <c r="C72" i="8" s="1"/>
  <c r="F71" i="8"/>
  <c r="C71" i="8" s="1"/>
  <c r="F69" i="8"/>
  <c r="C69" i="8" s="1"/>
  <c r="F67" i="8"/>
  <c r="C67" i="8" s="1"/>
  <c r="F66" i="8"/>
  <c r="C66" i="8" s="1"/>
  <c r="F65" i="8"/>
  <c r="C65" i="8" s="1"/>
  <c r="F64" i="8"/>
  <c r="C64" i="8" s="1"/>
  <c r="F63" i="8"/>
  <c r="C63" i="8" s="1"/>
  <c r="F62" i="8"/>
  <c r="C62" i="8" s="1"/>
  <c r="F61" i="8"/>
  <c r="C61" i="8" s="1"/>
  <c r="F60" i="8"/>
  <c r="C60" i="8" s="1"/>
  <c r="F58" i="8"/>
  <c r="C58" i="8" s="1"/>
  <c r="F57" i="8"/>
  <c r="C57" i="8" s="1"/>
  <c r="F45" i="8"/>
  <c r="C45" i="8" s="1"/>
  <c r="F43" i="8"/>
  <c r="C43" i="8" s="1"/>
  <c r="F27" i="8"/>
  <c r="C27" i="8" s="1"/>
  <c r="F26" i="8"/>
  <c r="C26" i="8" s="1"/>
  <c r="F25" i="8"/>
  <c r="C25" i="8" s="1"/>
  <c r="F24" i="8"/>
  <c r="C24" i="8" s="1"/>
  <c r="E293" i="8"/>
  <c r="E283" i="8"/>
  <c r="E277" i="8"/>
  <c r="E272" i="8"/>
  <c r="E264" i="8"/>
  <c r="E260" i="8"/>
  <c r="E253" i="8"/>
  <c r="E252" i="8" s="1"/>
  <c r="E247" i="8"/>
  <c r="E239" i="8"/>
  <c r="E236" i="8"/>
  <c r="E228" i="8"/>
  <c r="E217" i="8"/>
  <c r="E206" i="8"/>
  <c r="E199" i="8"/>
  <c r="E197" i="8" s="1"/>
  <c r="E193" i="8"/>
  <c r="E192" i="8" s="1"/>
  <c r="E189" i="8"/>
  <c r="E185" i="8"/>
  <c r="E180" i="8"/>
  <c r="E176" i="8"/>
  <c r="E167" i="8"/>
  <c r="E166" i="8" s="1"/>
  <c r="E161" i="8"/>
  <c r="E152" i="8"/>
  <c r="E145" i="8"/>
  <c r="E142" i="8"/>
  <c r="E137" i="8"/>
  <c r="E129" i="8"/>
  <c r="E123" i="8"/>
  <c r="E117" i="8"/>
  <c r="E113" i="8"/>
  <c r="E104" i="8"/>
  <c r="E96" i="8"/>
  <c r="E90" i="8"/>
  <c r="E85" i="8"/>
  <c r="E81" i="8"/>
  <c r="E78" i="8"/>
  <c r="E70" i="8"/>
  <c r="E68" i="8" s="1"/>
  <c r="E59" i="8"/>
  <c r="F59" i="8" s="1"/>
  <c r="E56" i="8"/>
  <c r="E23" i="8"/>
  <c r="N286" i="8" l="1"/>
  <c r="E232" i="8"/>
  <c r="O195" i="8"/>
  <c r="C293" i="8"/>
  <c r="N52" i="8"/>
  <c r="N51" i="8" s="1"/>
  <c r="O76" i="8"/>
  <c r="H76" i="8"/>
  <c r="H231" i="8"/>
  <c r="O53" i="8"/>
  <c r="K76" i="8"/>
  <c r="K53" i="8" s="1"/>
  <c r="K231" i="8"/>
  <c r="K195" i="8" s="1"/>
  <c r="E55" i="8"/>
  <c r="E54" i="8" s="1"/>
  <c r="E175" i="8"/>
  <c r="E174" i="8" s="1"/>
  <c r="E205" i="8"/>
  <c r="E196" i="8" s="1"/>
  <c r="O231" i="8"/>
  <c r="E131" i="8"/>
  <c r="E188" i="8"/>
  <c r="E77" i="8"/>
  <c r="E259" i="8"/>
  <c r="E270" i="8"/>
  <c r="E269" i="8" s="1"/>
  <c r="E291" i="8"/>
  <c r="E290" i="8" s="1"/>
  <c r="E84" i="8"/>
  <c r="E22" i="8"/>
  <c r="L264" i="8"/>
  <c r="I264" i="8"/>
  <c r="F264" i="8"/>
  <c r="L272" i="8"/>
  <c r="I272" i="8"/>
  <c r="F272" i="8"/>
  <c r="H286" i="8" l="1"/>
  <c r="K286" i="8"/>
  <c r="H195" i="8"/>
  <c r="N288" i="8"/>
  <c r="O51" i="8"/>
  <c r="C272" i="8"/>
  <c r="C264" i="8"/>
  <c r="H53" i="8"/>
  <c r="H52" i="8" s="1"/>
  <c r="K52" i="8"/>
  <c r="E76" i="8"/>
  <c r="E53" i="8" s="1"/>
  <c r="O286" i="8"/>
  <c r="E231" i="8"/>
  <c r="L293" i="8"/>
  <c r="I293" i="8"/>
  <c r="F293" i="8"/>
  <c r="I260" i="8"/>
  <c r="F260" i="8"/>
  <c r="L247" i="8"/>
  <c r="I247" i="8"/>
  <c r="F247" i="8"/>
  <c r="L239" i="8"/>
  <c r="I239" i="8"/>
  <c r="F239" i="8"/>
  <c r="L228" i="8"/>
  <c r="I228" i="8"/>
  <c r="F228" i="8"/>
  <c r="L217" i="8"/>
  <c r="I217" i="8"/>
  <c r="F217" i="8"/>
  <c r="L206" i="8"/>
  <c r="F206" i="8"/>
  <c r="F199" i="8"/>
  <c r="L189" i="8"/>
  <c r="I189" i="8"/>
  <c r="F189" i="8"/>
  <c r="L185" i="8"/>
  <c r="I185" i="8"/>
  <c r="F185" i="8"/>
  <c r="L180" i="8"/>
  <c r="I180" i="8"/>
  <c r="F180" i="8"/>
  <c r="L176" i="8"/>
  <c r="I176" i="8"/>
  <c r="F176" i="8"/>
  <c r="F167" i="8"/>
  <c r="L161" i="8"/>
  <c r="I161" i="8"/>
  <c r="F161" i="8"/>
  <c r="L152" i="8"/>
  <c r="I152" i="8"/>
  <c r="F152" i="8"/>
  <c r="L145" i="8"/>
  <c r="I145" i="8"/>
  <c r="F145" i="8"/>
  <c r="L142" i="8"/>
  <c r="I142" i="8"/>
  <c r="F142" i="8"/>
  <c r="L137" i="8"/>
  <c r="I137" i="8"/>
  <c r="F137" i="8"/>
  <c r="L132" i="8"/>
  <c r="F132" i="8"/>
  <c r="L129" i="8"/>
  <c r="I129" i="8"/>
  <c r="F129" i="8"/>
  <c r="L123" i="8"/>
  <c r="I123" i="8"/>
  <c r="F123" i="8"/>
  <c r="L117" i="8"/>
  <c r="I117" i="8"/>
  <c r="F117" i="8"/>
  <c r="L113" i="8"/>
  <c r="I113" i="8"/>
  <c r="F113" i="8"/>
  <c r="L104" i="8"/>
  <c r="I104" i="8"/>
  <c r="F104" i="8"/>
  <c r="L96" i="8"/>
  <c r="I96" i="8"/>
  <c r="F96" i="8"/>
  <c r="L90" i="8"/>
  <c r="I90" i="8"/>
  <c r="F90" i="8"/>
  <c r="L85" i="8"/>
  <c r="I85" i="8"/>
  <c r="F85" i="8"/>
  <c r="L81" i="8"/>
  <c r="I81" i="8"/>
  <c r="F81" i="8"/>
  <c r="L78" i="8"/>
  <c r="F78" i="8"/>
  <c r="F70" i="8"/>
  <c r="L59" i="8"/>
  <c r="I59" i="8"/>
  <c r="L56" i="8"/>
  <c r="I56" i="8"/>
  <c r="F56" i="8"/>
  <c r="L44" i="8"/>
  <c r="I44" i="8"/>
  <c r="F44" i="8"/>
  <c r="L23" i="8"/>
  <c r="I23" i="8"/>
  <c r="F23" i="8"/>
  <c r="E286" i="8" l="1"/>
  <c r="L283" i="8"/>
  <c r="F283" i="8"/>
  <c r="E195" i="8"/>
  <c r="E52" i="8" s="1"/>
  <c r="E51" i="8" s="1"/>
  <c r="I283" i="8"/>
  <c r="F236" i="8"/>
  <c r="O52" i="8"/>
  <c r="I236" i="8"/>
  <c r="L236" i="8"/>
  <c r="O288" i="8"/>
  <c r="C44" i="8"/>
  <c r="H51" i="8"/>
  <c r="H288" i="8"/>
  <c r="C228" i="8"/>
  <c r="C247" i="8"/>
  <c r="C23" i="8"/>
  <c r="C59" i="8"/>
  <c r="C189" i="8"/>
  <c r="C217" i="8"/>
  <c r="C239" i="8"/>
  <c r="C137" i="8"/>
  <c r="C161" i="8"/>
  <c r="C185" i="8"/>
  <c r="C90" i="8"/>
  <c r="C117" i="8"/>
  <c r="K51" i="8"/>
  <c r="K288" i="8"/>
  <c r="C129" i="8"/>
  <c r="C145" i="8"/>
  <c r="C176" i="8"/>
  <c r="C123" i="8"/>
  <c r="C142" i="8"/>
  <c r="C85" i="8"/>
  <c r="C113" i="8"/>
  <c r="C152" i="8"/>
  <c r="C180" i="8"/>
  <c r="C56" i="8"/>
  <c r="C81" i="8"/>
  <c r="C104" i="8"/>
  <c r="C96" i="8"/>
  <c r="L28" i="8"/>
  <c r="C28" i="8" s="1"/>
  <c r="L38" i="8"/>
  <c r="C38" i="8" s="1"/>
  <c r="L68" i="8"/>
  <c r="L70" i="8"/>
  <c r="I131" i="8"/>
  <c r="I132" i="8"/>
  <c r="C132" i="8" s="1"/>
  <c r="I192" i="8"/>
  <c r="I193" i="8"/>
  <c r="I199" i="8"/>
  <c r="F270" i="8"/>
  <c r="F277" i="8"/>
  <c r="L270" i="8"/>
  <c r="L277" i="8"/>
  <c r="I281" i="8"/>
  <c r="L29" i="8"/>
  <c r="C29" i="8" s="1"/>
  <c r="L33" i="8"/>
  <c r="C33" i="8" s="1"/>
  <c r="L35" i="8"/>
  <c r="C35" i="8" s="1"/>
  <c r="I68" i="8"/>
  <c r="I70" i="8"/>
  <c r="I77" i="8"/>
  <c r="I78" i="8"/>
  <c r="C78" i="8" s="1"/>
  <c r="F192" i="8"/>
  <c r="F193" i="8"/>
  <c r="L192" i="8"/>
  <c r="L193" i="8"/>
  <c r="L199" i="8"/>
  <c r="I205" i="8"/>
  <c r="I206" i="8"/>
  <c r="C206" i="8" s="1"/>
  <c r="F252" i="8"/>
  <c r="F253" i="8"/>
  <c r="I270" i="8"/>
  <c r="I277" i="8"/>
  <c r="L281" i="8"/>
  <c r="L166" i="8"/>
  <c r="L167" i="8"/>
  <c r="L259" i="8"/>
  <c r="L260" i="8"/>
  <c r="C260" i="8" s="1"/>
  <c r="L252" i="8"/>
  <c r="L253" i="8"/>
  <c r="I252" i="8"/>
  <c r="I253" i="8"/>
  <c r="I166" i="8"/>
  <c r="I167" i="8"/>
  <c r="C167" i="8" s="1"/>
  <c r="L131" i="8"/>
  <c r="L175" i="8"/>
  <c r="I232" i="8"/>
  <c r="I22" i="8"/>
  <c r="F22" i="8"/>
  <c r="L84" i="8"/>
  <c r="L77" i="8"/>
  <c r="F259" i="8"/>
  <c r="F84" i="8"/>
  <c r="F55" i="8"/>
  <c r="F68" i="8"/>
  <c r="F77" i="8"/>
  <c r="F175" i="8"/>
  <c r="F205" i="8"/>
  <c r="C236" i="8" l="1"/>
  <c r="C283" i="8"/>
  <c r="C291" i="8" s="1"/>
  <c r="C290" i="8" s="1"/>
  <c r="L174" i="8"/>
  <c r="L197" i="8"/>
  <c r="I197" i="8"/>
  <c r="F232" i="8"/>
  <c r="L22" i="8"/>
  <c r="C22" i="8" s="1"/>
  <c r="E288" i="8"/>
  <c r="C199" i="8"/>
  <c r="I188" i="8"/>
  <c r="C270" i="8"/>
  <c r="C193" i="8"/>
  <c r="C192" i="8"/>
  <c r="C68" i="8"/>
  <c r="C277" i="8"/>
  <c r="C253" i="8"/>
  <c r="C252" i="8"/>
  <c r="C70" i="8"/>
  <c r="C77" i="8"/>
  <c r="F188" i="8"/>
  <c r="L188" i="8"/>
  <c r="F131" i="8"/>
  <c r="C131" i="8" s="1"/>
  <c r="L196" i="8"/>
  <c r="L205" i="8"/>
  <c r="C205" i="8" s="1"/>
  <c r="I54" i="8"/>
  <c r="I55" i="8"/>
  <c r="F197" i="8"/>
  <c r="F281" i="8"/>
  <c r="C281" i="8" s="1"/>
  <c r="F166" i="8"/>
  <c r="C166" i="8" s="1"/>
  <c r="L54" i="8"/>
  <c r="L55" i="8"/>
  <c r="L231" i="8"/>
  <c r="L232" i="8"/>
  <c r="L290" i="8"/>
  <c r="L291" i="8"/>
  <c r="I76" i="8"/>
  <c r="I84" i="8"/>
  <c r="C84" i="8" s="1"/>
  <c r="I290" i="8"/>
  <c r="I291" i="8"/>
  <c r="I231" i="8"/>
  <c r="I259" i="8"/>
  <c r="C259" i="8" s="1"/>
  <c r="I174" i="8"/>
  <c r="I175" i="8"/>
  <c r="C175" i="8" s="1"/>
  <c r="F290" i="8"/>
  <c r="F291" i="8"/>
  <c r="F196" i="8"/>
  <c r="F76" i="8"/>
  <c r="F54" i="8"/>
  <c r="C232" i="8" l="1"/>
  <c r="I269" i="8"/>
  <c r="I286" i="8"/>
  <c r="L269" i="8"/>
  <c r="I196" i="8"/>
  <c r="C196" i="8" s="1"/>
  <c r="I195" i="8"/>
  <c r="C197" i="8"/>
  <c r="L195" i="8"/>
  <c r="C188" i="8"/>
  <c r="C55" i="8"/>
  <c r="C54" i="8"/>
  <c r="I53" i="8"/>
  <c r="F174" i="8"/>
  <c r="C174" i="8" s="1"/>
  <c r="F269" i="8"/>
  <c r="F231" i="8"/>
  <c r="C231" i="8" s="1"/>
  <c r="L53" i="8"/>
  <c r="L76" i="8"/>
  <c r="C76" i="8" s="1"/>
  <c r="L286" i="8"/>
  <c r="F53" i="8"/>
  <c r="F286" i="8"/>
  <c r="C269" i="8" l="1"/>
  <c r="C286" i="8" s="1"/>
  <c r="L288" i="8"/>
  <c r="C53" i="8"/>
  <c r="I52" i="8"/>
  <c r="F195" i="8"/>
  <c r="C195" i="8" s="1"/>
  <c r="F52" i="8"/>
  <c r="L52" i="8" l="1"/>
  <c r="C52" i="8" s="1"/>
  <c r="I51" i="8"/>
  <c r="I288" i="8"/>
  <c r="L51" i="8"/>
  <c r="F51" i="8"/>
  <c r="C51" i="8" l="1"/>
  <c r="F288" i="8"/>
  <c r="C288" i="8" s="1"/>
</calcChain>
</file>

<file path=xl/sharedStrings.xml><?xml version="1.0" encoding="utf-8"?>
<sst xmlns="http://schemas.openxmlformats.org/spreadsheetml/2006/main" count="6645" uniqueCount="868">
  <si>
    <t>Budžeta finansēta institūcija</t>
  </si>
  <si>
    <t>Reģistrācijas Nr.</t>
  </si>
  <si>
    <t>Adrese</t>
  </si>
  <si>
    <t>Funkcionālās klasifikācijas kods</t>
  </si>
  <si>
    <t>Programma</t>
  </si>
  <si>
    <t>Konta Nr.</t>
  </si>
  <si>
    <t>pamatbudžetam</t>
  </si>
  <si>
    <t>Valsts budžeta transfertiem</t>
  </si>
  <si>
    <t>projektiem</t>
  </si>
  <si>
    <t>maksas pakalpojumiem</t>
  </si>
  <si>
    <t>ziedojumiem, dāvinājumiem</t>
  </si>
  <si>
    <t>Budžeta klasifikācijas                                                         kods</t>
  </si>
  <si>
    <t>Rādītāju nosaukumi</t>
  </si>
  <si>
    <t>Kopā</t>
  </si>
  <si>
    <t>Pamatbudžets</t>
  </si>
  <si>
    <t>Valsts budžeta transferti (mērķdotācijas)</t>
  </si>
  <si>
    <t>Maksas pakalpojumi</t>
  </si>
  <si>
    <t>Ziedojumi, dāvinājumi</t>
  </si>
  <si>
    <t>1</t>
  </si>
  <si>
    <t xml:space="preserve">  I   IEŅĒMUMI</t>
  </si>
  <si>
    <t>Ieņēmumi pavisam kopā, t.sk.:</t>
  </si>
  <si>
    <t>Atlikums gada sākumā, t.sk:</t>
  </si>
  <si>
    <t>F21010000   kasē</t>
  </si>
  <si>
    <t>F22010000 bankā</t>
  </si>
  <si>
    <t>X</t>
  </si>
  <si>
    <t>Ieņēmumi no citiem avotiem saskaņā ar noslēgtajiem līgumiem</t>
  </si>
  <si>
    <t>Ieņēmumi no budžeta iestāžu sniegtajiem maksas pakalpojumiem</t>
  </si>
  <si>
    <t>Maksa par izglītības pakalpojumiem</t>
  </si>
  <si>
    <t>Mācību maksa</t>
  </si>
  <si>
    <t>Ieņēmumi no vecāku maksām</t>
  </si>
  <si>
    <t>Pārējie ieņēmumi par izglītības pakalpojumiem</t>
  </si>
  <si>
    <t>Ieņēmumi par dokumentu izsniegšanu un kancelejas pakalpojumiem</t>
  </si>
  <si>
    <t>Ieņēmumi par pārējo dokumentu izsniegšanu un pārēejiem kancelejas pakalpojumiem</t>
  </si>
  <si>
    <t>Ieņēmumi par nomu un īri</t>
  </si>
  <si>
    <t>Ieņēmumi par nomu</t>
  </si>
  <si>
    <t>Ieņēmumi no kustamā īpašuma iznomāšanas</t>
  </si>
  <si>
    <t>Ieņēmumi par pārējiem budžeta iestāžu maksas pakalpojumiem</t>
  </si>
  <si>
    <t>Maksa par personu uzturēšanos sociālās aprūpes iestādēs</t>
  </si>
  <si>
    <t>Ieņēmumi par biļešu realizāciju</t>
  </si>
  <si>
    <t>Ieņēmumi par projektu realizāciju</t>
  </si>
  <si>
    <t>Citi ieņēmumi par maksas pakalpojumiem</t>
  </si>
  <si>
    <t>Pārējie šajā klasifikācijā iepriekš neklasificētie ieņēmumi</t>
  </si>
  <si>
    <t>Citi iepriekš neklasificētie pašu ieņēmumi</t>
  </si>
  <si>
    <t>Pārējie iepriekš neklasificētie pašu ieņēmumi</t>
  </si>
  <si>
    <t>Saņemtie ziedojumi un dāvinājumi</t>
  </si>
  <si>
    <t>Juridisku personu ziedojumi un dāvinājumi naudā</t>
  </si>
  <si>
    <t>Fizisko personu ziedojumi un dāvinājumi naudā</t>
  </si>
  <si>
    <t xml:space="preserve">  I I     IZDEVUMI</t>
  </si>
  <si>
    <t>Izdevumi pavisam kopā, t.sk.</t>
  </si>
  <si>
    <t>Izdevumi (uzturēšanas izdevumi+izdevumi kapitālieguldījumiem)</t>
  </si>
  <si>
    <t>Uzturēšanas izdevumi kopā (1000; 2000; 3000; 4000)</t>
  </si>
  <si>
    <t>Atlīdzība</t>
  </si>
  <si>
    <t xml:space="preserve">Atalgojums  </t>
  </si>
  <si>
    <t>Mēnešalga</t>
  </si>
  <si>
    <t>Deputātu mēnešalga</t>
  </si>
  <si>
    <t>Pārējo darbinieku mēnešalga (darba alga)</t>
  </si>
  <si>
    <t>Piemaksas un prēmijas un naudas balvas</t>
  </si>
  <si>
    <t>Piemaksa par nakts darbu</t>
  </si>
  <si>
    <t>Samaksa par virsstundu darbu un darbu svētku dienās</t>
  </si>
  <si>
    <t>Piemaksa par darbu īpašos apstākļos, speciālās piemaksas</t>
  </si>
  <si>
    <t>Piemaksa par personisko darba ieguldījumu un darba kvalitāti</t>
  </si>
  <si>
    <t>Piemaksa par papildu darbu</t>
  </si>
  <si>
    <t>Citas normatīvajos aktos noteiktās piemaksas, kas nav iepriekš klasificētas</t>
  </si>
  <si>
    <t>Atalgojums fiziskajām personām uz tiesiskās attiecības regulējošu dokumentu pamata</t>
  </si>
  <si>
    <t>Darba devēja valsts soc. apdroš. obl. iemaksas, sociāla rakstura pabalsti un kompensācijas</t>
  </si>
  <si>
    <t>Darba devēja valsts sociālās apdrošin. obligātās iemaksas</t>
  </si>
  <si>
    <t>Darba devēja pabalsti, kompensācijas un citi maksājumi</t>
  </si>
  <si>
    <t>Mācību maksas kompensācija</t>
  </si>
  <si>
    <t>Darba devēja izdevumi veselības, dzīvības un nelaimes gadījumu apdrošināšanai</t>
  </si>
  <si>
    <t>Preces un pakalpojumi</t>
  </si>
  <si>
    <t>Dienas nauda</t>
  </si>
  <si>
    <t>Pakalpojumi</t>
  </si>
  <si>
    <t>Pasta, telefona un citi sakaru pakalpojumi</t>
  </si>
  <si>
    <t>Valsts nozīmes datu pārraides tīkla pakalpojumi</t>
  </si>
  <si>
    <t>Telefona abonēšanas maksa, vietējo un tālsarunu apmaksa, interneta pakalpojumu sniedzēju apmaksa</t>
  </si>
  <si>
    <t>Mobilā telefona abonēšanas maksas un sarunu apmaksa</t>
  </si>
  <si>
    <t>Pārējie sakaru pakalpojumi</t>
  </si>
  <si>
    <t>Izdevumi par komunālajiem pakalpojumiem</t>
  </si>
  <si>
    <t>Izdevumi par apkuri</t>
  </si>
  <si>
    <t>Izdevumi par ūdeni un kanalizāciju</t>
  </si>
  <si>
    <t>Izdevumi par elektroenerģiju</t>
  </si>
  <si>
    <t>Izdevumi par pārējiem komunālajiem pakalpojumiem</t>
  </si>
  <si>
    <t>Iestādes administratīvie izdevumi un ar iestādes darbības nodrošināšanu saistītie izdevumi</t>
  </si>
  <si>
    <t>Auditoru, tulku pakalpojumi, izdevumi par iestāžu pasūtītajiem pētījumiem</t>
  </si>
  <si>
    <t>Izdevumi par transporta pakalpojumiem</t>
  </si>
  <si>
    <t>Normatīvajos aktos noteiktie darba devēja veselības izdevumi darba ņēmējiem</t>
  </si>
  <si>
    <t>Bankas komisija, pakalpojumi</t>
  </si>
  <si>
    <t xml:space="preserve">Pārējie iestādes administratīvie izdevumi </t>
  </si>
  <si>
    <t>Ēku, būvju un telpu kārtējais remonts</t>
  </si>
  <si>
    <t>Transportlīdzekļu uzturēšana un remonts</t>
  </si>
  <si>
    <t>Iekārtas, inventāra un aparatūras remonts, tehniskā apkalpošana</t>
  </si>
  <si>
    <t>Autoceļu un ielu pārvaldīšana un uzturēšana</t>
  </si>
  <si>
    <t>Apdrošināšanas izdevumi</t>
  </si>
  <si>
    <t>Profesionālās darbības civiltiesiskās apdrošināšanas izdevumi</t>
  </si>
  <si>
    <t>Pārējie remontdarbu un iestāžu uzturēšanas pakalpojumi</t>
  </si>
  <si>
    <t>Informācijas tehnoloģijas pakalpojumi</t>
  </si>
  <si>
    <t>Informācijas sistēmas uzturēšana</t>
  </si>
  <si>
    <t>Informācijas sistēmas licenču nomas izdevumi</t>
  </si>
  <si>
    <t>Pārējie informācijas tehnoloģiju pakalpojumi</t>
  </si>
  <si>
    <t>Īre un noma</t>
  </si>
  <si>
    <t>Ēku, telpu īre un noma</t>
  </si>
  <si>
    <t>Transportlīdzekļu noma</t>
  </si>
  <si>
    <t>Zemes noma</t>
  </si>
  <si>
    <t>Pārējā noma</t>
  </si>
  <si>
    <t>Citi pakalpojumi</t>
  </si>
  <si>
    <t>Izdevumi par tiesvedības darbiem</t>
  </si>
  <si>
    <t>Pašvaldību līdzekļi neparedzētiem gadījumiem</t>
  </si>
  <si>
    <t>Izdevumi juridiskās palīdzības sniedzējiem un zvērinātiem tiesu izpildītājiem</t>
  </si>
  <si>
    <t>Iestādes iekšējo kolektīvo pasākumu organizēšanas izdevumi</t>
  </si>
  <si>
    <t>Pārējie iepriekš neklasificētie pakalpojumu veidi</t>
  </si>
  <si>
    <t>Maksājumi par sniegtajiem finanšu pakalpojumiem</t>
  </si>
  <si>
    <t>Maksājumi par pašvaldību parāda apkalpošanu</t>
  </si>
  <si>
    <t>Krājumi, materiāli, energoresursi, preces, biroja preces un inventārs, kurus neuzskaita kodā 5000</t>
  </si>
  <si>
    <t xml:space="preserve">Biroja preces </t>
  </si>
  <si>
    <t>Inventārs</t>
  </si>
  <si>
    <t>Spectērpi</t>
  </si>
  <si>
    <t>Kurināmais un enerģētiskie  materiāli</t>
  </si>
  <si>
    <t>Kurināmais</t>
  </si>
  <si>
    <t>Degviela</t>
  </si>
  <si>
    <t>Pārējie enerģētiskie materiāli</t>
  </si>
  <si>
    <t>Materiāli un izejvielas palīgražošanai</t>
  </si>
  <si>
    <t>Zāles, ķimikālijas, laboratorijas preces, medicīniskās ierīces, med.instrumenti, laboratorijas dzīvnieki un to uzturēšana</t>
  </si>
  <si>
    <t>Zāles, ķimikālijas, laboratorijas preces</t>
  </si>
  <si>
    <t>Medicīnas instrumenti, laboratorijas dzīvnieki un to uzturēšana</t>
  </si>
  <si>
    <t>Kārtējā remonta un iestāžu uzturēšanas materiāli</t>
  </si>
  <si>
    <t>Remontmateriāli</t>
  </si>
  <si>
    <t>Saimniecības materiāli</t>
  </si>
  <si>
    <t>Elektroiekārtu remonta un uzturēšanas materiāli</t>
  </si>
  <si>
    <t>Transportlīdzekļu uzturēšana un remontmateriāli</t>
  </si>
  <si>
    <t>Datortehnikas remonta un uzturēšanas materiāli</t>
  </si>
  <si>
    <t>Pārējās kārtējo remontu materiālu izmaksas</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</si>
  <si>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</si>
  <si>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</si>
  <si>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</si>
  <si>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</si>
  <si>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</si>
  <si>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</si>
  <si>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Apdrošināšanas izdevumi veselības, dzīvības un nelaimes gadījumu apdrošināšanai</t>
  </si>
  <si>
    <t>Pārējie valsts un pašvaldību aprūpē un apgādē esošo personu uzturēšanas izdevumi, kuri nav minēti citos koda 2360 apakškodos</t>
  </si>
  <si>
    <t>Mācību līdzekļi un materiāli</t>
  </si>
  <si>
    <t>Specifiskie materiāli un inventārs</t>
  </si>
  <si>
    <t>Munīcija</t>
  </si>
  <si>
    <t>Pārējie specifiskas lietošanas materiāli un inventārs</t>
  </si>
  <si>
    <t>Pārējās preces</t>
  </si>
  <si>
    <t>Izdevumi periodikas iegādei</t>
  </si>
  <si>
    <t>Budžeta iestāžu nodokļu, nodevu un naudas sodu maksājumi</t>
  </si>
  <si>
    <t>Budžeta iestāžu nodokļu maksājumi</t>
  </si>
  <si>
    <t>Budžeta iestāžu pievienotās vērtības nodokļa maksājumi</t>
  </si>
  <si>
    <t>Budžeta iestāžu nekustamā īpašuma nodokļa (t.sk. zemes nodokļa parāda) maksājumi budžetā</t>
  </si>
  <si>
    <t>Budžeta iestāžu dabas resursu nodokļa maksājumi</t>
  </si>
  <si>
    <t>Pārējie budžeta iestāžu pārskaitītie nodokļi un nodevas</t>
  </si>
  <si>
    <t>Budžeta iestāžu naudas sodu maksājumi</t>
  </si>
  <si>
    <t>Pakalpojumi, kurus budžeta iestādes apmaksā noteikto funkciju ietvaros, kas nav iestādes administratīvie izdevumi</t>
  </si>
  <si>
    <t>Subsīdijas un dotācijas</t>
  </si>
  <si>
    <t>Valsts un pašvaldību budžeta dotācija komersantiem, biedrībām un nodibinājumiem un fiziskām personām</t>
  </si>
  <si>
    <t>Valsts un pašvaldību budžeta dotācija valsts un pašvaldību komersantiem</t>
  </si>
  <si>
    <t>Valsts un pašvaldību budžeta dotācija biedrībām un nodibinājumiem</t>
  </si>
  <si>
    <t>Subsīdijas un dotācijas biedrībām un nodibinājumiem Eiropas Savienības politiku instrumentu un pārējās ārvalstu finanšu palīdzības līdzfinansētajiem projektiem (pasākumiem)</t>
  </si>
  <si>
    <t>Atmaksa biedrībām un nodibinājumiem par Eiropas Savienības politiku instrumentu un pārējās ārvalstu finanšu palīdzības projektu (pasākumu) īstenošanu</t>
  </si>
  <si>
    <t>Subsīdijas komersantiem sabiedriskā transporta pakalpojumu nodrošināšanai (par pasažieru regulārajiem pārvadājumiem)</t>
  </si>
  <si>
    <t>Produktu supsīdijas komersantiem sabiedriskā transporta pakalpojumu nodrošināšanai (par pasažieru regulārajiem pārvadājumiem)</t>
  </si>
  <si>
    <t>Citas ražošanas subsīdijas komersantiem sabiedriskā transporta pakalpojumu nodrošināšanai (par pasažieru regulārajiem pārvadājumiem)</t>
  </si>
  <si>
    <t>Procentu izdevumi</t>
  </si>
  <si>
    <t>Procentu maksājumi iekšzemes kredītiestādēm</t>
  </si>
  <si>
    <t>Budžeta iestāžu līzinga procentu maksājumi</t>
  </si>
  <si>
    <t>Pārējie procentu maksājumi</t>
  </si>
  <si>
    <t>Budžeta iestāžu procentu maksājumi Valsts kasei</t>
  </si>
  <si>
    <t>Izdevumi kapitālieguldījumiem - kopā</t>
  </si>
  <si>
    <t>Pamatkapitāla veidošana</t>
  </si>
  <si>
    <t>Nemateriālie ieguldījumi</t>
  </si>
  <si>
    <t>Attīstības pasākumi un programmas</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</si>
  <si>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</si>
  <si>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</si>
  <si>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</si>
  <si>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</si>
  <si>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</si>
  <si>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</si>
  <si>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</si>
  <si>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</si>
  <si>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</si>
  <si>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</si>
  <si>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</si>
  <si>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</si>
  <si>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</si>
  <si>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</si>
  <si>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</si>
  <si>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</si>
  <si>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</si>
  <si>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</si>
  <si>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</si>
  <si>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</si>
  <si>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</si>
  <si>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</si>
  <si>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</si>
  <si>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Antīkie un citi mākslas priekšmeti</t>
  </si>
  <si>
    <t>Citas vērtslietas</t>
  </si>
  <si>
    <t>Datortehnika, sakaru un cita biroja tehnika</t>
  </si>
  <si>
    <t>Pārējie iepriekš neklasificētie pamatlīdzekļi</t>
  </si>
  <si>
    <t>Pamatlīdzekļu izveidošana un nepabeigtā būvniecība</t>
  </si>
  <si>
    <t>Kapitālais remonts un rekonstrukcija</t>
  </si>
  <si>
    <t>Bioloģiskie un pazemes aktīvi</t>
  </si>
  <si>
    <t>Pārējie bioloģiskie un lauksaimniecības aktīvi</t>
  </si>
  <si>
    <t>Ilgtermiņa ieguldījumi nomātajos pamatlīdzekļos</t>
  </si>
  <si>
    <t>Sociālie pabalsti</t>
  </si>
  <si>
    <t>Pensijas un sociālie pabalsti naudā</t>
  </si>
  <si>
    <t>Valsts sociālās apdrošināšanas pabalsti naudā</t>
  </si>
  <si>
    <t>Valsts un pašvaldību nodarbinātības pabalsti naudā</t>
  </si>
  <si>
    <t>Bezdarbnieku pabalsts</t>
  </si>
  <si>
    <t>Bezdarbnieku stipendija</t>
  </si>
  <si>
    <t>Pašvaldību sociālā palīdzība iedzīvotājiem naudā</t>
  </si>
  <si>
    <t>Pabalsti veselības aprūpei naudā</t>
  </si>
  <si>
    <t>Pabalsti ēdināšanai naudā</t>
  </si>
  <si>
    <t>Pašvaldību vienreizējie pabalsti naudā ārkārtas situācijā</t>
  </si>
  <si>
    <t>Sociālās garantijas bāreņiem un audžuģimenēm naudā</t>
  </si>
  <si>
    <t>Pārējā sociālā palīdzība  naudā</t>
  </si>
  <si>
    <t>Pabalsts garantētā minimālā ienākumu līmeņa nodrošināšanai naudā</t>
  </si>
  <si>
    <t>Dzīvokļa pabalsti naudā</t>
  </si>
  <si>
    <t>Valsts un pašvaldību budžeta maksājumi</t>
  </si>
  <si>
    <t>Stipendijas</t>
  </si>
  <si>
    <t>Transporta izdevumu kompensācijas</t>
  </si>
  <si>
    <t>Ilgstošas sociālās aprūpes un sociālās rehabilitācijas institūciju veiktie maksājumi klientiem personiskiem izdevumiem no normatīvajos aktos noteiktajiem klientu ienākumiem, kas izmaksāti no valsts budžeta līdzekļiem</t>
  </si>
  <si>
    <t>Pārējie klasifikācijā neminētie no valsts un pašvaldību budžeta veiktie maksājumi iedzīvotājiem naudā</t>
  </si>
  <si>
    <t>Sociālie pabalsti natūrā</t>
  </si>
  <si>
    <t>Pašvaldību sociālāpalīdzība iedzīvotājiem natūrā</t>
  </si>
  <si>
    <t>Pabalsti ēdināšanai natūrā</t>
  </si>
  <si>
    <t>Pašvaldības vienreizējie pabalsti natūrā ārkārtas situācijā</t>
  </si>
  <si>
    <t>Pārējā sociālāpalīdzība natūrā</t>
  </si>
  <si>
    <t>Atbalsta pasākumi un kompensācijas natūrā</t>
  </si>
  <si>
    <t>Dzīvokļa pabalsti natūrā</t>
  </si>
  <si>
    <t>Pārējie klasifikācijā neminētie maksājumi iedzīvotājiem natūrā un kompensācijas</t>
  </si>
  <si>
    <t>Pašvaldības pirktie sociālie pakalpojumi  iedzīvotājiem</t>
  </si>
  <si>
    <t>Samaksa par aprūpi mājās</t>
  </si>
  <si>
    <t>Samaksa par ilgstošas sociālās aprūpes un sociālās rehabilitācijas institūciju sniegtajiem pakalpojumiem</t>
  </si>
  <si>
    <t>Samaksa par pārējiem sociālajiem pakalpojumiem saskaņā ar pašvaldību saistošajiem noteikumiem</t>
  </si>
  <si>
    <t>Maksājumi iedzīvotājiem natūrā, naudas balvas, izdevumi pašvaldību brīvprātīgo iniciatīvu izpildei</t>
  </si>
  <si>
    <t>Maksājumi iedzīvotājiem natūrā</t>
  </si>
  <si>
    <t>Naudas balvas</t>
  </si>
  <si>
    <t>Izdevumi brīvprātīgo iniciatīvu izpildei</t>
  </si>
  <si>
    <t>Uzturēšanas izdevumu transferti, pašu resursu maksājumi, starptautiskā sadarbība</t>
  </si>
  <si>
    <t>Pašvaldību  uzturēšanas izdevumu transferti</t>
  </si>
  <si>
    <t>Pašvaldību  uzturēšanas izdevumu transferti citām pašvaldībām</t>
  </si>
  <si>
    <t>Pašvaldību uzturēšanas izdevumu iekšējie tranferti starp pašvaldības budžeta veidiem</t>
  </si>
  <si>
    <t>Pašvaldības pamatbudžeta uzturēšanas izdevumu transferts uz pašvaldības speciālo budžetu</t>
  </si>
  <si>
    <t>Pašvaldības speciālā budžeta uzturēšanas izdevumu transferts uz pašvaldības pamatbudžetu</t>
  </si>
  <si>
    <t>Pašvaldību uzturēšanas izdevumu transferti padotības iestādēm</t>
  </si>
  <si>
    <t>Pašvaldības  uzturēšanas izdevumu transferti uz valsts budžetu</t>
  </si>
  <si>
    <t>Pašvaldību atmaksa valsts budžetam par iepriekšējos gados saņemto, bet neizlietoto valsts budžeta transfertu uzturēšanas izdevumiem</t>
  </si>
  <si>
    <t>Pašvaldību atmaksa valsts budžetam par iepriekšējos gados saņemtajiem valsts budžeta transfertiem uzturēšanas izdevumiem Eiropas Savienības politiku instrumentu un pārējās ārvalstu finanšu palīdzības līdzfinansētajos projektos (pasākumos)</t>
  </si>
  <si>
    <t>Pašvaldības iemaksa pašvaldību finanšu izlīdzināšanas fondā</t>
  </si>
  <si>
    <t>Starptautiskā sadarbība</t>
  </si>
  <si>
    <t>Pārējie pārskaitījumi ārvalstīm</t>
  </si>
  <si>
    <t>Kontrolsumma</t>
  </si>
  <si>
    <t>Ieņēmumu pārsniegums (+) vai deficīts (-)</t>
  </si>
  <si>
    <t>Finansēšana</t>
  </si>
  <si>
    <t>F21 01 00 00</t>
  </si>
  <si>
    <t>Naudas līdzekļi</t>
  </si>
  <si>
    <t>F40 02 00 00</t>
  </si>
  <si>
    <t>Aizņēmumi</t>
  </si>
  <si>
    <t>F40 12 00 10</t>
  </si>
  <si>
    <t>Saņemtie īstermiņa aizņēmumi</t>
  </si>
  <si>
    <t>F40 12 00 20</t>
  </si>
  <si>
    <t>Saņemto īstermiņu aizņēmumu atmaksa</t>
  </si>
  <si>
    <t>F40 22 00 10</t>
  </si>
  <si>
    <t>Saņemtie vidēja termiņa aizņēmumi</t>
  </si>
  <si>
    <t>F40 22 00 20</t>
  </si>
  <si>
    <t>Saņemto vidēja termiņa aizņēmumu atmaksa</t>
  </si>
  <si>
    <t>F40 32 00 10</t>
  </si>
  <si>
    <t>Saņemtie ilgtermiņa aizņēmumi</t>
  </si>
  <si>
    <t>F40 32 00 20</t>
  </si>
  <si>
    <t>Saņemto ilgtermiņa aizņēmumu atmaksa</t>
  </si>
  <si>
    <t>F40 01 00 00</t>
  </si>
  <si>
    <t>Aizdevumi</t>
  </si>
  <si>
    <t>F55 01 00 00</t>
  </si>
  <si>
    <t>Akcijas un cita līdzdalība komersantu pašu kapitālā neskaitot kopieguldījuma fonda akcijas</t>
  </si>
  <si>
    <t>Izdevumu tāme 2015.gadam</t>
  </si>
  <si>
    <t>Izsoles nodrošinājuma un citu maksājumu, kas saistīti ar dalību izsolēs, atmaksa</t>
  </si>
  <si>
    <t>Pašvaldības iestādes uzturēšanas izdevumu transferts uz pašvaldības pamatbudžetu</t>
  </si>
  <si>
    <t>Pašvaldības iestāžu saņemtie transferti no augstākas iestādes</t>
  </si>
  <si>
    <t>Atlikums perioda beigās bankā, t.sk</t>
  </si>
  <si>
    <t>kases apgrozības līdzekļi</t>
  </si>
  <si>
    <t>atgriežamie līdzekļi pašvaldības budžetam</t>
  </si>
  <si>
    <t>F22 01 00 00</t>
  </si>
  <si>
    <t>F22 01 00 20</t>
  </si>
  <si>
    <t>Finanšu līdzekļu nepieciešamības pamatojums, aprēķini, atšifrējumi, ekonomijas vai samazinājuma iemesli</t>
  </si>
  <si>
    <t>Pamatbudžets pirms priekšlikumiem</t>
  </si>
  <si>
    <t>Priekšlikumi izmaiņām pamatbudž. (+/-)</t>
  </si>
  <si>
    <t>Valsts budžeta transferti (mērķdotācijas) pirms priekšlikumiem</t>
  </si>
  <si>
    <t>Priekšlikumi izmaiņām valsts budž. transferti (mērķdotāc.) (+/-)</t>
  </si>
  <si>
    <t>Maksas pakalpojumi pirms priekšlikumiem</t>
  </si>
  <si>
    <t>Priekšlikumi izmaiņām maksas pakalp. (+/-)</t>
  </si>
  <si>
    <t>Ziedojumi, dāvinājumi pirms priekšlikumiem</t>
  </si>
  <si>
    <t>Priekšlikumi izmaiņām ziedoj., dāvināj. (+/-)</t>
  </si>
  <si>
    <t>IEŅĒMUMU UN IZDEVUMU TĀME 2015.GADAM</t>
  </si>
  <si>
    <t>Uzturdevas kompensācija</t>
  </si>
  <si>
    <t>Izdevumi par precēm iestādes administratīvās darbības nodrošināšanai</t>
  </si>
  <si>
    <t>Prēmijas un naudas balvas</t>
  </si>
  <si>
    <t>Darba devēja pabalsti un kompensācijas, no kuriem aprēķina iedzīvotāju ienākuma nodokli un valsts sociālās apdrošināšanas obligātās iemaksas</t>
  </si>
  <si>
    <t>Darba devēja pabalsti un kompensācijas, no kā neaprēķina iedzīvotāju ienākuma nodokli un valsts sociālās apdrošināšanas obligātās iemaksas</t>
  </si>
  <si>
    <t>Mācību, darba un dienesta komandējumi, darba braucieni</t>
  </si>
  <si>
    <t>Iekšzemes mācību, darba un dienesta komandējumi, darba braucieni</t>
  </si>
  <si>
    <t>Pārējie komandējumu un darba braucienu izdevumi</t>
  </si>
  <si>
    <t xml:space="preserve">Ārvalstu mācību, darba un dienesta komandējumi, darba braucieni </t>
  </si>
  <si>
    <t>Izdevumi par atkritumu savākšanu, izvešanu no apdzīvotām vietām un teritorijām ārpus apdzīvotām vietām un utilizāciju</t>
  </si>
  <si>
    <t>Administratīvie izdevumi un sabiedriskās attiecības</t>
  </si>
  <si>
    <t>Izdevumi par saņemtajiem apmācību pakalpojumiem</t>
  </si>
  <si>
    <t>Remontdarbi un iestāžu uzturēšanas pakalpojumi (izņemot kapitālo remontu)</t>
  </si>
  <si>
    <t>Nekustamā īpašuma uzturēšana</t>
  </si>
  <si>
    <t>Iekārtu, aparatūras un inventāra īre un noma</t>
  </si>
  <si>
    <t>Izdevumi par precēm iestādes darbības nodrošināšanai</t>
  </si>
  <si>
    <t>Subsīdijas un dotācijas komersantiem, biedrībām un nodibinājumiem</t>
  </si>
  <si>
    <t>Valsts un pašvaldību budžeta dotācija komersantiem, ostām un speciālajām ekonomiskajām zonām</t>
  </si>
  <si>
    <t>Subsīdijas un dotācijas komersantiem, biedrībām un nodibinājumiem, ostām un speciālajām ekonomiskajām zonām Eiropas Savienības politiku instrumentu un pārējās ārvalstu finanšu palīdzības līdzfinansēto projektu un (vai)pasākumu ietvaros</t>
  </si>
  <si>
    <t>Subsīdijas un dotācijas komersantiem, ostām un speciālajām ekonomiskajām zonām Eiropas Savienības politiku instrumentu un pārējās ārvalstu finanšu palīdzības līdzfinansētajiem projektiem (pasākumiem)</t>
  </si>
  <si>
    <t>Atmaksa komersantiem, ostām un speciālajām ekonomiskajām zonām par Eiropas Savienības politiku instrumentu un pārējās ārvalstu finanšu palīdzības projektu (pasākumu) īstenošanu</t>
  </si>
  <si>
    <t>Procentu maksājumi iekšzemes finanšu institūcijām par aizņēmumiem un vērtspapīriem</t>
  </si>
  <si>
    <t>Budžeta iestāžu procenta maksājumi Valsts kasei, izņemot valsts sociālās apdrošināšanas speciālo budžetu</t>
  </si>
  <si>
    <t>Valsts sociālie pabalsti naudā</t>
  </si>
  <si>
    <t>Pārējie valsts pabalsti un kompensācijas</t>
  </si>
  <si>
    <t>JŪRMALAS SĀKUMSKOLA "ATVASE"</t>
  </si>
  <si>
    <t>90001175873</t>
  </si>
  <si>
    <t>RAIŅA 53,JŪRMALA, LV-2011</t>
  </si>
  <si>
    <t>09.210</t>
  </si>
  <si>
    <t>Iestādes uzturēšana un vispārējās izglītības nodrošināšana</t>
  </si>
  <si>
    <t>LV02PARX0002484572022</t>
  </si>
  <si>
    <t>LV65PARX0002484573022</t>
  </si>
  <si>
    <t>LV26PARX0002484577022</t>
  </si>
  <si>
    <t xml:space="preserve"> LV60PARX0002484576022</t>
  </si>
  <si>
    <t>Līdzekļu ekonomija, nepieciešami līdzekļi piemaksu kodā</t>
  </si>
  <si>
    <t>Pamatojoties uz Darba inspekcijas norādījumiem tika veikta darba risku novērtēšana, līdz ar to nepeiciešami līdzekļi dzeramā ūdens iegādei</t>
  </si>
  <si>
    <t>Sastādot gada budžetu  jaunu printeru kārtridžu iegādei nauda bija ieplānota iepriekšējā EKK 2355, līdz ar to nepeiciešama pārdale</t>
  </si>
  <si>
    <t>Nepieciešami papildus līdzekļi, jo saskaņā ar JPD rīkojumu par pilotprojekta "Budžeta vadības procesa nodrošināšanu budžeta vadības sistēmā Budzis", grāmatvedei piemaksa par papildus darbu paredzēta 6 mēnešus</t>
  </si>
  <si>
    <t>Pamatojoties uz ugunsdzēsēju pārbaudes norādījumiem tika veikta elektrības pretesības mērījumi un vēl nepieciešami līdzekļi lielā konteinera nomai, lai varētu iztīrīt pagrabu</t>
  </si>
  <si>
    <t>Sastādot gada budžetu  jaunu printeru kārtridžu iegādei nauda bija nepareizā EKK 2355, līdz ar to nepeiciešama pārdale</t>
  </si>
  <si>
    <t>Saskaņā ar līgumu, nepieciešami mazāk līdzekļi zemes nomai</t>
  </si>
  <si>
    <t>Sākumskola "Ābelīte"</t>
  </si>
  <si>
    <t>90009251361</t>
  </si>
  <si>
    <t>Plūdu iela 4a, Jūrmala, LV-2015</t>
  </si>
  <si>
    <t>09.600</t>
  </si>
  <si>
    <t>Brīvpusdienu nodrošināšana</t>
  </si>
  <si>
    <t>LV69PARX0002484572077</t>
  </si>
  <si>
    <t>LV69PARX0002484573047</t>
  </si>
  <si>
    <t>LV46PARX0002484577050</t>
  </si>
  <si>
    <t xml:space="preserve">Valsts budžeta ēdināšanas komunālo pakalpojumu daļas izmaksas izlietojums </t>
  </si>
  <si>
    <t>Nepieciešami līdzekļi atalgojuma apmaksai asistenta pakalpojumiem no Mērķdotācijas finansējuma.</t>
  </si>
  <si>
    <t>Līdzekļu ekonomija saskaņā ar pedagogu Tarifikācijām.</t>
  </si>
  <si>
    <t>Līdzekļu ekonomija saskaņā ar tehnisko darbinieku aizvietošanu.</t>
  </si>
  <si>
    <t>Pamatbudžeta finansējumā līdzekļi nepieciešami slimības lapu un atvaļinājuma pabalstu apmaksai. Nav nepieciešami līdzekļi slimības lapu apmaksai asistenta pakalpojumiem no Mērķdotācijas finansējuma.</t>
  </si>
  <si>
    <t>Jūrmalas pilsētas dome</t>
  </si>
  <si>
    <t>90000056357</t>
  </si>
  <si>
    <t>Jūrmala, Jomas iela 1/5</t>
  </si>
  <si>
    <t>08.100</t>
  </si>
  <si>
    <t>Sporta pasākumi</t>
  </si>
  <si>
    <t>LV84PARX0002484572001</t>
  </si>
  <si>
    <t>2014.gada 18.decembra saistošajiem noteikumiem Nr.37</t>
  </si>
  <si>
    <t>Budžeta finansēta institūcija: Jūrmalas pilsētas dome</t>
  </si>
  <si>
    <t xml:space="preserve">2015.gada budžeta atšifrējums pa programmām </t>
  </si>
  <si>
    <t>Nr.</t>
  </si>
  <si>
    <t>Pasākums/ aktivitāte/ projekts/ pakalpojuma nosaukums/ objekts</t>
  </si>
  <si>
    <t>Ekonomiskās klasifikācijas kodi</t>
  </si>
  <si>
    <t>2015.gada budžets</t>
  </si>
  <si>
    <t>Priekšlikumi izmaiņām   (+/-)</t>
  </si>
  <si>
    <t>2015.gada budžets apstiprināts pēc izmaiņām</t>
  </si>
  <si>
    <t>KOPĀ (EUR):</t>
  </si>
  <si>
    <t>I Jūrmalas pilsētas sporta pasākumi</t>
  </si>
  <si>
    <t>1.1.</t>
  </si>
  <si>
    <t>Gada balva sportā 2015</t>
  </si>
  <si>
    <t>1.2.</t>
  </si>
  <si>
    <t>Olimpiskā diena 2015</t>
  </si>
  <si>
    <t>FUTBOLS</t>
  </si>
  <si>
    <t>2.1.</t>
  </si>
  <si>
    <t>Atklātās sacensības "Jūrmalas domes kauss" 5.posmos  pludmales futbolā</t>
  </si>
  <si>
    <t>2.2.</t>
  </si>
  <si>
    <t>Jūrmalas pilsētas atklātais čempionāts pieaugušiem</t>
  </si>
  <si>
    <t xml:space="preserve">SKEITBORDS </t>
  </si>
  <si>
    <t>3.1.</t>
  </si>
  <si>
    <t xml:space="preserve">Jūrmalas pilsētas domes kauss skeitbordā </t>
  </si>
  <si>
    <t>ŪDENSMOTOSPORTS</t>
  </si>
  <si>
    <t>4.1.</t>
  </si>
  <si>
    <t xml:space="preserve">"Jurmala cup" sacensības ūdens motosportā </t>
  </si>
  <si>
    <t>4.2.</t>
  </si>
  <si>
    <t>Latvijas čempionāts ūdensmotosportā</t>
  </si>
  <si>
    <t>AUSTRUMCĪŅAS</t>
  </si>
  <si>
    <t>5.1.</t>
  </si>
  <si>
    <t>"Jūrmalas kauss 2015" Starptautiskais karatē čempionāts</t>
  </si>
  <si>
    <t>INVALĪDU SPORTS</t>
  </si>
  <si>
    <t>6.1.</t>
  </si>
  <si>
    <t>Sporta svētki "Pepija tūrisma takās " bērniem invalīdiem</t>
  </si>
  <si>
    <t>6.2.</t>
  </si>
  <si>
    <t>Sporta svētki "Pepija Ziemassvētkos " bērniem invalīdiem</t>
  </si>
  <si>
    <t>6.3.</t>
  </si>
  <si>
    <t>Invalīdu sporta spēles</t>
  </si>
  <si>
    <t>6.4.</t>
  </si>
  <si>
    <t>Orientēšanās invalīdiem "Tu vari!"</t>
  </si>
  <si>
    <t>6.5.</t>
  </si>
  <si>
    <t>Baltā spieķa diena</t>
  </si>
  <si>
    <t>6.6.</t>
  </si>
  <si>
    <t>Jūrmalas veselības nedēļa</t>
  </si>
  <si>
    <t>6.7.</t>
  </si>
  <si>
    <t>Atklātais Ziemeļu-Baltijas valstu nedzirdīgo čempionāts smilšu volejbolā</t>
  </si>
  <si>
    <t>GALDA TENISS</t>
  </si>
  <si>
    <t>7.1.</t>
  </si>
  <si>
    <t>Jūrmalas atklātais čempionāts galda tenisā(2 dienas)</t>
  </si>
  <si>
    <t>7.2.</t>
  </si>
  <si>
    <t>Draudzības kausa izcīņas Jūrmalas posms</t>
  </si>
  <si>
    <t>7.3.</t>
  </si>
  <si>
    <t>Jūrmalas domes  balvu izcīņa galda tenisā senioriem (2 dienas)</t>
  </si>
  <si>
    <t>7.4.</t>
  </si>
  <si>
    <t>Ziemassvētku sacensības galda tenisā</t>
  </si>
  <si>
    <t>AIRĒŠANA</t>
  </si>
  <si>
    <t>8.1.</t>
  </si>
  <si>
    <t>LR Ziemas čempionāts</t>
  </si>
  <si>
    <t>8.2.</t>
  </si>
  <si>
    <t>Sezonas atklāšanas sacensības</t>
  </si>
  <si>
    <t>8.3.</t>
  </si>
  <si>
    <t>LR čempionāts garajās distancēs</t>
  </si>
  <si>
    <t>8.4.</t>
  </si>
  <si>
    <t>LAF balvu izcīņa</t>
  </si>
  <si>
    <t>8.5.</t>
  </si>
  <si>
    <t>LR čempionāts junioriem "A"</t>
  </si>
  <si>
    <t>8.6.</t>
  </si>
  <si>
    <t>LR čempionāts junioriem "B"</t>
  </si>
  <si>
    <t>8.7.</t>
  </si>
  <si>
    <t>LR čempionāts</t>
  </si>
  <si>
    <t>8.8.</t>
  </si>
  <si>
    <t>Sezonas noslēguma sacensības</t>
  </si>
  <si>
    <t>8.9.</t>
  </si>
  <si>
    <t>LR rudens kauss</t>
  </si>
  <si>
    <t>8.10.</t>
  </si>
  <si>
    <t>LR MIX (2x, 4-)</t>
  </si>
  <si>
    <t>8.11.</t>
  </si>
  <si>
    <t>LR kausa izcīņa</t>
  </si>
  <si>
    <t>8.12.</t>
  </si>
  <si>
    <t xml:space="preserve">LR Ziemas kauss </t>
  </si>
  <si>
    <t>8.13.</t>
  </si>
  <si>
    <t>LR pavasara kauss</t>
  </si>
  <si>
    <t>8.14.</t>
  </si>
  <si>
    <t>Baltijas Valstu atklātais čempionāts</t>
  </si>
  <si>
    <t>8.15.</t>
  </si>
  <si>
    <t>Jūrmalas pilsētas atklātais čempionāts smaiļošanā</t>
  </si>
  <si>
    <t>8.16.</t>
  </si>
  <si>
    <t>Jūrmalas pilsētas čempionāts akadēmiskā airēšanā</t>
  </si>
  <si>
    <t>8.17.</t>
  </si>
  <si>
    <t>Jūrmalas airēšanas maratons</t>
  </si>
  <si>
    <t>BURĀŠANA</t>
  </si>
  <si>
    <t>9.1.</t>
  </si>
  <si>
    <t>2 stundu regates sezonas sacensību seriāls</t>
  </si>
  <si>
    <t>9.2.</t>
  </si>
  <si>
    <t>Jūrmalas pilsētas burāšanas sezonas atklāšanas regate</t>
  </si>
  <si>
    <t>9.3.</t>
  </si>
  <si>
    <t>Maija regate</t>
  </si>
  <si>
    <t>9.4.</t>
  </si>
  <si>
    <t>Optimist asociācijas kauss. Baltic Optimist Cup posms</t>
  </si>
  <si>
    <t>9.5.</t>
  </si>
  <si>
    <t>Jūrmalas kausa regate</t>
  </si>
  <si>
    <t>9.6.</t>
  </si>
  <si>
    <t>Beach Regatta</t>
  </si>
  <si>
    <t>9.7.</t>
  </si>
  <si>
    <t>Priedaines Jahtkluba sezonas slēgšanas regate</t>
  </si>
  <si>
    <t>9.8.</t>
  </si>
  <si>
    <t>Baltic Sea Cup</t>
  </si>
  <si>
    <t>9.9.</t>
  </si>
  <si>
    <t>Olimpisko laivu klases "470" kausa izcīņa</t>
  </si>
  <si>
    <t>9.10.</t>
  </si>
  <si>
    <t>Jūrmalas kausa izcīņa ledus burāšanā</t>
  </si>
  <si>
    <t>BASKETBOLS</t>
  </si>
  <si>
    <t>10.1.</t>
  </si>
  <si>
    <t>Jūrmalas basketbola čempionāts 14/15</t>
  </si>
  <si>
    <t>10.2.</t>
  </si>
  <si>
    <t>Jūrmalas čempionāts basketbolā vīriešiem 15/16</t>
  </si>
  <si>
    <t>PLUDMALES VOLEJBOLS</t>
  </si>
  <si>
    <t>11.1.</t>
  </si>
  <si>
    <t>Latvijas čempionāts pludmales volejbolā</t>
  </si>
  <si>
    <t>11.2.</t>
  </si>
  <si>
    <t>Pludmales volejbola sacensības "King or the beach", "Queen of the beach"</t>
  </si>
  <si>
    <t>11.3.</t>
  </si>
  <si>
    <t>Jūrmalas atklātais pludmales volejbola čempionātu un turnīru seriāls</t>
  </si>
  <si>
    <t>11.4.</t>
  </si>
  <si>
    <t>2015 CEV Beach Volleyball Championship Jurmala Masters</t>
  </si>
  <si>
    <t>11.5.</t>
  </si>
  <si>
    <t>LSVS 52. sporta spēļu senioru finālsacensības pludmales volejbolā</t>
  </si>
  <si>
    <t>11.6.</t>
  </si>
  <si>
    <t>Jūrmalas pilsētas sniega-smilšu atklātais volejbola čempionāts 2015.</t>
  </si>
  <si>
    <t>HANDBOLS</t>
  </si>
  <si>
    <t>12.1.</t>
  </si>
  <si>
    <t>Starptautiskais turnīrs Pludmales handbolā</t>
  </si>
  <si>
    <t>ŠAHS</t>
  </si>
  <si>
    <t>13.1.</t>
  </si>
  <si>
    <t>Jūrmalas šaha turnīrs 2015</t>
  </si>
  <si>
    <t>ORIENTĒŠANĀS</t>
  </si>
  <si>
    <t>14.1.</t>
  </si>
  <si>
    <t>Tautas orientēšanās sacensības"Ķemermiestiņa mazās Anniņas lielā balva"</t>
  </si>
  <si>
    <t>ŪDENSSLĒPOŠANA</t>
  </si>
  <si>
    <t>15.1.</t>
  </si>
  <si>
    <t xml:space="preserve">Jūrmalas pilsētas atklātais čempionāts "Jūrmalas Domes kauss " </t>
  </si>
  <si>
    <t>15.2.</t>
  </si>
  <si>
    <t>Jūrmalas ūdensslēpošanas svētki</t>
  </si>
  <si>
    <t>BOKSS/KIKBOKS</t>
  </si>
  <si>
    <t>16.1.</t>
  </si>
  <si>
    <t xml:space="preserve"> Jāņa Roviča starptautiskais piemiņas turnīrs</t>
  </si>
  <si>
    <t>16.2.</t>
  </si>
  <si>
    <t xml:space="preserve"> Starptautiskais boksa turnīrs</t>
  </si>
  <si>
    <t>16.3.</t>
  </si>
  <si>
    <t>Boksa sacensības "Atklātais rings Jūrmala 2015"</t>
  </si>
  <si>
    <t>VIEGLATLĒTIKA</t>
  </si>
  <si>
    <t>17.1.</t>
  </si>
  <si>
    <t xml:space="preserve">Skrējiens "Dzintaru apļi" 7 kārtās </t>
  </si>
  <si>
    <t>17.2.</t>
  </si>
  <si>
    <t xml:space="preserve">Pludmales skrējiens "Bruņurupucis" </t>
  </si>
  <si>
    <t>17.3.</t>
  </si>
  <si>
    <t>Jūrmalas Skriešanas svētki</t>
  </si>
  <si>
    <t>TENISS</t>
  </si>
  <si>
    <t>18.1.</t>
  </si>
  <si>
    <t>LR ziemas tenisa čempionāts pieaugušiem, jauniešiem, senioriem</t>
  </si>
  <si>
    <t>18.2.</t>
  </si>
  <si>
    <t>LR vasaras čempionāti pieaugušiem, jauniešiem, senioriem</t>
  </si>
  <si>
    <t>18.3.</t>
  </si>
  <si>
    <t>LR čempionāts pludmales tenisā</t>
  </si>
  <si>
    <t>CITI</t>
  </si>
  <si>
    <t>19.1.</t>
  </si>
  <si>
    <t>Jūrmalas atklātas sacensības loka šaušanā</t>
  </si>
  <si>
    <t>19.2.</t>
  </si>
  <si>
    <t>Jūrmalas pilsētas atklātais aerobikas festivāls</t>
  </si>
  <si>
    <t>19.3.</t>
  </si>
  <si>
    <t>Ielu basketbola turnīrs "Ghetto basket" 3 posmos</t>
  </si>
  <si>
    <t>19.4.</t>
  </si>
  <si>
    <t>Ielu basketbola turnīrs "Ghetto florbol" 3 posmos</t>
  </si>
  <si>
    <t>19.5.</t>
  </si>
  <si>
    <t>Latvijas Senioru atklātais čempionāts tenisā "Jūrmalas kauss"</t>
  </si>
  <si>
    <t>19.6.</t>
  </si>
  <si>
    <t>Autorallijs "Latvija 2015"</t>
  </si>
  <si>
    <t>19.7.</t>
  </si>
  <si>
    <t>Starptautiskais bridža turnīrs</t>
  </si>
  <si>
    <t>19.8.</t>
  </si>
  <si>
    <t>Jūrmalas atklātais bērnu čempionāts daiļslidošanā 2015</t>
  </si>
  <si>
    <t>19.9.</t>
  </si>
  <si>
    <t>Jūrmalas ECO TRAIL skriešanas pasākums</t>
  </si>
  <si>
    <t>19.10.</t>
  </si>
  <si>
    <t>Skrituļošanas maratons</t>
  </si>
  <si>
    <t>19.11.</t>
  </si>
  <si>
    <t>"Jūrmalas kauss" džudo</t>
  </si>
  <si>
    <t>19.12.</t>
  </si>
  <si>
    <t>Pludmales cīņa</t>
  </si>
  <si>
    <t>19.13.</t>
  </si>
  <si>
    <t>Sporta pasākums "Jūras skrējiens"</t>
  </si>
  <si>
    <t>19.14.</t>
  </si>
  <si>
    <t>Atklāto ūdenstilpņu peldēšanas sacensības</t>
  </si>
  <si>
    <t>19.15.</t>
  </si>
  <si>
    <t>Starptautiskās sporta spēles (Policijas asociācija)</t>
  </si>
  <si>
    <t>19.16.</t>
  </si>
  <si>
    <t>Vislatvijas skolēnu sporta un prāta finālspēles "ZZ čempionāts-rādi klasi"</t>
  </si>
  <si>
    <t>19.17.</t>
  </si>
  <si>
    <t>Šaha turnīra atbalstam</t>
  </si>
  <si>
    <t>19.18.</t>
  </si>
  <si>
    <t>Mazā stiprinieka piedzīvojumi""</t>
  </si>
  <si>
    <t>19.19.</t>
  </si>
  <si>
    <t>Cīņu šovs ''Jomas ielas cīņas''</t>
  </si>
  <si>
    <t>19.20.</t>
  </si>
  <si>
    <t>Prāta spēles</t>
  </si>
  <si>
    <t>FLORBOLS</t>
  </si>
  <si>
    <t>20.1.</t>
  </si>
  <si>
    <t>Jūrmalas atklātais vasaras kauss florbolā jauniešiem</t>
  </si>
  <si>
    <t>20.2.</t>
  </si>
  <si>
    <t>"Jūrmalas nakts turnīrs 2015" florbolā</t>
  </si>
  <si>
    <t>20.3.</t>
  </si>
  <si>
    <t>"Jurmala CUP 2015" starptautiskais florbola turnīrs</t>
  </si>
  <si>
    <t>HOKEJS</t>
  </si>
  <si>
    <t>21.1.</t>
  </si>
  <si>
    <t>Jūrmalas čempionāts hokejā</t>
  </si>
  <si>
    <t>21.2.</t>
  </si>
  <si>
    <t>"Winter clasik" bērnu starptautiskais turnīrs hokejā U16 vecuma grupā</t>
  </si>
  <si>
    <t>21.3.</t>
  </si>
  <si>
    <t>"Winter clasik" bērnu starptautiskais turnīrs hokejā U14 vecuma grupā</t>
  </si>
  <si>
    <t>MĀKSLAS VINGROŠANA</t>
  </si>
  <si>
    <t>22.1.</t>
  </si>
  <si>
    <t>Starptautiskais festivāls"Mazā-lielā grācija"</t>
  </si>
  <si>
    <t>22.2.</t>
  </si>
  <si>
    <t>Ziemassvētku turnīrs</t>
  </si>
  <si>
    <t>22.3.</t>
  </si>
  <si>
    <t>Jūrmalas atklātās jaunatnes meistarsacīkstes individuālajā programmā</t>
  </si>
  <si>
    <t>22.4.</t>
  </si>
  <si>
    <t>Jūrmalas pilsētas atklātais čempionāts</t>
  </si>
  <si>
    <t>22.5.</t>
  </si>
  <si>
    <t>Jūrmalas pilsētas atklātās jaunatnes meistarsacīkstes grupu vingrojumos</t>
  </si>
  <si>
    <t>REGBIJS</t>
  </si>
  <si>
    <t>23.1.</t>
  </si>
  <si>
    <t>Jūrmalas kauss regbijā 2015</t>
  </si>
  <si>
    <t>23.2.</t>
  </si>
  <si>
    <t>10 Pludmales regbija sacensības (9 vecuma posmos)</t>
  </si>
  <si>
    <t>RITEŅBRAUKŠANA</t>
  </si>
  <si>
    <t>24.1.</t>
  </si>
  <si>
    <t>"Filter velokauss 2015"</t>
  </si>
  <si>
    <t>24.2.</t>
  </si>
  <si>
    <t>Riteņbraukšanas maratons</t>
  </si>
  <si>
    <t>24.3.</t>
  </si>
  <si>
    <t xml:space="preserve">MTB maratons </t>
  </si>
  <si>
    <t>24.4.</t>
  </si>
  <si>
    <t xml:space="preserve">Neatkarības dienas velo brauciens </t>
  </si>
  <si>
    <t>ZIEMAS SPORTA PASĀKUMI</t>
  </si>
  <si>
    <t>25.1.</t>
  </si>
  <si>
    <t>Ziemas sporta svētki</t>
  </si>
  <si>
    <t xml:space="preserve">II  Jūrmalas pilsētas finansētie sporta klubu komandu piedalīšanās izdevumi starptautiskās sacensībās un Latvijas čempionātu sacensībās 2015.g. </t>
  </si>
  <si>
    <t>Biedrība "Basketbola klubs Jūrmala"</t>
  </si>
  <si>
    <t>Sporta klubs "Jūrmalas sports"</t>
  </si>
  <si>
    <t>Futbola virslīgas komandas ''Spartaks" atbalstam</t>
  </si>
  <si>
    <t>Futbola virslīgas komandas ''FC Jūrmala" atbalstam</t>
  </si>
  <si>
    <t>Dalība LSVS 52. sporta spēlēs</t>
  </si>
  <si>
    <t>Dalība Latvijas ziemas olimpiādē Siguldā 2015</t>
  </si>
  <si>
    <t>Dalība Latvijas Jaunatnes vasaras olimpiādē Cēsīs un Valmierā, Jūrmalā 2015</t>
  </si>
  <si>
    <t>Jurmala Racing Team</t>
  </si>
  <si>
    <t>Jūrmalas sporta veterānu atbalstam. SSB Jūrmala</t>
  </si>
  <si>
    <t>Florbola klubs "Jūrmala"</t>
  </si>
  <si>
    <t>G. Valnera dalībai sacensībās</t>
  </si>
  <si>
    <t>Biedrība Airēšanas federācija, Jūrmalas airētāju atbalstam</t>
  </si>
  <si>
    <t>Jūrmalas smaiļotāju un kanoistu atbalstam</t>
  </si>
  <si>
    <t>Hokeja klubs "Kauguri"</t>
  </si>
  <si>
    <t>Hokeja klubs "Jūrmala"</t>
  </si>
  <si>
    <t>Sporta klubs "Neguss"</t>
  </si>
  <si>
    <t>Jūrmalas Karsējmeiteņu komandai</t>
  </si>
  <si>
    <t>Senioru SK "DEVRO -Jūrmala"</t>
  </si>
  <si>
    <t>Maratonistes J. Prokopčukas dalība sacensībās</t>
  </si>
  <si>
    <t>Biedrība  Sporta klubs "MSL"</t>
  </si>
  <si>
    <t>Jūrmalas kartingista dalība sacensībās (A. Zviedris)</t>
  </si>
  <si>
    <t>Burāšanas sporta vienības fonda "Collatis viribus" atbalstam</t>
  </si>
  <si>
    <t>Boksa kluba "Jūrmala" dalība sacensībās</t>
  </si>
  <si>
    <t>Dalība Pasaules kausa sacensībās pludmales volejbolā (A. Samoilovs)</t>
  </si>
  <si>
    <t>Jāņa Roviča boksa klubs</t>
  </si>
  <si>
    <t>Kartingista  Šubecka dalība sacensībās</t>
  </si>
  <si>
    <t>Līdzfinansējums T.L. Graudiņai</t>
  </si>
  <si>
    <t>Dalība sacensībās džudo klubam Lido</t>
  </si>
  <si>
    <t>Dalība FIMBA Pasaules senioru basketbola čempionātā</t>
  </si>
  <si>
    <t>Jūrmalas ātrslidošanas klubs</t>
  </si>
  <si>
    <t>Pludmales futbola komandai "VBFK"</t>
  </si>
  <si>
    <t>Biedrība "Sporta klubs RECTOR"</t>
  </si>
  <si>
    <t>Jūrmalas bērnu ūdensslēpotāju atbalstam</t>
  </si>
  <si>
    <t>T. Dreimaņa dalībai sacensībās</t>
  </si>
  <si>
    <t>Atbalsts moto sportistam Dz. Baltam</t>
  </si>
  <si>
    <t>Atbalsts supermoto sportistam L. Liepiņam</t>
  </si>
  <si>
    <t>Peldētāja E. Pones atbalstam</t>
  </si>
  <si>
    <t>Sporta klubs "Amazones"</t>
  </si>
  <si>
    <t>Biedrība "Vsevoloda Zeļonija sporta skola"</t>
  </si>
  <si>
    <t>Airēšanas klubs "Majori"</t>
  </si>
  <si>
    <t>Motosporta komandas "Jūrmalas delveri"</t>
  </si>
  <si>
    <t>Senioru sporta spēles</t>
  </si>
  <si>
    <t>Kartingista  E. Veismaņa dalība sacensībās</t>
  </si>
  <si>
    <t>Regbija klubs "Jūrmala" (virslīgas komanda)</t>
  </si>
  <si>
    <t>Volejbola komanda "Tornado"</t>
  </si>
  <si>
    <t>Karatistes M. L. Muižnieces atbalstam</t>
  </si>
  <si>
    <t>Biedrība "Volejbola komanda Rietumjūrmala"</t>
  </si>
  <si>
    <t>Ūdensmotosportista D. Šillera atbalstam</t>
  </si>
  <si>
    <t>Cīņas klubs "MMA Jūrmala"</t>
  </si>
  <si>
    <t>Skeitbordista M. Liepiņa atbalstam</t>
  </si>
  <si>
    <t>Biedrības "Hokeja akadēmijas sporta centrs" hokeja virslīgas komandas atbalstam</t>
  </si>
  <si>
    <t>Autosportista J. Dreimaņa atbalstam</t>
  </si>
  <si>
    <t>"Kauguru sporta klubs" šahs</t>
  </si>
  <si>
    <t>Dalība pašvaldību sporta spēlēs</t>
  </si>
  <si>
    <t>Dalība  Rīgas skriešanas maratonā 2015</t>
  </si>
  <si>
    <t>Latvijas frisbija izlases dalībnieces jūrmalnieces K. Mierkalnes atbalstam</t>
  </si>
  <si>
    <t>Svarcēlāja R. Žerdiņa atbalstam</t>
  </si>
  <si>
    <t>Dalība 4.maija Stipro skrējienā</t>
  </si>
  <si>
    <t>Dalība starptautiskajās pludmales regbija sacensībās</t>
  </si>
  <si>
    <t>Pašvaldības atzinības izteikšana par īpašiem sasniegumiem un rezultātiem</t>
  </si>
  <si>
    <t>Pasaules kausu posms ielu vingrošanā</t>
  </si>
  <si>
    <t>Biedrības SK "Jūrmalas sports" sporta senioru basketbola komandai</t>
  </si>
  <si>
    <t>Ūdenspolo sportista J.K.Vasiļonoka atbalstam</t>
  </si>
  <si>
    <t>Triatlonista M.Nagibina atbalstam</t>
  </si>
  <si>
    <t>Dalība "Latvijas Ziemas Olimpiādē 2015"</t>
  </si>
  <si>
    <t>Aigara Poļa dalība Eiropas čempionātā Rīgā</t>
  </si>
  <si>
    <t>III</t>
  </si>
  <si>
    <t>Rezerve sportam 4%</t>
  </si>
  <si>
    <t>rezerve sportam</t>
  </si>
  <si>
    <t>16.pielikums Jūrmalas pilsētas domes</t>
  </si>
  <si>
    <t>(Protokols Nr.18, 15.punkts)</t>
  </si>
  <si>
    <t>Reģistrācijas Nr. 90000056357</t>
  </si>
  <si>
    <r>
      <t>Struktūrvienība:</t>
    </r>
    <r>
      <rPr>
        <b/>
        <i/>
        <sz val="12"/>
        <rFont val="Times New Roman"/>
        <family val="1"/>
        <charset val="186"/>
      </rPr>
      <t xml:space="preserve"> Sporta pārvalde</t>
    </r>
  </si>
  <si>
    <t>Programma: Sporta pasākumi</t>
  </si>
  <si>
    <r>
      <t xml:space="preserve">Funkcionālās klasifikācijas kods: </t>
    </r>
    <r>
      <rPr>
        <b/>
        <sz val="9"/>
        <rFont val="Times New Roman"/>
        <family val="1"/>
        <charset val="186"/>
      </rPr>
      <t>08.100</t>
    </r>
  </si>
  <si>
    <t>Emīla Ērgļa dalība sporta treniņnometnē</t>
  </si>
  <si>
    <t>Jūrmalas pilsētas Mežmalas vidusskola</t>
  </si>
  <si>
    <t>90000051595</t>
  </si>
  <si>
    <t>Rūpniecības iela 13, Jūrmala</t>
  </si>
  <si>
    <t>LV89PARX0002484572008</t>
  </si>
  <si>
    <t>LV55PARX0002484573008</t>
  </si>
  <si>
    <t>LV16PARX0002484577008</t>
  </si>
  <si>
    <t xml:space="preserve">Darba devēja valsts sociālās apdrošināšanas obligāto iemaksu ekonomijas grozījumi uz         EKK 1221 </t>
  </si>
  <si>
    <t xml:space="preserve">PB grozījumi atvaļinājuma pabalsta 1255.00EUR un slimības naudas 245.00 nodrošinājumam, VB grozījumi slimības naudas nodrošinājumam (1000.00 EUR  pamata un vispārējās vidējā izglītība )  </t>
  </si>
  <si>
    <t>Ķemeru vidusskola</t>
  </si>
  <si>
    <t>90009251338</t>
  </si>
  <si>
    <t>Tukuma ielā 10, Jūrmala, LV-2012</t>
  </si>
  <si>
    <t>LV26PARX0002484572075</t>
  </si>
  <si>
    <t>LV26PARX0002484573045</t>
  </si>
  <si>
    <t>LV03PARX0002484577048</t>
  </si>
  <si>
    <t>LV37PARX0002484576048</t>
  </si>
  <si>
    <t>Plānota ekonomija sakarā ar pedagogu slimības lapām</t>
  </si>
  <si>
    <t>Nepieciešmi līdzekļi pedagogu slimības naudas apmaksai</t>
  </si>
  <si>
    <t>Izdevumu samazinājums sakarā ar soda naudas aprēķinu</t>
  </si>
  <si>
    <t>Nepieciešami līdzekļi soda naudas apmaksai</t>
  </si>
  <si>
    <t>04.900</t>
  </si>
  <si>
    <t>Pilsētas ekonomiskās attīstības pasākumi</t>
  </si>
  <si>
    <t>Finansējums ir nepieciešams ''Uzņēmumu un uzņēmējdarbības vides kataloga izstrādei'' un ''Investīciju objektu kataloga izstrādei''</t>
  </si>
  <si>
    <t>Programma: Pilsētas ekonomiskās attīstības pasākumi</t>
  </si>
  <si>
    <r>
      <t xml:space="preserve">Funkcionālās klasifikācijas kods: </t>
    </r>
    <r>
      <rPr>
        <b/>
        <sz val="9"/>
        <rFont val="Times New Roman"/>
        <family val="1"/>
        <charset val="186"/>
      </rPr>
      <t>04.900.</t>
    </r>
  </si>
  <si>
    <t>2015.gada budžets pirms priekšlikumiem</t>
  </si>
  <si>
    <t>KOPĀ (EUR) :</t>
  </si>
  <si>
    <t>Jūrmalas attīstības plānošanas darbi</t>
  </si>
  <si>
    <t xml:space="preserve">Uzņēmējdarbības attīstības veicināšana </t>
  </si>
  <si>
    <t>Pēc pasākuma "Vakanču gadatirgus 2015" organizēšanas radusies finanšu līdzekļu ekonomija.</t>
  </si>
  <si>
    <t>Aktivitātes ietvaros tika plānots līdzfinansēt 120 jauniešiem minimālo mēneša darba algu 50% apmērā 2 mēnešus vasaras periodā. Ņemot vērā to, ka Jūrmalas pilsētas domes 11.06.2015. pieņemtie iekšējie Nr. 2 noteikumi paredz, ka darba alga tiek līdzfinansēta tikai Jūrmalā deklarētiem jauniešiem (bet darba devējs var nodarbināt jauniešus, kas ir deklarējušies arī citās pilsētās), tad kopējais jauniešu skaits, kam tiks līdzfinansēta darba alga samazināsies aptuveni par 20-30% (saskaņā ar NVA sniegto informāciju), līdz ar to ir paredzama finanšu līdzekļu ekonomija.</t>
  </si>
  <si>
    <t>Statistikas iepirkšana</t>
  </si>
  <si>
    <t>KPFI īstenotā projekta ēku monitorēšana     (8 izglītības iestāžu ēkas)</t>
  </si>
  <si>
    <t>Karjeras attīstības pasākumi</t>
  </si>
  <si>
    <t>Enerģētikas rīcības plāna ieviešana</t>
  </si>
  <si>
    <t>Konferenču un pašvaldības uzņemšanas pasākumu organizēšana</t>
  </si>
  <si>
    <t>Eiropas Ekonomikas zonas finanšu instrumenta projekta ''Jaunu metožu lietojums apmācībās par pielāgošanos klimata pārmaiņām un to mazināšanu'' īstenošana</t>
  </si>
  <si>
    <t>Starptautiskais festivāls ''Wizard Trophy''</t>
  </si>
  <si>
    <t>Programma: Sabiedriskā transporta organizēšanas pasākumi</t>
  </si>
  <si>
    <r>
      <t xml:space="preserve">Funkcionālās klasifikācijas kods: </t>
    </r>
    <r>
      <rPr>
        <b/>
        <sz val="9"/>
        <rFont val="Times New Roman"/>
        <family val="1"/>
        <charset val="186"/>
      </rPr>
      <t>04.510</t>
    </r>
  </si>
  <si>
    <t>Braukšanas maksas atlaides un zaudējumu kompensēšana Jūrmalas pilsētas maršrutu tīkla pilsētas nozīmes maršrutos</t>
  </si>
  <si>
    <t>Produktu subsīdijas komersantiem sabiedriskā transporta pakalpojumu nodrošināšanai (par pasažieru regulārajiem pārvadājumiem)</t>
  </si>
  <si>
    <t>Audits (SIA "Autotransporta firma Jūrmala SV")</t>
  </si>
  <si>
    <t>Licenču kartīšu pasūtīšana</t>
  </si>
  <si>
    <t>Sabiedriskā transporta sarakstu aplikācijas  izstrāde lietošanai mobilajos tālruņos</t>
  </si>
  <si>
    <t>Karšu shēmas un kustību sarakstu izstrāde</t>
  </si>
  <si>
    <t>8.pielikums Jūrmalas pilsētas domes</t>
  </si>
  <si>
    <r>
      <t xml:space="preserve">Struktūrvienība: </t>
    </r>
    <r>
      <rPr>
        <b/>
        <i/>
        <sz val="12"/>
        <rFont val="Times New Roman"/>
        <family val="1"/>
        <charset val="186"/>
      </rPr>
      <t>Attīstības pārvaldes Stratēģiskās un biznesa plānošanas nodaļa</t>
    </r>
  </si>
  <si>
    <t xml:space="preserve">Zaudējumu kompensēšana, kas radušies novirzot satiksmi pa apvedceļu </t>
  </si>
  <si>
    <t xml:space="preserve">Vaivaru pamatskola </t>
  </si>
  <si>
    <t>90000783949</t>
  </si>
  <si>
    <t>Skautu iela 2, Jūrmala</t>
  </si>
  <si>
    <t>ERASMUS+ Projekts "Dažādu metožu izmantošana dabaszinātņu mācīšanā, lai veicinātu skolēnu motivāciju un uzlabotu viņu izglītības līmeni"</t>
  </si>
  <si>
    <t>LV20TREL981305200200B</t>
  </si>
  <si>
    <t xml:space="preserve"> </t>
  </si>
  <si>
    <t>Mācību līdzekļu vērtība pārsniedz 213.00 EUR</t>
  </si>
  <si>
    <t>Nepieciešamie mācību līdzekļi kvalificējas kā pamatlīdzekļi</t>
  </si>
  <si>
    <t>08.620.</t>
  </si>
  <si>
    <t>Kultūras pasākumi</t>
  </si>
  <si>
    <t>Finansējums ir nepieciešams Raiņa ielas svētku organizēšanas izdevumu segšanai</t>
  </si>
  <si>
    <t>Programma: Kultūras pasākumi</t>
  </si>
  <si>
    <r>
      <t xml:space="preserve">Funkcionālās klasifikācijas kods: </t>
    </r>
    <r>
      <rPr>
        <b/>
        <sz val="9"/>
        <rFont val="Times New Roman"/>
        <family val="1"/>
        <charset val="186"/>
      </rPr>
      <t>08.620</t>
    </r>
  </si>
  <si>
    <t>KOPĀ (EUR)</t>
  </si>
  <si>
    <t>Jūrmala Raiņa un Aspazijas pilsēta</t>
  </si>
  <si>
    <t>Kultūras projektu konkurss - Profesionālās mākslas pieejamība Jūrmalā</t>
  </si>
  <si>
    <t>Jūrmalas pilsētas domes līdzfinansēto iedzīvotāju iniciatīvas projektu īstenošana kultūras un mākslas attīstības veicināšanas jomā</t>
  </si>
  <si>
    <t>Koru koncerti VIII Ziemeļu un Baltijas valstu Dziesmu svētku novadu dienā Jūrmalā 27.jūnijā</t>
  </si>
  <si>
    <t>Starptautiskā folkloras festivāla Baltica 2015 Novadu diena Jūrmalā 16.jūlijā</t>
  </si>
  <si>
    <t xml:space="preserve">Izglītības semināri nozares darbiniekiem </t>
  </si>
  <si>
    <t>Rezerves līdzekļi kultūras pasākumiem</t>
  </si>
  <si>
    <t>Filmas "Latvijas simboli: valoda, karogs, himna, ģerbonis" uzņēmšana</t>
  </si>
  <si>
    <t>Autoratlīdzība</t>
  </si>
  <si>
    <t>Aktiera E.Liepiņa 85 gadu jubilejas piemiņas koncerts</t>
  </si>
  <si>
    <t>E.Plūksnas gleznu kataloga izveide</t>
  </si>
  <si>
    <t>Video arhīvs par Jūrmalas kultūrvēsturi</t>
  </si>
  <si>
    <r>
      <t xml:space="preserve">Funkcionālās klasifikācijas kods: </t>
    </r>
    <r>
      <rPr>
        <b/>
        <sz val="9"/>
        <rFont val="Times New Roman"/>
        <family val="1"/>
        <charset val="186"/>
      </rPr>
      <t>08.290</t>
    </r>
  </si>
  <si>
    <t>Militāri patriotiskais pasākums ''Augsim Latvijai''</t>
  </si>
  <si>
    <t>17.pielikums Jūrmalas pilsētas domes</t>
  </si>
  <si>
    <r>
      <t xml:space="preserve">Struktūrvienība: </t>
    </r>
    <r>
      <rPr>
        <b/>
        <i/>
        <sz val="12"/>
        <rFont val="Times New Roman"/>
        <family val="1"/>
        <charset val="186"/>
      </rPr>
      <t>Kultūras nodaļa</t>
    </r>
  </si>
  <si>
    <t>Pašvaldības pamatbudžets</t>
  </si>
  <si>
    <t>01.890</t>
  </si>
  <si>
    <t>Izdevumi neparedzētiem gadījumiem</t>
  </si>
  <si>
    <t>Pašvaldības budžeta kopējie izdevumu konti</t>
  </si>
  <si>
    <t>Kopā, apstiprinātais</t>
  </si>
  <si>
    <t>Pamatbudžets, apstiprinātais</t>
  </si>
  <si>
    <t>Rīkojuma/SN Nr.</t>
  </si>
  <si>
    <t>VB, apstiprinātais</t>
  </si>
  <si>
    <t>MP, apstiprinātie</t>
  </si>
  <si>
    <t>22.01.2015.     1.1-14/30</t>
  </si>
  <si>
    <t>27.01.2015. 
1.1-14/35</t>
  </si>
  <si>
    <t>03.02.2015.      SN Nr.3</t>
  </si>
  <si>
    <t>19.02.2015.      SN 5</t>
  </si>
  <si>
    <t>05.03.2015.  SN 13</t>
  </si>
  <si>
    <t>16.03.2015. 
1.1-14/100</t>
  </si>
  <si>
    <t>02.04.2015. 
1.1-14/122</t>
  </si>
  <si>
    <t>09.04.2015. 
1.1-14/131</t>
  </si>
  <si>
    <t>20.04.2015. 
1.1-14/140</t>
  </si>
  <si>
    <t>28.04.2015. 
1.1-14/151</t>
  </si>
  <si>
    <t>07.05.2015.  SN 21</t>
  </si>
  <si>
    <t>28.05.2015. 
1.1-14/178</t>
  </si>
  <si>
    <t>11.06.2015.  SN 23</t>
  </si>
  <si>
    <t>29.06.2015. 
1.1-14/203</t>
  </si>
  <si>
    <t>29.06.2015. 
1.1-14/204</t>
  </si>
  <si>
    <t>30.06.2015. 
1.1-14/208</t>
  </si>
  <si>
    <t>15.07.2015. 
1.1-14/222</t>
  </si>
  <si>
    <t>SN nakamie</t>
  </si>
  <si>
    <t>3.pielikums Jūrmalas pilsētas domes</t>
  </si>
  <si>
    <t>Jūrmalas pilsētas pašvaldības 2015.-2017.gada Ceļu fonda izlietojuma programma</t>
  </si>
  <si>
    <t>Objekta nosaukums</t>
  </si>
  <si>
    <t>Orientē-jošais apjoms</t>
  </si>
  <si>
    <t>EKK</t>
  </si>
  <si>
    <t>Kopā, Ceļu fonds</t>
  </si>
  <si>
    <t>Mērķdotācija pašvaldību autoceļiem (ielām)</t>
  </si>
  <si>
    <t xml:space="preserve">Pašvaldības pamatbudžeta asignējumi </t>
  </si>
  <si>
    <t>Mērķa ziedojumi</t>
  </si>
  <si>
    <t xml:space="preserve">2016.gadā </t>
  </si>
  <si>
    <t xml:space="preserve">2017.gadā </t>
  </si>
  <si>
    <t>2015.gads budžets</t>
  </si>
  <si>
    <t>2015.gads budžets pirms priekšlikumiem</t>
  </si>
  <si>
    <t>2015.gads budžets apstiprināts pēc izmaiņām</t>
  </si>
  <si>
    <t xml:space="preserve">2015.gads budžets </t>
  </si>
  <si>
    <t xml:space="preserve">Finansē-juma apjoms </t>
  </si>
  <si>
    <t>Finansē-juma apjoms</t>
  </si>
  <si>
    <t>PAVISAM KOPĀ (EUR):</t>
  </si>
  <si>
    <t>Struktūrvienība: Attīstības pārvaldes Būvniecības projektu vadības nodaļa</t>
  </si>
  <si>
    <t xml:space="preserve">KOPĀ: </t>
  </si>
  <si>
    <t>Kapitālā celtniecība un rekonstrukcija</t>
  </si>
  <si>
    <t>Dzintaru pārvada rekonstrukcija (t.sk.tehniskā projekta izstrāde)</t>
  </si>
  <si>
    <t>1.obj.</t>
  </si>
  <si>
    <t>04.510.5250</t>
  </si>
  <si>
    <t>Dzintaru ceļa pārvada tiltu margu remonts</t>
  </si>
  <si>
    <t>04.510.2246</t>
  </si>
  <si>
    <t>Kapitālais remonts</t>
  </si>
  <si>
    <t>Ielu  seguma kapitālais un kārtējais remonts</t>
  </si>
  <si>
    <t>45000 m²</t>
  </si>
  <si>
    <t>Ielu  seguma kapitālais un kārtējais remonts (tajā skaitā, Kolkas ielas izbūve (projektā neiekļautais ceļa posms))</t>
  </si>
  <si>
    <t>46000 m²</t>
  </si>
  <si>
    <t>22000 m²</t>
  </si>
  <si>
    <t>Aktivitātes precizēšana</t>
  </si>
  <si>
    <t>Trotuāru izbūve un esošo trotuāru atjaunošana</t>
  </si>
  <si>
    <t>3631 m²</t>
  </si>
  <si>
    <t>8100 m²</t>
  </si>
  <si>
    <t>4000 m²</t>
  </si>
  <si>
    <t>Junu ielu izbūve</t>
  </si>
  <si>
    <t>04.510.5240</t>
  </si>
  <si>
    <t>2000 m²</t>
  </si>
  <si>
    <t>Drenāžas izbūve un bolardu nomaiņa Turaidas ielā 1, Jūrmalā</t>
  </si>
  <si>
    <t>Talsu šosejas posma no Mellužu prospekta līdz Asaru prospektam  asfalta seguma virskārtas renovācijas tehniskā projekta izstrāde</t>
  </si>
  <si>
    <t>3000 m</t>
  </si>
  <si>
    <t>Asfalta seguma remonts, atjaunošana publiskās vietās un pašvaldības teritorijās</t>
  </si>
  <si>
    <t>9000 m²</t>
  </si>
  <si>
    <t>6000 m²</t>
  </si>
  <si>
    <t>5500 m²</t>
  </si>
  <si>
    <t>Jaunu autostāvvietu izbūve</t>
  </si>
  <si>
    <t>1000 m²</t>
  </si>
  <si>
    <t>650 m²</t>
  </si>
  <si>
    <t>Grantēto ielu asfaltēšana</t>
  </si>
  <si>
    <t>4500 m²</t>
  </si>
  <si>
    <t>Kolkas ielas izbūve (projektā neiekļautais ceļa posms)</t>
  </si>
  <si>
    <t>Kārtējais remonts</t>
  </si>
  <si>
    <t>Grantēto ielu uzturēšana</t>
  </si>
  <si>
    <t>385000 m²</t>
  </si>
  <si>
    <t>Ceļa seguma remonts (t.sk.bedrīšu remonts)</t>
  </si>
  <si>
    <t>13000 m²</t>
  </si>
  <si>
    <t>32500 m²</t>
  </si>
  <si>
    <t>31500 m²</t>
  </si>
  <si>
    <t>Asfalta seguma remonts iekškvartālos</t>
  </si>
  <si>
    <t>1500 m²</t>
  </si>
  <si>
    <t>Ceļu infrastruktūra</t>
  </si>
  <si>
    <t>Ceļa zīmju ekspluatācija</t>
  </si>
  <si>
    <t>6500 gb.</t>
  </si>
  <si>
    <t>Ceļa horizontālo apzīmējumu uzklāšana</t>
  </si>
  <si>
    <t>8965 m²</t>
  </si>
  <si>
    <t>Barjeru remonts</t>
  </si>
  <si>
    <t>80 m</t>
  </si>
  <si>
    <t>175 m</t>
  </si>
  <si>
    <t>Jaunu barjeru uzstādīšana</t>
  </si>
  <si>
    <t>04.510.5239</t>
  </si>
  <si>
    <t>Ceļa zīmju nomaiņa</t>
  </si>
  <si>
    <t>300 gb.</t>
  </si>
  <si>
    <t>04.510.2312</t>
  </si>
  <si>
    <t>Citi</t>
  </si>
  <si>
    <t>Satiksmes drošības uzlabošana Jūrmalas pilsētā</t>
  </si>
  <si>
    <t>2.obj.</t>
  </si>
  <si>
    <t>Struktūrvienība: Pilsētsaimniecības pārvaldes Labiekārtošanas nodaļa</t>
  </si>
  <si>
    <t>Labiekārtošanas pasākumi</t>
  </si>
  <si>
    <t xml:space="preserve">Ielu ietvju un zaļo zonu mehanizētā un nemehanizētā tīrīšana (tai skaitā arī BC kategorijas ielas) </t>
  </si>
  <si>
    <t>365 km</t>
  </si>
  <si>
    <t>05.100.2244</t>
  </si>
  <si>
    <t>Kauguru rudens svētki</t>
  </si>
  <si>
    <t>47260 m²</t>
  </si>
  <si>
    <t>2260 m²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</si>
</sst>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Ls&quot;\ * #,##0.00_-;\-&quot;Ls&quot;\ * #,##0.00_-;_-&quot;Ls&quot;\ * &quot;-&quot;??_-;_-@_-"/>
    <numFmt numFmtId="164" formatCode="0.0"/>
  </numFmts>
  <fonts count="31" x14ac:knownFonts="1">
    <font>
      <sz val="11"/>
      <color theme="1"/>
      <name val="Calibri"/>
      <family val="2"/>
      <charset val="186"/>
      <scheme val="minor"/>
    </font>
    <font>
      <sz val="10"/>
      <name val="Arial"/>
      <family val="2"/>
      <charset val="186"/>
    </font>
    <font>
      <sz val="9"/>
      <name val="Times New Roman"/>
      <family val="1"/>
      <charset val="186"/>
    </font>
    <font>
      <b/>
      <u/>
      <sz val="12"/>
      <name val="Times New Roman"/>
      <family val="1"/>
      <charset val="186"/>
    </font>
    <font>
      <sz val="10"/>
      <name val="Times New Roman"/>
      <family val="1"/>
      <charset val="186"/>
    </font>
    <font>
      <b/>
      <sz val="9"/>
      <name val="Times New Roman"/>
      <family val="1"/>
      <charset val="186"/>
    </font>
    <font>
      <i/>
      <sz val="9"/>
      <name val="Times New Roman"/>
      <family val="1"/>
      <charset val="186"/>
    </font>
    <font>
      <sz val="6"/>
      <name val="Times New Roman"/>
      <family val="1"/>
      <charset val="186"/>
    </font>
    <font>
      <sz val="9"/>
      <color rgb="FFFF0000"/>
      <name val="Times New Roman"/>
      <family val="1"/>
      <charset val="186"/>
    </font>
    <font>
      <sz val="10"/>
      <name val="Arial"/>
      <family val="2"/>
      <charset val="186"/>
    </font>
    <font>
      <sz val="11"/>
      <color rgb="FFFF0000"/>
      <name val="Calibri"/>
      <family val="2"/>
      <charset val="186"/>
      <scheme val="minor"/>
    </font>
    <font>
      <sz val="11"/>
      <color theme="1"/>
      <name val="Times New Roman"/>
      <family val="1"/>
      <charset val="186"/>
    </font>
    <font>
      <b/>
      <sz val="12"/>
      <color theme="1"/>
      <name val="Times New Roman"/>
      <family val="1"/>
      <charset val="186"/>
    </font>
    <font>
      <sz val="13"/>
      <name val="Times New Roman"/>
      <family val="1"/>
      <charset val="186"/>
    </font>
    <font>
      <sz val="8"/>
      <name val="Times New Roman"/>
      <family val="1"/>
      <charset val="186"/>
    </font>
    <font>
      <b/>
      <sz val="8"/>
      <name val="Times New Roman"/>
      <family val="1"/>
      <charset val="186"/>
    </font>
    <font>
      <b/>
      <i/>
      <sz val="12"/>
      <name val="Times New Roman"/>
      <family val="1"/>
      <charset val="186"/>
    </font>
    <font>
      <b/>
      <i/>
      <sz val="8"/>
      <name val="Times New Roman"/>
      <family val="1"/>
      <charset val="186"/>
    </font>
    <font>
      <sz val="12"/>
      <name val="Times New Roman"/>
      <family val="1"/>
      <charset val="186"/>
    </font>
    <font>
      <sz val="13"/>
      <color theme="1"/>
      <name val="Times New Roman"/>
      <family val="1"/>
      <charset val="186"/>
    </font>
    <font>
      <b/>
      <sz val="10"/>
      <name val="Times New Roman"/>
      <family val="1"/>
      <charset val="186"/>
    </font>
    <font>
      <sz val="10"/>
      <color theme="1"/>
      <name val="Times New Roman"/>
      <family val="1"/>
      <charset val="186"/>
    </font>
    <font>
      <sz val="11"/>
      <name val="Times New Roman"/>
      <family val="1"/>
      <charset val="186"/>
    </font>
    <font>
      <b/>
      <sz val="12"/>
      <name val="Times New Roman"/>
      <family val="1"/>
      <charset val="186"/>
    </font>
    <font>
      <sz val="11"/>
      <color theme="1"/>
      <name val="Calibri"/>
      <family val="2"/>
      <scheme val="minor"/>
    </font>
    <font>
      <u/>
      <sz val="9"/>
      <name val="Times New Roman"/>
      <family val="1"/>
      <charset val="186"/>
    </font>
    <font>
      <sz val="9"/>
      <color theme="1"/>
      <name val="Times New Roman"/>
      <family val="1"/>
      <charset val="186"/>
    </font>
    <font>
      <b/>
      <sz val="14"/>
      <name val="Times New Roman"/>
      <family val="1"/>
      <charset val="186"/>
    </font>
    <font>
      <b/>
      <sz val="11"/>
      <name val="Times New Roman"/>
      <family val="1"/>
      <charset val="186"/>
    </font>
    <font>
      <sz val="6"/>
      <color rgb="FFFF0000"/>
      <name val="Times New Roman"/>
      <family val="1"/>
      <charset val="186"/>
    </font>
    <font>
      <sz val="12"/>
      <color rgb="FFFF0000"/>
      <name val="Times New Roman"/>
      <family val="1"/>
      <charset val="186"/>
    </font>
  </fonts>
  <fills count="8">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C00"/>
        <bgColor indexed="64"/>
      </patternFill>
    </fill>
  </fills>
  <borders count="117">
    <border>
      <left/>
      <right/>
      <top/>
      <bottom/>
      <diagonal/>
    </border>
    <border>
      <left style="thin">
        <color indexed="64"/>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double">
        <color indexed="64"/>
      </bottom>
      <diagonal/>
    </border>
    <border>
      <left/>
      <right style="hair">
        <color indexed="64"/>
      </right>
      <top style="double">
        <color indexed="64"/>
      </top>
      <bottom style="thin">
        <color indexed="64"/>
      </bottom>
      <diagonal/>
    </border>
    <border>
      <left/>
      <right style="hair">
        <color indexed="64"/>
      </right>
      <top/>
      <bottom/>
      <diagonal/>
    </border>
    <border>
      <left/>
      <right style="hair">
        <color indexed="64"/>
      </right>
      <top style="thin">
        <color indexed="64"/>
      </top>
      <bottom style="double">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thin">
        <color indexed="64"/>
      </top>
      <bottom/>
      <diagonal/>
    </border>
    <border>
      <left/>
      <right/>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style="double">
        <color indexed="64"/>
      </top>
      <bottom style="hair">
        <color indexed="64"/>
      </bottom>
      <diagonal/>
    </border>
    <border>
      <left style="hair">
        <color indexed="64"/>
      </left>
      <right/>
      <top style="hair">
        <color indexed="64"/>
      </top>
      <bottom/>
      <diagonal/>
    </border>
    <border>
      <left style="thin">
        <color theme="0"/>
      </left>
      <right style="thin">
        <color theme="0"/>
      </right>
      <top/>
      <bottom/>
      <diagonal/>
    </border>
    <border>
      <left style="thin">
        <color theme="0"/>
      </left>
      <right/>
      <top/>
      <bottom/>
      <diagonal/>
    </border>
    <border>
      <left style="thin">
        <color theme="0"/>
      </left>
      <right/>
      <top style="hair">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style="hair">
        <color indexed="64"/>
      </top>
      <bottom style="thin">
        <color indexed="64"/>
      </bottom>
      <diagonal/>
    </border>
    <border>
      <left style="thin">
        <color theme="0"/>
      </left>
      <right/>
      <top style="hair">
        <color indexed="64"/>
      </top>
      <bottom style="thin">
        <color indexed="64"/>
      </bottom>
      <diagonal/>
    </border>
    <border>
      <left style="hair">
        <color indexed="64"/>
      </left>
      <right/>
      <top/>
      <bottom style="double">
        <color indexed="64"/>
      </bottom>
      <diagonal/>
    </border>
    <border>
      <left style="hair">
        <color indexed="64"/>
      </left>
      <right/>
      <top/>
      <bottom style="thin">
        <color indexed="64"/>
      </bottom>
      <diagonal/>
    </border>
    <border>
      <left style="hair">
        <color indexed="64"/>
      </left>
      <right/>
      <top/>
      <bottom/>
      <diagonal/>
    </border>
    <border>
      <left style="hair">
        <color indexed="64"/>
      </left>
      <right/>
      <top/>
      <bottom style="hair">
        <color indexed="64"/>
      </bottom>
      <diagonal/>
    </border>
  </borders>
  <cellStyleXfs count="9">
    <xf numFmtId="0" fontId="0" fillId="0" borderId="0"/>
    <xf numFmtId="0" fontId="1" fillId="0" borderId="0"/>
    <xf numFmtId="0" fontId="9" fillId="0" borderId="0"/>
    <xf numFmtId="0" fontId="1" fillId="0" borderId="0"/>
    <xf numFmtId="0" fontId="1" fillId="0" borderId="0"/>
    <xf numFmtId="44" fontId="1" fillId="0" borderId="0" applyFont="0" applyFill="0" applyBorder="0" applyAlignment="0" applyProtection="0"/>
    <xf numFmtId="0" fontId="24" fillId="0" borderId="0"/>
    <xf numFmtId="0" fontId="1" fillId="0" borderId="0"/>
    <xf numFmtId="0" fontId="1" fillId="0" borderId="0"/>
  </cellStyleXfs>
  <cellXfs count="1316">
    <xf numFmtId="0" fontId="0" fillId="0" borderId="0" xfId="0"/>
    <xf numFmtId="0" fontId="2" fillId="0" borderId="0" xfId="1" applyFont="1" applyFill="1" applyBorder="1" applyAlignment="1" applyProtection="1">
      <alignment vertical="center"/>
    </xf>
    <xf numFmtId="49" fontId="2" fillId="2" borderId="1" xfId="1" applyNumberFormat="1" applyFont="1" applyFill="1" applyBorder="1" applyAlignment="1" applyProtection="1">
      <alignment vertical="center"/>
    </xf>
    <xf numFmtId="49" fontId="2" fillId="2" borderId="0" xfId="1" applyNumberFormat="1" applyFont="1" applyFill="1" applyBorder="1" applyAlignment="1" applyProtection="1">
      <alignment vertical="center"/>
    </xf>
    <xf numFmtId="49" fontId="2" fillId="2" borderId="0" xfId="1" applyNumberFormat="1" applyFont="1" applyFill="1" applyBorder="1" applyAlignment="1" applyProtection="1">
      <alignment horizontal="centerContinuous" vertical="center"/>
    </xf>
    <xf numFmtId="49" fontId="4" fillId="2" borderId="1" xfId="1" applyNumberFormat="1" applyFont="1" applyFill="1" applyBorder="1" applyAlignment="1" applyProtection="1">
      <alignment vertical="center"/>
    </xf>
    <xf numFmtId="49" fontId="5" fillId="2" borderId="0" xfId="1" applyNumberFormat="1" applyFont="1" applyFill="1" applyBorder="1" applyAlignment="1" applyProtection="1">
      <alignment vertical="center"/>
    </xf>
    <xf numFmtId="49" fontId="6" fillId="2" borderId="1" xfId="1" applyNumberFormat="1" applyFont="1" applyFill="1" applyBorder="1" applyAlignment="1" applyProtection="1">
      <alignment vertical="center"/>
    </xf>
    <xf numFmtId="49" fontId="2" fillId="2" borderId="7" xfId="1" applyNumberFormat="1" applyFont="1" applyFill="1" applyBorder="1" applyAlignment="1" applyProtection="1">
      <alignment vertical="center"/>
    </xf>
    <xf numFmtId="49" fontId="2" fillId="2" borderId="8" xfId="1" applyNumberFormat="1" applyFont="1" applyFill="1" applyBorder="1" applyAlignment="1" applyProtection="1">
      <alignment vertical="center"/>
    </xf>
    <xf numFmtId="49" fontId="2" fillId="0" borderId="0" xfId="1" applyNumberFormat="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textRotation="90"/>
    </xf>
    <xf numFmtId="1" fontId="7" fillId="0" borderId="22" xfId="1" applyNumberFormat="1" applyFont="1" applyFill="1" applyBorder="1" applyAlignment="1" applyProtection="1">
      <alignment horizontal="center" vertical="center"/>
    </xf>
    <xf numFmtId="1" fontId="7" fillId="0" borderId="23" xfId="1" applyNumberFormat="1" applyFont="1" applyFill="1" applyBorder="1" applyAlignment="1" applyProtection="1">
      <alignment horizontal="center" vertical="center"/>
    </xf>
    <xf numFmtId="1" fontId="7" fillId="0" borderId="24" xfId="1" applyNumberFormat="1" applyFont="1" applyFill="1" applyBorder="1" applyAlignment="1" applyProtection="1">
      <alignment horizontal="center" vertical="center"/>
    </xf>
    <xf numFmtId="1" fontId="7" fillId="0" borderId="25" xfId="1" applyNumberFormat="1" applyFont="1" applyFill="1" applyBorder="1" applyAlignment="1" applyProtection="1">
      <alignment horizontal="center" vertical="center"/>
    </xf>
    <xf numFmtId="0" fontId="5" fillId="0" borderId="15" xfId="1" applyFont="1" applyFill="1" applyBorder="1" applyAlignment="1" applyProtection="1">
      <alignment vertical="center" wrapText="1"/>
    </xf>
    <xf numFmtId="0" fontId="5" fillId="0" borderId="15" xfId="1" applyFont="1" applyFill="1" applyBorder="1" applyAlignment="1" applyProtection="1">
      <alignment horizontal="left" vertical="center" wrapText="1"/>
    </xf>
    <xf numFmtId="0" fontId="5" fillId="0" borderId="1" xfId="1" applyFont="1" applyFill="1" applyBorder="1" applyAlignment="1" applyProtection="1">
      <alignment vertical="center"/>
    </xf>
    <xf numFmtId="0" fontId="5" fillId="0" borderId="0" xfId="1" applyFont="1" applyFill="1" applyBorder="1" applyAlignment="1" applyProtection="1">
      <alignment vertical="center"/>
    </xf>
    <xf numFmtId="0" fontId="5" fillId="0" borderId="26" xfId="1" applyFont="1" applyFill="1" applyBorder="1" applyAlignment="1" applyProtection="1">
      <alignment vertical="center" wrapText="1"/>
    </xf>
    <xf numFmtId="0" fontId="5" fillId="0" borderId="26" xfId="1" applyFont="1" applyFill="1" applyBorder="1" applyAlignment="1" applyProtection="1">
      <alignment horizontal="left" vertical="center" wrapText="1"/>
    </xf>
    <xf numFmtId="3" fontId="5" fillId="0" borderId="27" xfId="1" applyNumberFormat="1" applyFont="1" applyFill="1" applyBorder="1" applyAlignment="1" applyProtection="1">
      <alignment horizontal="right" vertical="center"/>
    </xf>
    <xf numFmtId="3" fontId="5" fillId="0" borderId="28" xfId="1" applyNumberFormat="1" applyFont="1" applyFill="1" applyBorder="1" applyAlignment="1" applyProtection="1">
      <alignment horizontal="right" vertical="center"/>
    </xf>
    <xf numFmtId="3" fontId="5" fillId="0" borderId="29" xfId="1" applyNumberFormat="1" applyFont="1" applyFill="1" applyBorder="1" applyAlignment="1" applyProtection="1">
      <alignment horizontal="right" vertical="center"/>
    </xf>
    <xf numFmtId="0" fontId="2" fillId="0" borderId="22" xfId="1" applyFont="1" applyFill="1" applyBorder="1" applyAlignment="1" applyProtection="1">
      <alignment vertical="center" wrapText="1"/>
    </xf>
    <xf numFmtId="0" fontId="2" fillId="0" borderId="22" xfId="1" applyFont="1" applyFill="1" applyBorder="1" applyAlignment="1" applyProtection="1">
      <alignment horizontal="left" vertical="center" wrapText="1"/>
    </xf>
    <xf numFmtId="3" fontId="2" fillId="0" borderId="23" xfId="1" applyNumberFormat="1" applyFont="1" applyFill="1" applyBorder="1" applyAlignment="1" applyProtection="1">
      <alignment horizontal="right" vertical="center"/>
    </xf>
    <xf numFmtId="3" fontId="2" fillId="0" borderId="24" xfId="1" applyNumberFormat="1" applyFont="1" applyFill="1" applyBorder="1" applyAlignment="1" applyProtection="1">
      <alignment horizontal="right" vertical="center"/>
    </xf>
    <xf numFmtId="3" fontId="2" fillId="0" borderId="25" xfId="1" applyNumberFormat="1" applyFont="1" applyFill="1" applyBorder="1" applyAlignment="1" applyProtection="1">
      <alignment horizontal="right" vertical="center"/>
    </xf>
    <xf numFmtId="0" fontId="2" fillId="0" borderId="15" xfId="1" applyFont="1" applyFill="1" applyBorder="1" applyAlignment="1" applyProtection="1">
      <alignment vertical="center" wrapText="1"/>
    </xf>
    <xf numFmtId="0" fontId="2" fillId="0" borderId="15" xfId="1" applyFont="1" applyFill="1" applyBorder="1" applyAlignment="1" applyProtection="1">
      <alignment horizontal="right" vertical="center" wrapText="1"/>
    </xf>
    <xf numFmtId="3" fontId="2" fillId="0" borderId="19" xfId="1" applyNumberFormat="1" applyFont="1" applyFill="1" applyBorder="1" applyAlignment="1" applyProtection="1">
      <alignment horizontal="right" vertical="center"/>
      <protection locked="0"/>
    </xf>
    <xf numFmtId="3" fontId="2" fillId="0" borderId="17" xfId="1" applyNumberFormat="1" applyFont="1" applyFill="1" applyBorder="1" applyAlignment="1" applyProtection="1">
      <alignment horizontal="right" vertical="center"/>
      <protection locked="0"/>
    </xf>
    <xf numFmtId="0" fontId="2" fillId="0" borderId="31" xfId="1" applyFont="1" applyFill="1" applyBorder="1" applyAlignment="1" applyProtection="1">
      <alignment vertical="center" wrapText="1"/>
    </xf>
    <xf numFmtId="0" fontId="2" fillId="0" borderId="31" xfId="1" applyFont="1" applyFill="1" applyBorder="1" applyAlignment="1" applyProtection="1">
      <alignment horizontal="right" vertical="center" wrapText="1"/>
    </xf>
    <xf numFmtId="3" fontId="2" fillId="0" borderId="3" xfId="1" applyNumberFormat="1" applyFont="1" applyFill="1" applyBorder="1" applyAlignment="1" applyProtection="1">
      <alignment horizontal="right" vertical="center"/>
      <protection locked="0"/>
    </xf>
    <xf numFmtId="3" fontId="2" fillId="0" borderId="33" xfId="1" applyNumberFormat="1" applyFont="1" applyFill="1" applyBorder="1" applyAlignment="1" applyProtection="1">
      <alignment horizontal="right" vertical="center"/>
      <protection locked="0"/>
    </xf>
    <xf numFmtId="3" fontId="2" fillId="0" borderId="3" xfId="1" applyNumberFormat="1" applyFont="1" applyFill="1" applyBorder="1" applyAlignment="1" applyProtection="1">
      <alignment vertical="center"/>
    </xf>
    <xf numFmtId="3" fontId="2" fillId="0" borderId="20" xfId="1" applyNumberFormat="1" applyFont="1" applyFill="1" applyBorder="1" applyAlignment="1" applyProtection="1">
      <alignment vertical="center"/>
      <protection locked="0"/>
    </xf>
    <xf numFmtId="3" fontId="2" fillId="0" borderId="20" xfId="1" applyNumberFormat="1" applyFont="1" applyFill="1" applyBorder="1" applyAlignment="1" applyProtection="1">
      <alignment horizontal="center" vertical="center"/>
    </xf>
    <xf numFmtId="3" fontId="2" fillId="0" borderId="34" xfId="1" applyNumberFormat="1" applyFont="1" applyFill="1" applyBorder="1" applyAlignment="1" applyProtection="1">
      <alignment horizontal="center" vertical="center"/>
    </xf>
    <xf numFmtId="0" fontId="5" fillId="0" borderId="35" xfId="1" applyFont="1" applyFill="1" applyBorder="1" applyAlignment="1" applyProtection="1">
      <alignment horizontal="left" vertical="center" wrapText="1"/>
    </xf>
    <xf numFmtId="3" fontId="2" fillId="0" borderId="7" xfId="1" applyNumberFormat="1" applyFont="1" applyFill="1" applyBorder="1" applyAlignment="1" applyProtection="1">
      <alignment vertical="center"/>
    </xf>
    <xf numFmtId="3" fontId="2" fillId="0" borderId="36" xfId="1" applyNumberFormat="1" applyFont="1" applyFill="1" applyBorder="1" applyAlignment="1" applyProtection="1">
      <alignment horizontal="right" vertical="center"/>
      <protection locked="0"/>
    </xf>
    <xf numFmtId="3" fontId="2" fillId="0" borderId="36" xfId="1" applyNumberFormat="1" applyFont="1" applyFill="1" applyBorder="1" applyAlignment="1" applyProtection="1">
      <alignment horizontal="center" vertical="center"/>
    </xf>
    <xf numFmtId="3" fontId="2" fillId="0" borderId="37" xfId="1" applyNumberFormat="1" applyFont="1" applyFill="1" applyBorder="1" applyAlignment="1" applyProtection="1">
      <alignment horizontal="center" vertical="center"/>
    </xf>
    <xf numFmtId="3" fontId="2" fillId="0" borderId="36" xfId="1" applyNumberFormat="1" applyFont="1" applyFill="1" applyBorder="1" applyAlignment="1" applyProtection="1">
      <alignment horizontal="center" vertical="center"/>
      <protection locked="0"/>
    </xf>
    <xf numFmtId="3" fontId="2" fillId="0" borderId="36" xfId="1" applyNumberFormat="1" applyFont="1" applyFill="1" applyBorder="1" applyAlignment="1" applyProtection="1">
      <alignment vertical="center"/>
    </xf>
    <xf numFmtId="0" fontId="5" fillId="0" borderId="35" xfId="1" applyFont="1" applyFill="1" applyBorder="1" applyAlignment="1" applyProtection="1">
      <alignment horizontal="center" vertical="center" wrapText="1"/>
    </xf>
    <xf numFmtId="0" fontId="2" fillId="0" borderId="15" xfId="1" applyFont="1" applyFill="1" applyBorder="1" applyAlignment="1" applyProtection="1">
      <alignment horizontal="left" vertical="center" wrapText="1"/>
    </xf>
    <xf numFmtId="3" fontId="2" fillId="0" borderId="1" xfId="1" applyNumberFormat="1" applyFont="1" applyFill="1" applyBorder="1" applyAlignment="1" applyProtection="1">
      <alignment vertical="center"/>
    </xf>
    <xf numFmtId="3" fontId="2" fillId="0" borderId="19" xfId="1" applyNumberFormat="1" applyFont="1" applyFill="1" applyBorder="1" applyAlignment="1" applyProtection="1">
      <alignment horizontal="center" vertical="center"/>
    </xf>
    <xf numFmtId="3" fontId="2" fillId="0" borderId="19" xfId="1" applyNumberFormat="1" applyFont="1" applyFill="1" applyBorder="1" applyAlignment="1" applyProtection="1">
      <alignment vertical="center"/>
      <protection locked="0"/>
    </xf>
    <xf numFmtId="3" fontId="2" fillId="0" borderId="17" xfId="1" applyNumberFormat="1" applyFont="1" applyFill="1" applyBorder="1" applyAlignment="1" applyProtection="1">
      <alignment horizontal="center" vertical="center"/>
    </xf>
    <xf numFmtId="3" fontId="2" fillId="0" borderId="30" xfId="1" applyNumberFormat="1" applyFont="1" applyFill="1" applyBorder="1" applyAlignment="1" applyProtection="1">
      <alignment horizontal="center" vertical="center"/>
    </xf>
    <xf numFmtId="0" fontId="2" fillId="0" borderId="31" xfId="1" applyFont="1" applyFill="1" applyBorder="1" applyAlignment="1" applyProtection="1">
      <alignment horizontal="left" vertical="center" wrapText="1"/>
    </xf>
    <xf numFmtId="3" fontId="2" fillId="0" borderId="32" xfId="1" applyNumberFormat="1" applyFont="1" applyFill="1" applyBorder="1" applyAlignment="1" applyProtection="1">
      <alignment vertical="center"/>
    </xf>
    <xf numFmtId="3" fontId="2" fillId="0" borderId="3" xfId="1" applyNumberFormat="1" applyFont="1" applyFill="1" applyBorder="1" applyAlignment="1" applyProtection="1">
      <alignment horizontal="center" vertical="center"/>
    </xf>
    <xf numFmtId="3" fontId="2" fillId="0" borderId="3" xfId="1" applyNumberFormat="1" applyFont="1" applyFill="1" applyBorder="1" applyAlignment="1" applyProtection="1">
      <alignment vertical="center"/>
      <protection locked="0"/>
    </xf>
    <xf numFmtId="3" fontId="2" fillId="0" borderId="33" xfId="1" applyNumberFormat="1" applyFont="1" applyFill="1" applyBorder="1" applyAlignment="1" applyProtection="1">
      <alignment horizontal="center" vertical="center"/>
    </xf>
    <xf numFmtId="3" fontId="2" fillId="0" borderId="10" xfId="1" applyNumberFormat="1" applyFont="1" applyFill="1" applyBorder="1" applyAlignment="1" applyProtection="1">
      <alignment horizontal="center" vertical="center"/>
    </xf>
    <xf numFmtId="3" fontId="2" fillId="0" borderId="10" xfId="1" applyNumberFormat="1" applyFont="1" applyFill="1" applyBorder="1" applyAlignment="1" applyProtection="1">
      <alignment vertical="center"/>
    </xf>
    <xf numFmtId="0" fontId="2" fillId="0" borderId="38" xfId="1" applyFont="1" applyFill="1" applyBorder="1" applyAlignment="1" applyProtection="1">
      <alignment horizontal="right" vertical="center" wrapText="1"/>
    </xf>
    <xf numFmtId="0" fontId="2" fillId="0" borderId="38" xfId="1" applyFont="1" applyFill="1" applyBorder="1" applyAlignment="1" applyProtection="1">
      <alignment horizontal="left" vertical="center" wrapText="1"/>
    </xf>
    <xf numFmtId="3" fontId="2" fillId="0" borderId="12" xfId="1" applyNumberFormat="1" applyFont="1" applyFill="1" applyBorder="1" applyAlignment="1" applyProtection="1">
      <alignment vertical="center"/>
    </xf>
    <xf numFmtId="3" fontId="2" fillId="0" borderId="30" xfId="1" applyNumberFormat="1" applyFont="1" applyFill="1" applyBorder="1" applyAlignment="1" applyProtection="1">
      <alignment vertical="center"/>
      <protection locked="0"/>
    </xf>
    <xf numFmtId="3" fontId="2" fillId="0" borderId="14" xfId="1" applyNumberFormat="1" applyFont="1" applyFill="1" applyBorder="1" applyAlignment="1" applyProtection="1">
      <alignment horizontal="center" vertical="center"/>
    </xf>
    <xf numFmtId="3" fontId="2" fillId="0" borderId="19" xfId="1" applyNumberFormat="1" applyFont="1" applyFill="1" applyBorder="1" applyAlignment="1" applyProtection="1">
      <alignment vertical="center"/>
    </xf>
    <xf numFmtId="3" fontId="2" fillId="0" borderId="7" xfId="1" applyNumberFormat="1" applyFont="1" applyFill="1" applyBorder="1" applyAlignment="1" applyProtection="1">
      <alignment horizontal="right" vertical="center"/>
    </xf>
    <xf numFmtId="3" fontId="2" fillId="0" borderId="36" xfId="1" applyNumberFormat="1" applyFont="1" applyFill="1" applyBorder="1" applyAlignment="1" applyProtection="1">
      <alignment horizontal="right" vertical="center"/>
    </xf>
    <xf numFmtId="0" fontId="5" fillId="0" borderId="39" xfId="1" applyFont="1" applyFill="1" applyBorder="1" applyAlignment="1" applyProtection="1">
      <alignment horizontal="center" vertical="center" wrapText="1"/>
    </xf>
    <xf numFmtId="0" fontId="5" fillId="0" borderId="39" xfId="1" applyFont="1" applyFill="1" applyBorder="1" applyAlignment="1" applyProtection="1">
      <alignment horizontal="left" vertical="center" wrapText="1"/>
    </xf>
    <xf numFmtId="3" fontId="2" fillId="0" borderId="40" xfId="1" applyNumberFormat="1" applyFont="1" applyFill="1" applyBorder="1" applyAlignment="1" applyProtection="1">
      <alignment horizontal="right" vertical="center"/>
    </xf>
    <xf numFmtId="3" fontId="2" fillId="0" borderId="41" xfId="1" applyNumberFormat="1" applyFont="1" applyFill="1" applyBorder="1" applyAlignment="1" applyProtection="1">
      <alignment horizontal="center" vertical="center"/>
    </xf>
    <xf numFmtId="0" fontId="5" fillId="0" borderId="43" xfId="1" applyFont="1" applyFill="1" applyBorder="1" applyAlignment="1" applyProtection="1">
      <alignment horizontal="center" vertical="center" wrapText="1"/>
    </xf>
    <xf numFmtId="0" fontId="5" fillId="0" borderId="43" xfId="1" applyFont="1" applyFill="1" applyBorder="1" applyAlignment="1" applyProtection="1">
      <alignment horizontal="left" vertical="center" wrapText="1"/>
    </xf>
    <xf numFmtId="0" fontId="2" fillId="0" borderId="45" xfId="1" applyFont="1" applyFill="1" applyBorder="1" applyAlignment="1" applyProtection="1">
      <alignment horizontal="right" vertical="center" wrapText="1"/>
    </xf>
    <xf numFmtId="0" fontId="2" fillId="0" borderId="45" xfId="1" applyFont="1" applyFill="1" applyBorder="1" applyAlignment="1" applyProtection="1">
      <alignment horizontal="left" vertical="center" wrapText="1"/>
    </xf>
    <xf numFmtId="3" fontId="2" fillId="0" borderId="46" xfId="1" applyNumberFormat="1" applyFont="1" applyFill="1" applyBorder="1" applyAlignment="1" applyProtection="1">
      <alignment horizontal="right" vertical="center"/>
    </xf>
    <xf numFmtId="3" fontId="2" fillId="0" borderId="47" xfId="1" applyNumberFormat="1" applyFont="1" applyFill="1" applyBorder="1" applyAlignment="1" applyProtection="1">
      <alignment horizontal="center" vertical="center"/>
    </xf>
    <xf numFmtId="3" fontId="2" fillId="0" borderId="48" xfId="1" applyNumberFormat="1" applyFont="1" applyFill="1" applyBorder="1" applyAlignment="1" applyProtection="1">
      <alignment horizontal="right" vertical="center"/>
      <protection locked="0"/>
    </xf>
    <xf numFmtId="0" fontId="2" fillId="0" borderId="45" xfId="1" applyFont="1" applyFill="1" applyBorder="1" applyAlignment="1" applyProtection="1">
      <alignment vertical="center" wrapText="1"/>
    </xf>
    <xf numFmtId="3" fontId="2" fillId="0" borderId="49" xfId="1" applyNumberFormat="1" applyFont="1" applyFill="1" applyBorder="1" applyAlignment="1" applyProtection="1">
      <alignment vertical="center"/>
    </xf>
    <xf numFmtId="3" fontId="2" fillId="0" borderId="47" xfId="1" applyNumberFormat="1" applyFont="1" applyFill="1" applyBorder="1" applyAlignment="1" applyProtection="1">
      <alignment horizontal="right" vertical="center"/>
      <protection locked="0"/>
    </xf>
    <xf numFmtId="0" fontId="5" fillId="0" borderId="15" xfId="1" applyFont="1" applyBorder="1" applyAlignment="1" applyProtection="1">
      <alignment vertical="center" wrapText="1"/>
    </xf>
    <xf numFmtId="0" fontId="5" fillId="0" borderId="15" xfId="1" applyFont="1" applyBorder="1" applyAlignment="1" applyProtection="1">
      <alignment horizontal="left" vertical="center" wrapText="1"/>
    </xf>
    <xf numFmtId="0" fontId="5" fillId="0" borderId="26" xfId="1" applyFont="1" applyFill="1" applyBorder="1" applyAlignment="1" applyProtection="1">
      <alignment vertical="center"/>
    </xf>
    <xf numFmtId="3" fontId="5" fillId="0" borderId="27" xfId="1" applyNumberFormat="1" applyFont="1" applyFill="1" applyBorder="1" applyAlignment="1" applyProtection="1">
      <alignment vertical="center"/>
    </xf>
    <xf numFmtId="3" fontId="5" fillId="0" borderId="28" xfId="1" applyNumberFormat="1" applyFont="1" applyFill="1" applyBorder="1" applyAlignment="1" applyProtection="1">
      <alignment vertical="center"/>
    </xf>
    <xf numFmtId="3" fontId="5" fillId="0" borderId="29" xfId="1" applyNumberFormat="1" applyFont="1" applyFill="1" applyBorder="1" applyAlignment="1" applyProtection="1">
      <alignment vertical="center"/>
    </xf>
    <xf numFmtId="0" fontId="5" fillId="0" borderId="50" xfId="1" applyFont="1" applyFill="1" applyBorder="1" applyAlignment="1" applyProtection="1">
      <alignment vertical="center"/>
    </xf>
    <xf numFmtId="0" fontId="5" fillId="0" borderId="50" xfId="1" applyFont="1" applyFill="1" applyBorder="1" applyAlignment="1" applyProtection="1">
      <alignment vertical="center" wrapText="1"/>
    </xf>
    <xf numFmtId="3" fontId="5" fillId="0" borderId="51" xfId="1" applyNumberFormat="1" applyFont="1" applyFill="1" applyBorder="1" applyAlignment="1" applyProtection="1">
      <alignment vertical="center"/>
    </xf>
    <xf numFmtId="3" fontId="5" fillId="0" borderId="52" xfId="1" applyNumberFormat="1" applyFont="1" applyFill="1" applyBorder="1" applyAlignment="1" applyProtection="1">
      <alignment vertical="center"/>
    </xf>
    <xf numFmtId="3" fontId="5" fillId="0" borderId="53" xfId="1" applyNumberFormat="1" applyFont="1" applyFill="1" applyBorder="1" applyAlignment="1" applyProtection="1">
      <alignment vertical="center"/>
    </xf>
    <xf numFmtId="0" fontId="5" fillId="0" borderId="15" xfId="1" applyFont="1" applyFill="1" applyBorder="1" applyAlignment="1" applyProtection="1">
      <alignment vertical="center"/>
    </xf>
    <xf numFmtId="3" fontId="5" fillId="0" borderId="1" xfId="1" applyNumberFormat="1" applyFont="1" applyFill="1" applyBorder="1" applyAlignment="1" applyProtection="1">
      <alignment vertical="center"/>
    </xf>
    <xf numFmtId="3" fontId="5" fillId="0" borderId="19" xfId="1" applyNumberFormat="1" applyFont="1" applyFill="1" applyBorder="1" applyAlignment="1" applyProtection="1">
      <alignment vertical="center"/>
    </xf>
    <xf numFmtId="3" fontId="5" fillId="0" borderId="17" xfId="1" applyNumberFormat="1" applyFont="1" applyFill="1" applyBorder="1" applyAlignment="1" applyProtection="1">
      <alignment vertical="center"/>
    </xf>
    <xf numFmtId="0" fontId="5" fillId="3" borderId="39" xfId="1" applyFont="1" applyFill="1" applyBorder="1" applyAlignment="1" applyProtection="1">
      <alignment horizontal="left" vertical="center" wrapText="1"/>
    </xf>
    <xf numFmtId="3" fontId="5" fillId="3" borderId="54" xfId="1" applyNumberFormat="1" applyFont="1" applyFill="1" applyBorder="1" applyAlignment="1" applyProtection="1">
      <alignment vertical="center"/>
    </xf>
    <xf numFmtId="3" fontId="5" fillId="3" borderId="40" xfId="1" applyNumberFormat="1" applyFont="1" applyFill="1" applyBorder="1" applyAlignment="1" applyProtection="1">
      <alignment vertical="center"/>
    </xf>
    <xf numFmtId="3" fontId="5" fillId="3" borderId="55" xfId="1" applyNumberFormat="1" applyFont="1" applyFill="1" applyBorder="1" applyAlignment="1" applyProtection="1">
      <alignment vertical="center"/>
    </xf>
    <xf numFmtId="0" fontId="2" fillId="0" borderId="35" xfId="1" applyFont="1" applyFill="1" applyBorder="1" applyAlignment="1" applyProtection="1">
      <alignment horizontal="left" vertical="center" wrapText="1"/>
    </xf>
    <xf numFmtId="3" fontId="2" fillId="0" borderId="56" xfId="1" applyNumberFormat="1" applyFont="1" applyFill="1" applyBorder="1" applyAlignment="1" applyProtection="1">
      <alignment vertical="center"/>
    </xf>
    <xf numFmtId="0" fontId="2" fillId="0" borderId="45" xfId="1" applyFont="1" applyFill="1" applyBorder="1" applyAlignment="1" applyProtection="1">
      <alignment horizontal="center" vertical="center" wrapText="1"/>
    </xf>
    <xf numFmtId="3" fontId="2" fillId="0" borderId="47" xfId="1" applyNumberFormat="1" applyFont="1" applyFill="1" applyBorder="1" applyAlignment="1" applyProtection="1">
      <alignment vertical="center"/>
    </xf>
    <xf numFmtId="3" fontId="2" fillId="0" borderId="48" xfId="1" applyNumberFormat="1" applyFont="1" applyFill="1" applyBorder="1" applyAlignment="1" applyProtection="1">
      <alignment vertical="center"/>
    </xf>
    <xf numFmtId="3" fontId="2" fillId="0" borderId="17" xfId="1" applyNumberFormat="1" applyFont="1" applyFill="1" applyBorder="1" applyAlignment="1" applyProtection="1">
      <alignment vertical="center"/>
      <protection locked="0"/>
    </xf>
    <xf numFmtId="3" fontId="2" fillId="0" borderId="33" xfId="1" applyNumberFormat="1" applyFont="1" applyFill="1" applyBorder="1" applyAlignment="1" applyProtection="1">
      <alignment vertical="center"/>
      <protection locked="0"/>
    </xf>
    <xf numFmtId="0" fontId="2" fillId="0" borderId="31" xfId="1" applyFont="1" applyFill="1" applyBorder="1" applyAlignment="1" applyProtection="1">
      <alignment horizontal="center" vertical="center" wrapText="1"/>
    </xf>
    <xf numFmtId="3" fontId="2" fillId="0" borderId="33" xfId="1" applyNumberFormat="1" applyFont="1" applyFill="1" applyBorder="1" applyAlignment="1" applyProtection="1">
      <alignment vertical="center"/>
    </xf>
    <xf numFmtId="3" fontId="2" fillId="0" borderId="47" xfId="1" applyNumberFormat="1" applyFont="1" applyFill="1" applyBorder="1" applyAlignment="1" applyProtection="1">
      <alignment vertical="center"/>
      <protection locked="0"/>
    </xf>
    <xf numFmtId="3" fontId="2" fillId="0" borderId="48" xfId="1" applyNumberFormat="1" applyFont="1" applyFill="1" applyBorder="1" applyAlignment="1" applyProtection="1">
      <alignment vertical="center"/>
      <protection locked="0"/>
    </xf>
    <xf numFmtId="3" fontId="2" fillId="0" borderId="37" xfId="1" applyNumberFormat="1" applyFont="1" applyFill="1" applyBorder="1" applyAlignment="1" applyProtection="1">
      <alignment vertical="center"/>
    </xf>
    <xf numFmtId="0" fontId="2" fillId="0" borderId="15" xfId="1" applyFont="1" applyFill="1" applyBorder="1" applyAlignment="1" applyProtection="1">
      <alignment horizontal="center" vertical="center" wrapText="1"/>
    </xf>
    <xf numFmtId="3" fontId="2" fillId="0" borderId="17" xfId="1" applyNumberFormat="1" applyFont="1" applyFill="1" applyBorder="1" applyAlignment="1" applyProtection="1">
      <alignment vertical="center"/>
    </xf>
    <xf numFmtId="3" fontId="2" fillId="0" borderId="6" xfId="1" applyNumberFormat="1" applyFont="1" applyFill="1" applyBorder="1" applyAlignment="1" applyProtection="1">
      <alignment vertical="center"/>
    </xf>
    <xf numFmtId="3" fontId="2" fillId="0" borderId="36" xfId="1" applyNumberFormat="1" applyFont="1" applyFill="1" applyBorder="1" applyAlignment="1" applyProtection="1">
      <alignment vertical="center"/>
      <protection locked="0"/>
    </xf>
    <xf numFmtId="3" fontId="2" fillId="0" borderId="37" xfId="1" applyNumberFormat="1" applyFont="1" applyFill="1" applyBorder="1" applyAlignment="1" applyProtection="1">
      <alignment vertical="center"/>
      <protection locked="0"/>
    </xf>
    <xf numFmtId="0" fontId="5" fillId="0" borderId="0" xfId="1" applyFont="1" applyFill="1" applyBorder="1" applyAlignment="1" applyProtection="1">
      <alignment horizontal="left" vertical="center"/>
    </xf>
    <xf numFmtId="0" fontId="2" fillId="0" borderId="39" xfId="1" applyFont="1" applyFill="1" applyBorder="1" applyAlignment="1" applyProtection="1">
      <alignment horizontal="left" vertical="center" wrapText="1"/>
    </xf>
    <xf numFmtId="3" fontId="2" fillId="0" borderId="8" xfId="1" applyNumberFormat="1" applyFont="1" applyFill="1" applyBorder="1" applyAlignment="1" applyProtection="1">
      <alignment vertical="center"/>
    </xf>
    <xf numFmtId="3" fontId="2" fillId="0" borderId="57" xfId="1" applyNumberFormat="1" applyFont="1" applyFill="1" applyBorder="1" applyAlignment="1" applyProtection="1">
      <alignment vertical="center"/>
    </xf>
    <xf numFmtId="3" fontId="2" fillId="0" borderId="5" xfId="1" applyNumberFormat="1" applyFont="1" applyFill="1" applyBorder="1" applyAlignment="1" applyProtection="1">
      <alignment vertical="center"/>
      <protection locked="0"/>
    </xf>
    <xf numFmtId="0" fontId="2" fillId="0" borderId="58" xfId="1" applyFont="1" applyFill="1" applyBorder="1" applyAlignment="1" applyProtection="1">
      <alignment horizontal="right" vertical="center" wrapText="1"/>
    </xf>
    <xf numFmtId="3" fontId="2" fillId="0" borderId="16" xfId="1" applyNumberFormat="1" applyFont="1" applyFill="1" applyBorder="1" applyAlignment="1" applyProtection="1">
      <alignment vertical="center"/>
      <protection locked="0"/>
    </xf>
    <xf numFmtId="3" fontId="2" fillId="0" borderId="59" xfId="1" applyNumberFormat="1" applyFont="1" applyFill="1" applyBorder="1" applyAlignment="1" applyProtection="1">
      <alignment vertical="center"/>
      <protection locked="0"/>
    </xf>
    <xf numFmtId="3" fontId="2" fillId="0" borderId="54" xfId="1" applyNumberFormat="1" applyFont="1" applyFill="1" applyBorder="1" applyAlignment="1" applyProtection="1">
      <alignment vertical="center"/>
    </xf>
    <xf numFmtId="3" fontId="2" fillId="0" borderId="40" xfId="1" applyNumberFormat="1" applyFont="1" applyFill="1" applyBorder="1" applyAlignment="1" applyProtection="1">
      <alignment vertical="center"/>
    </xf>
    <xf numFmtId="3" fontId="2" fillId="0" borderId="46" xfId="1" applyNumberFormat="1" applyFont="1" applyFill="1" applyBorder="1" applyAlignment="1" applyProtection="1">
      <alignment vertical="center"/>
    </xf>
    <xf numFmtId="1" fontId="5" fillId="3" borderId="39" xfId="1" applyNumberFormat="1" applyFont="1" applyFill="1" applyBorder="1" applyAlignment="1" applyProtection="1">
      <alignment horizontal="left" vertical="center" wrapText="1"/>
    </xf>
    <xf numFmtId="1" fontId="5" fillId="0" borderId="35" xfId="1" applyNumberFormat="1" applyFont="1" applyFill="1" applyBorder="1" applyAlignment="1" applyProtection="1">
      <alignment horizontal="left" vertical="center" wrapText="1"/>
    </xf>
    <xf numFmtId="0" fontId="5" fillId="0" borderId="15" xfId="1" applyFont="1" applyFill="1" applyBorder="1" applyAlignment="1" applyProtection="1">
      <alignment horizontal="center" vertical="center" wrapText="1"/>
    </xf>
    <xf numFmtId="3" fontId="2" fillId="0" borderId="5" xfId="1" applyNumberFormat="1" applyFont="1" applyFill="1" applyBorder="1" applyAlignment="1" applyProtection="1">
      <alignment vertical="center"/>
    </xf>
    <xf numFmtId="3" fontId="2" fillId="0" borderId="2" xfId="1" applyNumberFormat="1" applyFont="1" applyFill="1" applyBorder="1" applyAlignment="1" applyProtection="1">
      <alignment vertical="center"/>
    </xf>
    <xf numFmtId="3" fontId="2" fillId="0" borderId="9" xfId="1" applyNumberFormat="1" applyFont="1" applyFill="1" applyBorder="1" applyAlignment="1" applyProtection="1">
      <alignment vertical="center"/>
    </xf>
    <xf numFmtId="3" fontId="2" fillId="0" borderId="60" xfId="1" applyNumberFormat="1" applyFont="1" applyFill="1" applyBorder="1" applyAlignment="1" applyProtection="1">
      <alignment vertical="center"/>
    </xf>
    <xf numFmtId="3" fontId="5" fillId="3" borderId="61" xfId="1" applyNumberFormat="1" applyFont="1" applyFill="1" applyBorder="1" applyAlignment="1" applyProtection="1">
      <alignment vertical="center"/>
    </xf>
    <xf numFmtId="3" fontId="2" fillId="0" borderId="61" xfId="1" applyNumberFormat="1" applyFont="1" applyFill="1" applyBorder="1" applyAlignment="1" applyProtection="1">
      <alignment vertical="center"/>
    </xf>
    <xf numFmtId="3" fontId="2" fillId="0" borderId="0" xfId="1" applyNumberFormat="1" applyFont="1" applyFill="1" applyBorder="1" applyAlignment="1" applyProtection="1">
      <alignment vertical="center"/>
    </xf>
    <xf numFmtId="3" fontId="2" fillId="0" borderId="59" xfId="1" applyNumberFormat="1" applyFont="1" applyFill="1" applyBorder="1" applyAlignment="1" applyProtection="1">
      <alignment vertical="center"/>
    </xf>
    <xf numFmtId="3" fontId="2" fillId="0" borderId="64" xfId="1" applyNumberFormat="1" applyFont="1" applyFill="1" applyBorder="1" applyAlignment="1" applyProtection="1">
      <alignment vertical="center"/>
      <protection locked="0"/>
    </xf>
    <xf numFmtId="3" fontId="2" fillId="0" borderId="65" xfId="1" applyNumberFormat="1" applyFont="1" applyFill="1" applyBorder="1" applyAlignment="1" applyProtection="1">
      <alignment vertical="center"/>
    </xf>
    <xf numFmtId="3" fontId="2" fillId="0" borderId="66" xfId="1" applyNumberFormat="1" applyFont="1" applyFill="1" applyBorder="1" applyAlignment="1" applyProtection="1">
      <alignment vertical="center"/>
      <protection locked="0"/>
    </xf>
    <xf numFmtId="0" fontId="2" fillId="0" borderId="58" xfId="1" applyFont="1" applyFill="1" applyBorder="1" applyAlignment="1" applyProtection="1">
      <alignment horizontal="center" vertical="center" wrapText="1"/>
    </xf>
    <xf numFmtId="0" fontId="2" fillId="0" borderId="58" xfId="1" applyFont="1" applyFill="1" applyBorder="1" applyAlignment="1" applyProtection="1">
      <alignment horizontal="left" vertical="center" wrapText="1"/>
    </xf>
    <xf numFmtId="0" fontId="2" fillId="0" borderId="31" xfId="1" applyFont="1" applyFill="1" applyBorder="1" applyAlignment="1" applyProtection="1">
      <alignment vertical="center"/>
    </xf>
    <xf numFmtId="3" fontId="2" fillId="0" borderId="64" xfId="1" applyNumberFormat="1" applyFont="1" applyFill="1" applyBorder="1" applyAlignment="1" applyProtection="1">
      <alignment vertical="center"/>
    </xf>
    <xf numFmtId="0" fontId="5" fillId="3" borderId="35" xfId="1" applyFont="1" applyFill="1" applyBorder="1" applyAlignment="1" applyProtection="1">
      <alignment horizontal="left" vertical="center" wrapText="1"/>
    </xf>
    <xf numFmtId="3" fontId="5" fillId="3" borderId="36" xfId="1" applyNumberFormat="1" applyFont="1" applyFill="1" applyBorder="1" applyAlignment="1" applyProtection="1">
      <alignment vertical="center"/>
    </xf>
    <xf numFmtId="0" fontId="8" fillId="0" borderId="0" xfId="1" applyFont="1" applyFill="1" applyBorder="1" applyAlignment="1" applyProtection="1">
      <alignment vertical="center"/>
    </xf>
    <xf numFmtId="3" fontId="2" fillId="0" borderId="67" xfId="1" applyNumberFormat="1" applyFont="1" applyFill="1" applyBorder="1" applyAlignment="1" applyProtection="1">
      <alignment vertical="center"/>
      <protection locked="0"/>
    </xf>
    <xf numFmtId="0" fontId="2" fillId="0" borderId="35" xfId="1" applyFont="1" applyFill="1" applyBorder="1" applyAlignment="1" applyProtection="1">
      <alignment horizontal="right" vertical="center" wrapText="1"/>
    </xf>
    <xf numFmtId="0" fontId="2" fillId="0" borderId="39" xfId="1" applyFont="1" applyFill="1" applyBorder="1" applyAlignment="1" applyProtection="1">
      <alignment vertical="center"/>
    </xf>
    <xf numFmtId="0" fontId="2" fillId="0" borderId="11" xfId="1" applyFont="1" applyFill="1" applyBorder="1" applyAlignment="1" applyProtection="1">
      <alignment vertical="center"/>
    </xf>
    <xf numFmtId="3" fontId="2" fillId="0" borderId="69" xfId="1" applyNumberFormat="1" applyFont="1" applyFill="1" applyBorder="1" applyAlignment="1" applyProtection="1">
      <alignment vertical="center"/>
    </xf>
    <xf numFmtId="3" fontId="2" fillId="0" borderId="70" xfId="1" applyNumberFormat="1" applyFont="1" applyFill="1" applyBorder="1" applyAlignment="1" applyProtection="1">
      <alignment vertical="center"/>
    </xf>
    <xf numFmtId="3" fontId="2" fillId="0" borderId="71" xfId="1" applyNumberFormat="1" applyFont="1" applyFill="1" applyBorder="1" applyAlignment="1" applyProtection="1">
      <alignment vertical="center"/>
    </xf>
    <xf numFmtId="3" fontId="2" fillId="0" borderId="55" xfId="1" applyNumberFormat="1" applyFont="1" applyFill="1" applyBorder="1" applyAlignment="1" applyProtection="1">
      <alignment vertical="center"/>
    </xf>
    <xf numFmtId="3" fontId="5" fillId="0" borderId="61" xfId="1" applyNumberFormat="1" applyFont="1" applyFill="1" applyBorder="1" applyAlignment="1" applyProtection="1">
      <alignment vertical="center"/>
    </xf>
    <xf numFmtId="3" fontId="5" fillId="0" borderId="40" xfId="1" applyNumberFormat="1" applyFont="1" applyFill="1" applyBorder="1" applyAlignment="1" applyProtection="1">
      <alignment vertical="center"/>
    </xf>
    <xf numFmtId="3" fontId="5" fillId="0" borderId="70" xfId="1" applyNumberFormat="1" applyFont="1" applyFill="1" applyBorder="1" applyAlignment="1" applyProtection="1">
      <alignment vertical="center"/>
    </xf>
    <xf numFmtId="0" fontId="2" fillId="0" borderId="39" xfId="1" applyFont="1" applyFill="1" applyBorder="1" applyAlignment="1" applyProtection="1">
      <alignment horizontal="left" vertical="center"/>
    </xf>
    <xf numFmtId="0" fontId="5" fillId="0" borderId="11" xfId="1" applyFont="1" applyFill="1" applyBorder="1" applyAlignment="1" applyProtection="1">
      <alignment vertical="center"/>
    </xf>
    <xf numFmtId="3" fontId="5" fillId="0" borderId="55" xfId="1" applyNumberFormat="1" applyFont="1" applyFill="1" applyBorder="1" applyAlignment="1" applyProtection="1">
      <alignment vertical="center"/>
    </xf>
    <xf numFmtId="0" fontId="5" fillId="0" borderId="39" xfId="1" applyFont="1" applyFill="1" applyBorder="1" applyAlignment="1" applyProtection="1">
      <alignment vertical="center"/>
    </xf>
    <xf numFmtId="0" fontId="2" fillId="0" borderId="45" xfId="1" applyFont="1" applyFill="1" applyBorder="1" applyAlignment="1" applyProtection="1">
      <alignment vertical="center"/>
    </xf>
    <xf numFmtId="3" fontId="2" fillId="0" borderId="14" xfId="1" applyNumberFormat="1" applyFont="1" applyFill="1" applyBorder="1" applyAlignment="1" applyProtection="1">
      <alignment vertical="center"/>
      <protection locked="0"/>
    </xf>
    <xf numFmtId="0" fontId="2" fillId="0" borderId="58" xfId="1" applyFont="1" applyFill="1" applyBorder="1" applyAlignment="1" applyProtection="1">
      <alignment vertical="center"/>
    </xf>
    <xf numFmtId="0" fontId="2" fillId="0" borderId="58" xfId="1" applyFont="1" applyFill="1" applyBorder="1" applyAlignment="1" applyProtection="1">
      <alignment vertical="center" wrapText="1"/>
    </xf>
    <xf numFmtId="3" fontId="5" fillId="0" borderId="54" xfId="1" applyNumberFormat="1" applyFont="1" applyFill="1" applyBorder="1" applyAlignment="1" applyProtection="1">
      <alignment vertical="center"/>
    </xf>
    <xf numFmtId="3" fontId="5" fillId="0" borderId="40" xfId="1" applyNumberFormat="1" applyFont="1" applyFill="1" applyBorder="1" applyAlignment="1" applyProtection="1">
      <alignment vertical="center"/>
      <protection locked="0"/>
    </xf>
    <xf numFmtId="3" fontId="5" fillId="0" borderId="55" xfId="1" applyNumberFormat="1" applyFont="1" applyFill="1" applyBorder="1" applyAlignment="1" applyProtection="1">
      <alignment vertical="center"/>
      <protection locked="0"/>
    </xf>
    <xf numFmtId="0" fontId="5" fillId="0" borderId="8" xfId="1" applyFont="1" applyFill="1" applyBorder="1" applyAlignment="1" applyProtection="1">
      <alignment vertical="center"/>
    </xf>
    <xf numFmtId="3" fontId="5" fillId="0" borderId="36" xfId="1" applyNumberFormat="1" applyFont="1" applyFill="1" applyBorder="1" applyAlignment="1" applyProtection="1">
      <alignment vertical="center"/>
    </xf>
    <xf numFmtId="0" fontId="5" fillId="0" borderId="8" xfId="1" applyFont="1" applyFill="1" applyBorder="1" applyAlignment="1" applyProtection="1">
      <alignment vertical="center" wrapText="1"/>
    </xf>
    <xf numFmtId="0" fontId="2" fillId="0" borderId="0" xfId="1" applyFont="1" applyBorder="1" applyAlignment="1" applyProtection="1">
      <alignment vertical="center"/>
    </xf>
    <xf numFmtId="0" fontId="5" fillId="0" borderId="18" xfId="1" applyFont="1" applyFill="1" applyBorder="1" applyAlignment="1" applyProtection="1">
      <alignment horizontal="left" vertical="center" wrapText="1"/>
    </xf>
    <xf numFmtId="0" fontId="2" fillId="0" borderId="0" xfId="1" applyFont="1" applyBorder="1" applyAlignment="1" applyProtection="1">
      <alignment vertical="center"/>
      <protection locked="0"/>
    </xf>
    <xf numFmtId="3" fontId="5" fillId="0" borderId="36" xfId="1" applyNumberFormat="1" applyFont="1" applyFill="1" applyBorder="1" applyAlignment="1" applyProtection="1">
      <alignment vertical="center"/>
      <protection locked="0"/>
    </xf>
    <xf numFmtId="3" fontId="2" fillId="0" borderId="73" xfId="1" applyNumberFormat="1" applyFont="1" applyFill="1" applyBorder="1" applyAlignment="1" applyProtection="1">
      <alignment vertical="center"/>
    </xf>
    <xf numFmtId="1" fontId="7" fillId="0" borderId="77" xfId="1" applyNumberFormat="1" applyFont="1" applyFill="1" applyBorder="1" applyAlignment="1" applyProtection="1">
      <alignment horizontal="center" vertical="center"/>
    </xf>
    <xf numFmtId="3" fontId="5" fillId="0" borderId="79" xfId="1" applyNumberFormat="1" applyFont="1" applyFill="1" applyBorder="1" applyAlignment="1" applyProtection="1">
      <alignment horizontal="right" vertical="center"/>
    </xf>
    <xf numFmtId="3" fontId="2" fillId="0" borderId="77" xfId="1" applyNumberFormat="1" applyFont="1" applyFill="1" applyBorder="1" applyAlignment="1" applyProtection="1">
      <alignment horizontal="right" vertical="center"/>
    </xf>
    <xf numFmtId="3" fontId="2" fillId="0" borderId="78" xfId="1" applyNumberFormat="1" applyFont="1" applyFill="1" applyBorder="1" applyAlignment="1" applyProtection="1">
      <alignment horizontal="right" vertical="center"/>
      <protection locked="0"/>
    </xf>
    <xf numFmtId="3" fontId="2" fillId="0" borderId="6" xfId="1" applyNumberFormat="1" applyFont="1" applyFill="1" applyBorder="1" applyAlignment="1" applyProtection="1">
      <alignment horizontal="right" vertical="center"/>
      <protection locked="0"/>
    </xf>
    <xf numFmtId="3" fontId="2" fillId="0" borderId="76" xfId="1" applyNumberFormat="1" applyFont="1" applyFill="1" applyBorder="1" applyAlignment="1" applyProtection="1">
      <alignment vertical="center"/>
      <protection locked="0"/>
    </xf>
    <xf numFmtId="3" fontId="2" fillId="0" borderId="56" xfId="1" applyNumberFormat="1" applyFont="1" applyFill="1" applyBorder="1" applyAlignment="1" applyProtection="1">
      <alignment horizontal="center" vertical="center"/>
    </xf>
    <xf numFmtId="3" fontId="2" fillId="0" borderId="78" xfId="1" applyNumberFormat="1" applyFont="1" applyFill="1" applyBorder="1" applyAlignment="1" applyProtection="1">
      <alignment horizontal="center" vertical="center"/>
    </xf>
    <xf numFmtId="3" fontId="2" fillId="0" borderId="6" xfId="1" applyNumberFormat="1" applyFont="1" applyFill="1" applyBorder="1" applyAlignment="1" applyProtection="1">
      <alignment horizontal="center" vertical="center"/>
    </xf>
    <xf numFmtId="3" fontId="2" fillId="0" borderId="80" xfId="1" applyNumberFormat="1" applyFont="1" applyFill="1" applyBorder="1" applyAlignment="1" applyProtection="1">
      <alignment horizontal="center" vertical="center"/>
    </xf>
    <xf numFmtId="3" fontId="2" fillId="0" borderId="81" xfId="1" applyNumberFormat="1" applyFont="1" applyFill="1" applyBorder="1" applyAlignment="1" applyProtection="1">
      <alignment horizontal="right" vertical="center"/>
    </xf>
    <xf numFmtId="3" fontId="2" fillId="0" borderId="82" xfId="1" applyNumberFormat="1" applyFont="1" applyFill="1" applyBorder="1" applyAlignment="1" applyProtection="1">
      <alignment horizontal="center" vertical="center"/>
    </xf>
    <xf numFmtId="3" fontId="2" fillId="0" borderId="83" xfId="1" applyNumberFormat="1" applyFont="1" applyFill="1" applyBorder="1" applyAlignment="1" applyProtection="1">
      <alignment horizontal="center" vertical="center"/>
    </xf>
    <xf numFmtId="3" fontId="5" fillId="0" borderId="79" xfId="1" applyNumberFormat="1" applyFont="1" applyFill="1" applyBorder="1" applyAlignment="1" applyProtection="1">
      <alignment vertical="center"/>
    </xf>
    <xf numFmtId="3" fontId="5" fillId="0" borderId="84" xfId="1" applyNumberFormat="1" applyFont="1" applyFill="1" applyBorder="1" applyAlignment="1" applyProtection="1">
      <alignment vertical="center"/>
    </xf>
    <xf numFmtId="3" fontId="5" fillId="0" borderId="78" xfId="1" applyNumberFormat="1" applyFont="1" applyFill="1" applyBorder="1" applyAlignment="1" applyProtection="1">
      <alignment vertical="center"/>
    </xf>
    <xf numFmtId="3" fontId="5" fillId="3" borderId="81" xfId="1" applyNumberFormat="1" applyFont="1" applyFill="1" applyBorder="1" applyAlignment="1" applyProtection="1">
      <alignment vertical="center"/>
    </xf>
    <xf numFmtId="3" fontId="2" fillId="0" borderId="83" xfId="1" applyNumberFormat="1" applyFont="1" applyFill="1" applyBorder="1" applyAlignment="1" applyProtection="1">
      <alignment vertical="center"/>
    </xf>
    <xf numFmtId="3" fontId="2" fillId="0" borderId="78" xfId="1" applyNumberFormat="1" applyFont="1" applyFill="1" applyBorder="1" applyAlignment="1" applyProtection="1">
      <alignment vertical="center"/>
      <protection locked="0"/>
    </xf>
    <xf numFmtId="3" fontId="2" fillId="0" borderId="6" xfId="1" applyNumberFormat="1" applyFont="1" applyFill="1" applyBorder="1" applyAlignment="1" applyProtection="1">
      <alignment vertical="center"/>
      <protection locked="0"/>
    </xf>
    <xf numFmtId="3" fontId="2" fillId="0" borderId="83" xfId="1" applyNumberFormat="1" applyFont="1" applyFill="1" applyBorder="1" applyAlignment="1" applyProtection="1">
      <alignment vertical="center"/>
      <protection locked="0"/>
    </xf>
    <xf numFmtId="3" fontId="2" fillId="0" borderId="78" xfId="1" applyNumberFormat="1" applyFont="1" applyFill="1" applyBorder="1" applyAlignment="1" applyProtection="1">
      <alignment vertical="center"/>
    </xf>
    <xf numFmtId="3" fontId="2" fillId="0" borderId="56" xfId="1" applyNumberFormat="1" applyFont="1" applyFill="1" applyBorder="1" applyAlignment="1" applyProtection="1">
      <alignment vertical="center"/>
      <protection locked="0"/>
    </xf>
    <xf numFmtId="3" fontId="2" fillId="0" borderId="75" xfId="1" applyNumberFormat="1" applyFont="1" applyFill="1" applyBorder="1" applyAlignment="1" applyProtection="1">
      <alignment vertical="center"/>
      <protection locked="0"/>
    </xf>
    <xf numFmtId="3" fontId="2" fillId="0" borderId="81" xfId="1" applyNumberFormat="1" applyFont="1" applyFill="1" applyBorder="1" applyAlignment="1" applyProtection="1">
      <alignment vertical="center"/>
    </xf>
    <xf numFmtId="3" fontId="2" fillId="0" borderId="82" xfId="1" applyNumberFormat="1" applyFont="1" applyFill="1" applyBorder="1" applyAlignment="1" applyProtection="1">
      <alignment vertical="center"/>
    </xf>
    <xf numFmtId="3" fontId="5" fillId="3" borderId="56" xfId="1" applyNumberFormat="1" applyFont="1" applyFill="1" applyBorder="1" applyAlignment="1" applyProtection="1">
      <alignment vertical="center"/>
    </xf>
    <xf numFmtId="3" fontId="5" fillId="0" borderId="81" xfId="1" applyNumberFormat="1" applyFont="1" applyFill="1" applyBorder="1" applyAlignment="1" applyProtection="1">
      <alignment vertical="center"/>
    </xf>
    <xf numFmtId="3" fontId="2" fillId="0" borderId="80" xfId="1" applyNumberFormat="1" applyFont="1" applyFill="1" applyBorder="1" applyAlignment="1" applyProtection="1">
      <alignment vertical="center"/>
      <protection locked="0"/>
    </xf>
    <xf numFmtId="3" fontId="5" fillId="0" borderId="81" xfId="1" applyNumberFormat="1" applyFont="1" applyFill="1" applyBorder="1" applyAlignment="1" applyProtection="1">
      <alignment vertical="center"/>
      <protection locked="0"/>
    </xf>
    <xf numFmtId="1" fontId="7" fillId="0" borderId="86" xfId="1" applyNumberFormat="1" applyFont="1" applyFill="1" applyBorder="1" applyAlignment="1" applyProtection="1">
      <alignment horizontal="center" vertical="center"/>
    </xf>
    <xf numFmtId="1" fontId="7" fillId="0" borderId="87" xfId="1" applyNumberFormat="1" applyFont="1" applyFill="1" applyBorder="1" applyAlignment="1" applyProtection="1">
      <alignment horizontal="center" vertical="center"/>
    </xf>
    <xf numFmtId="3" fontId="5" fillId="0" borderId="89" xfId="1" applyNumberFormat="1" applyFont="1" applyFill="1" applyBorder="1" applyAlignment="1" applyProtection="1">
      <alignment horizontal="right" vertical="center"/>
    </xf>
    <xf numFmtId="3" fontId="5" fillId="0" borderId="90" xfId="1" applyNumberFormat="1" applyFont="1" applyFill="1" applyBorder="1" applyAlignment="1" applyProtection="1">
      <alignment horizontal="right" vertical="center"/>
    </xf>
    <xf numFmtId="3" fontId="2" fillId="0" borderId="86" xfId="1" applyNumberFormat="1" applyFont="1" applyFill="1" applyBorder="1" applyAlignment="1" applyProtection="1">
      <alignment horizontal="right" vertical="center"/>
    </xf>
    <xf numFmtId="3" fontId="2" fillId="0" borderId="87" xfId="1" applyNumberFormat="1" applyFont="1" applyFill="1" applyBorder="1" applyAlignment="1" applyProtection="1">
      <alignment horizontal="right" vertical="center"/>
    </xf>
    <xf numFmtId="3" fontId="2" fillId="0" borderId="88" xfId="1" applyNumberFormat="1" applyFont="1" applyFill="1" applyBorder="1" applyAlignment="1" applyProtection="1">
      <alignment horizontal="right" vertical="center"/>
      <protection locked="0"/>
    </xf>
    <xf numFmtId="3" fontId="2" fillId="0" borderId="66" xfId="1" applyNumberFormat="1" applyFont="1" applyFill="1" applyBorder="1" applyAlignment="1" applyProtection="1">
      <alignment horizontal="right" vertical="center"/>
      <protection locked="0"/>
    </xf>
    <xf numFmtId="3" fontId="2" fillId="0" borderId="91" xfId="1" applyNumberFormat="1" applyFont="1" applyFill="1" applyBorder="1" applyAlignment="1" applyProtection="1">
      <alignment horizontal="right" vertical="center"/>
      <protection locked="0"/>
    </xf>
    <xf numFmtId="3" fontId="2" fillId="0" borderId="64" xfId="1" applyNumberFormat="1" applyFont="1" applyFill="1" applyBorder="1" applyAlignment="1" applyProtection="1">
      <alignment horizontal="right" vertical="center"/>
      <protection locked="0"/>
    </xf>
    <xf numFmtId="3" fontId="2" fillId="0" borderId="92" xfId="1" applyNumberFormat="1" applyFont="1" applyFill="1" applyBorder="1" applyAlignment="1" applyProtection="1">
      <alignment vertical="center"/>
      <protection locked="0"/>
    </xf>
    <xf numFmtId="3" fontId="2" fillId="0" borderId="93" xfId="1" applyNumberFormat="1" applyFont="1" applyFill="1" applyBorder="1" applyAlignment="1" applyProtection="1">
      <alignment vertical="center"/>
      <protection locked="0"/>
    </xf>
    <xf numFmtId="3" fontId="2" fillId="0" borderId="44" xfId="1" applyNumberFormat="1" applyFont="1" applyFill="1" applyBorder="1" applyAlignment="1" applyProtection="1">
      <alignment horizontal="center" vertical="center"/>
      <protection locked="0"/>
    </xf>
    <xf numFmtId="3" fontId="2" fillId="0" borderId="44" xfId="1" applyNumberFormat="1" applyFont="1" applyFill="1" applyBorder="1" applyAlignment="1" applyProtection="1">
      <alignment horizontal="center" vertical="center"/>
    </xf>
    <xf numFmtId="3" fontId="2" fillId="0" borderId="94" xfId="1" applyNumberFormat="1" applyFont="1" applyFill="1" applyBorder="1" applyAlignment="1" applyProtection="1">
      <alignment horizontal="center" vertical="center"/>
    </xf>
    <xf numFmtId="3" fontId="2" fillId="0" borderId="88" xfId="1" applyNumberFormat="1" applyFont="1" applyFill="1" applyBorder="1" applyAlignment="1" applyProtection="1">
      <alignment horizontal="center" vertical="center"/>
    </xf>
    <xf numFmtId="3" fontId="2" fillId="0" borderId="66" xfId="1" applyNumberFormat="1" applyFont="1" applyFill="1" applyBorder="1" applyAlignment="1" applyProtection="1">
      <alignment horizontal="center" vertical="center"/>
    </xf>
    <xf numFmtId="3" fontId="2" fillId="0" borderId="91" xfId="1" applyNumberFormat="1" applyFont="1" applyFill="1" applyBorder="1" applyAlignment="1" applyProtection="1">
      <alignment horizontal="center" vertical="center"/>
    </xf>
    <xf numFmtId="3" fontId="2" fillId="0" borderId="64" xfId="1" applyNumberFormat="1" applyFont="1" applyFill="1" applyBorder="1" applyAlignment="1" applyProtection="1">
      <alignment horizontal="center" vertical="center"/>
    </xf>
    <xf numFmtId="3" fontId="2" fillId="0" borderId="42" xfId="1" applyNumberFormat="1" applyFont="1" applyFill="1" applyBorder="1" applyAlignment="1" applyProtection="1">
      <alignment horizontal="center" vertical="center"/>
    </xf>
    <xf numFmtId="3" fontId="2" fillId="0" borderId="44" xfId="1" applyNumberFormat="1" applyFont="1" applyFill="1" applyBorder="1" applyAlignment="1" applyProtection="1">
      <alignment horizontal="right" vertical="center"/>
      <protection locked="0"/>
    </xf>
    <xf numFmtId="3" fontId="2" fillId="0" borderId="94" xfId="1" applyNumberFormat="1" applyFont="1" applyFill="1" applyBorder="1" applyAlignment="1" applyProtection="1">
      <alignment horizontal="right" vertical="center"/>
      <protection locked="0"/>
    </xf>
    <xf numFmtId="3" fontId="2" fillId="0" borderId="68" xfId="1" applyNumberFormat="1" applyFont="1" applyFill="1" applyBorder="1" applyAlignment="1" applyProtection="1">
      <alignment horizontal="right" vertical="center"/>
    </xf>
    <xf numFmtId="3" fontId="2" fillId="0" borderId="70" xfId="1" applyNumberFormat="1" applyFont="1" applyFill="1" applyBorder="1" applyAlignment="1" applyProtection="1">
      <alignment horizontal="right" vertical="center"/>
    </xf>
    <xf numFmtId="3" fontId="2" fillId="0" borderId="95" xfId="1" applyNumberFormat="1" applyFont="1" applyFill="1" applyBorder="1" applyAlignment="1" applyProtection="1">
      <alignment horizontal="center" vertical="center"/>
    </xf>
    <xf numFmtId="3" fontId="2" fillId="0" borderId="96" xfId="1" applyNumberFormat="1" applyFont="1" applyFill="1" applyBorder="1" applyAlignment="1" applyProtection="1">
      <alignment horizontal="center" vertical="center"/>
    </xf>
    <xf numFmtId="3" fontId="2" fillId="0" borderId="46" xfId="1" applyNumberFormat="1" applyFont="1" applyFill="1" applyBorder="1" applyAlignment="1" applyProtection="1">
      <alignment horizontal="center" vertical="center"/>
    </xf>
    <xf numFmtId="3" fontId="2" fillId="0" borderId="97" xfId="1" applyNumberFormat="1" applyFont="1" applyFill="1" applyBorder="1" applyAlignment="1" applyProtection="1">
      <alignment horizontal="center" vertical="center"/>
    </xf>
    <xf numFmtId="3" fontId="5" fillId="0" borderId="89" xfId="1" applyNumberFormat="1" applyFont="1" applyFill="1" applyBorder="1" applyAlignment="1" applyProtection="1">
      <alignment vertical="center"/>
    </xf>
    <xf numFmtId="3" fontId="5" fillId="0" borderId="90" xfId="1" applyNumberFormat="1" applyFont="1" applyFill="1" applyBorder="1" applyAlignment="1" applyProtection="1">
      <alignment vertical="center"/>
    </xf>
    <xf numFmtId="3" fontId="5" fillId="0" borderId="98" xfId="1" applyNumberFormat="1" applyFont="1" applyFill="1" applyBorder="1" applyAlignment="1" applyProtection="1">
      <alignment vertical="center"/>
    </xf>
    <xf numFmtId="3" fontId="5" fillId="0" borderId="99" xfId="1" applyNumberFormat="1" applyFont="1" applyFill="1" applyBorder="1" applyAlignment="1" applyProtection="1">
      <alignment vertical="center"/>
    </xf>
    <xf numFmtId="3" fontId="5" fillId="0" borderId="88" xfId="1" applyNumberFormat="1" applyFont="1" applyFill="1" applyBorder="1" applyAlignment="1" applyProtection="1">
      <alignment vertical="center"/>
    </xf>
    <xf numFmtId="3" fontId="5" fillId="0" borderId="66" xfId="1" applyNumberFormat="1" applyFont="1" applyFill="1" applyBorder="1" applyAlignment="1" applyProtection="1">
      <alignment vertical="center"/>
    </xf>
    <xf numFmtId="3" fontId="5" fillId="3" borderId="68" xfId="1" applyNumberFormat="1" applyFont="1" applyFill="1" applyBorder="1" applyAlignment="1" applyProtection="1">
      <alignment vertical="center"/>
    </xf>
    <xf numFmtId="3" fontId="5" fillId="3" borderId="70" xfId="1" applyNumberFormat="1" applyFont="1" applyFill="1" applyBorder="1" applyAlignment="1" applyProtection="1">
      <alignment vertical="center"/>
    </xf>
    <xf numFmtId="3" fontId="2" fillId="0" borderId="44" xfId="1" applyNumberFormat="1" applyFont="1" applyFill="1" applyBorder="1" applyAlignment="1" applyProtection="1">
      <alignment vertical="center"/>
    </xf>
    <xf numFmtId="3" fontId="2" fillId="0" borderId="94" xfId="1" applyNumberFormat="1" applyFont="1" applyFill="1" applyBorder="1" applyAlignment="1" applyProtection="1">
      <alignment vertical="center"/>
    </xf>
    <xf numFmtId="3" fontId="2" fillId="0" borderId="97" xfId="1" applyNumberFormat="1" applyFont="1" applyFill="1" applyBorder="1" applyAlignment="1" applyProtection="1">
      <alignment vertical="center"/>
    </xf>
    <xf numFmtId="3" fontId="2" fillId="0" borderId="88" xfId="1" applyNumberFormat="1" applyFont="1" applyFill="1" applyBorder="1" applyAlignment="1" applyProtection="1">
      <alignment vertical="center"/>
      <protection locked="0"/>
    </xf>
    <xf numFmtId="3" fontId="2" fillId="0" borderId="91" xfId="1" applyNumberFormat="1" applyFont="1" applyFill="1" applyBorder="1" applyAlignment="1" applyProtection="1">
      <alignment vertical="center"/>
      <protection locked="0"/>
    </xf>
    <xf numFmtId="3" fontId="2" fillId="0" borderId="91" xfId="1" applyNumberFormat="1" applyFont="1" applyFill="1" applyBorder="1" applyAlignment="1" applyProtection="1">
      <alignment vertical="center"/>
    </xf>
    <xf numFmtId="3" fontId="2" fillId="0" borderId="46" xfId="1" applyNumberFormat="1" applyFont="1" applyFill="1" applyBorder="1" applyAlignment="1" applyProtection="1">
      <alignment vertical="center"/>
      <protection locked="0"/>
    </xf>
    <xf numFmtId="3" fontId="2" fillId="0" borderId="97" xfId="1" applyNumberFormat="1" applyFont="1" applyFill="1" applyBorder="1" applyAlignment="1" applyProtection="1">
      <alignment vertical="center"/>
      <protection locked="0"/>
    </xf>
    <xf numFmtId="3" fontId="2" fillId="0" borderId="88" xfId="1" applyNumberFormat="1" applyFont="1" applyFill="1" applyBorder="1" applyAlignment="1" applyProtection="1">
      <alignment vertical="center"/>
    </xf>
    <xf numFmtId="3" fontId="2" fillId="0" borderId="66" xfId="1" applyNumberFormat="1" applyFont="1" applyFill="1" applyBorder="1" applyAlignment="1" applyProtection="1">
      <alignment vertical="center"/>
    </xf>
    <xf numFmtId="3" fontId="2" fillId="0" borderId="44" xfId="1" applyNumberFormat="1" applyFont="1" applyFill="1" applyBorder="1" applyAlignment="1" applyProtection="1">
      <alignment vertical="center"/>
      <protection locked="0"/>
    </xf>
    <xf numFmtId="3" fontId="2" fillId="0" borderId="94" xfId="1" applyNumberFormat="1" applyFont="1" applyFill="1" applyBorder="1" applyAlignment="1" applyProtection="1">
      <alignment vertical="center"/>
      <protection locked="0"/>
    </xf>
    <xf numFmtId="3" fontId="2" fillId="0" borderId="85" xfId="1" applyNumberFormat="1" applyFont="1" applyFill="1" applyBorder="1" applyAlignment="1" applyProtection="1">
      <alignment vertical="center"/>
      <protection locked="0"/>
    </xf>
    <xf numFmtId="3" fontId="2" fillId="0" borderId="63" xfId="1" applyNumberFormat="1" applyFont="1" applyFill="1" applyBorder="1" applyAlignment="1" applyProtection="1">
      <alignment vertical="center"/>
      <protection locked="0"/>
    </xf>
    <xf numFmtId="3" fontId="2" fillId="0" borderId="68" xfId="1" applyNumberFormat="1" applyFont="1" applyFill="1" applyBorder="1" applyAlignment="1" applyProtection="1">
      <alignment vertical="center"/>
    </xf>
    <xf numFmtId="3" fontId="2" fillId="0" borderId="95" xfId="1" applyNumberFormat="1" applyFont="1" applyFill="1" applyBorder="1" applyAlignment="1" applyProtection="1">
      <alignment vertical="center"/>
    </xf>
    <xf numFmtId="3" fontId="2" fillId="0" borderId="96" xfId="1" applyNumberFormat="1" applyFont="1" applyFill="1" applyBorder="1" applyAlignment="1" applyProtection="1">
      <alignment vertical="center"/>
    </xf>
    <xf numFmtId="3" fontId="5" fillId="3" borderId="44" xfId="1" applyNumberFormat="1" applyFont="1" applyFill="1" applyBorder="1" applyAlignment="1" applyProtection="1">
      <alignment vertical="center"/>
    </xf>
    <xf numFmtId="3" fontId="5" fillId="3" borderId="94" xfId="1" applyNumberFormat="1" applyFont="1" applyFill="1" applyBorder="1" applyAlignment="1" applyProtection="1">
      <alignment vertical="center"/>
    </xf>
    <xf numFmtId="3" fontId="2" fillId="0" borderId="100" xfId="1" applyNumberFormat="1" applyFont="1" applyFill="1" applyBorder="1" applyAlignment="1" applyProtection="1">
      <alignment vertical="center"/>
    </xf>
    <xf numFmtId="3" fontId="5" fillId="0" borderId="68" xfId="1" applyNumberFormat="1" applyFont="1" applyFill="1" applyBorder="1" applyAlignment="1" applyProtection="1">
      <alignment vertical="center"/>
    </xf>
    <xf numFmtId="3" fontId="2" fillId="0" borderId="42" xfId="1" applyNumberFormat="1" applyFont="1" applyFill="1" applyBorder="1" applyAlignment="1" applyProtection="1">
      <alignment vertical="center"/>
      <protection locked="0"/>
    </xf>
    <xf numFmtId="3" fontId="2" fillId="0" borderId="41" xfId="1" applyNumberFormat="1" applyFont="1" applyFill="1" applyBorder="1" applyAlignment="1" applyProtection="1">
      <alignment vertical="center"/>
      <protection locked="0"/>
    </xf>
    <xf numFmtId="3" fontId="5" fillId="0" borderId="68" xfId="1" applyNumberFormat="1" applyFont="1" applyFill="1" applyBorder="1" applyAlignment="1" applyProtection="1">
      <alignment vertical="center"/>
      <protection locked="0"/>
    </xf>
    <xf numFmtId="3" fontId="5" fillId="0" borderId="70" xfId="1" applyNumberFormat="1" applyFont="1" applyFill="1" applyBorder="1" applyAlignment="1" applyProtection="1">
      <alignment vertical="center"/>
      <protection locked="0"/>
    </xf>
    <xf numFmtId="3" fontId="5" fillId="0" borderId="44" xfId="1" applyNumberFormat="1" applyFont="1" applyFill="1" applyBorder="1" applyAlignment="1" applyProtection="1">
      <alignment vertical="center"/>
    </xf>
    <xf numFmtId="3" fontId="5" fillId="0" borderId="94" xfId="1" applyNumberFormat="1" applyFont="1" applyFill="1" applyBorder="1" applyAlignment="1" applyProtection="1">
      <alignment vertical="center"/>
    </xf>
    <xf numFmtId="3" fontId="5" fillId="0" borderId="44" xfId="1" applyNumberFormat="1" applyFont="1" applyFill="1" applyBorder="1" applyAlignment="1" applyProtection="1">
      <alignment vertical="center"/>
      <protection locked="0"/>
    </xf>
    <xf numFmtId="3" fontId="5" fillId="0" borderId="94" xfId="1" applyNumberFormat="1" applyFont="1" applyFill="1" applyBorder="1" applyAlignment="1" applyProtection="1">
      <alignment vertical="center"/>
      <protection locked="0"/>
    </xf>
    <xf numFmtId="3" fontId="2" fillId="0" borderId="76" xfId="1" applyNumberFormat="1" applyFont="1" applyFill="1" applyBorder="1" applyAlignment="1" applyProtection="1">
      <alignment horizontal="center" vertical="center"/>
    </xf>
    <xf numFmtId="3" fontId="2" fillId="0" borderId="34" xfId="1" applyNumberFormat="1" applyFont="1" applyFill="1" applyBorder="1" applyAlignment="1" applyProtection="1">
      <alignment vertical="center"/>
      <protection locked="0"/>
    </xf>
    <xf numFmtId="3" fontId="2" fillId="0" borderId="55" xfId="1" applyNumberFormat="1" applyFont="1" applyFill="1" applyBorder="1" applyAlignment="1" applyProtection="1">
      <alignment horizontal="right" vertical="center"/>
    </xf>
    <xf numFmtId="3" fontId="2" fillId="0" borderId="88" xfId="1" applyNumberFormat="1" applyFont="1" applyFill="1" applyBorder="1" applyAlignment="1" applyProtection="1">
      <alignment horizontal="center" vertical="center"/>
      <protection locked="0"/>
    </xf>
    <xf numFmtId="3" fontId="2" fillId="0" borderId="74" xfId="1" applyNumberFormat="1" applyFont="1" applyFill="1" applyBorder="1" applyAlignment="1" applyProtection="1">
      <alignment horizontal="center" vertical="center"/>
    </xf>
    <xf numFmtId="3" fontId="2" fillId="0" borderId="48" xfId="1" applyNumberFormat="1" applyFont="1" applyFill="1" applyBorder="1" applyAlignment="1" applyProtection="1">
      <alignment horizontal="center" vertical="center"/>
    </xf>
    <xf numFmtId="3" fontId="2" fillId="0" borderId="74" xfId="1" applyNumberFormat="1" applyFont="1" applyFill="1" applyBorder="1" applyAlignment="1" applyProtection="1">
      <alignment vertical="center"/>
    </xf>
    <xf numFmtId="3" fontId="5" fillId="3" borderId="37" xfId="1" applyNumberFormat="1" applyFont="1" applyFill="1" applyBorder="1" applyAlignment="1" applyProtection="1">
      <alignment vertical="center"/>
    </xf>
    <xf numFmtId="3" fontId="2" fillId="0" borderId="62" xfId="1" applyNumberFormat="1" applyFont="1" applyFill="1" applyBorder="1" applyAlignment="1" applyProtection="1">
      <alignment vertical="center"/>
    </xf>
    <xf numFmtId="1" fontId="7" fillId="0" borderId="102" xfId="1" applyNumberFormat="1" applyFont="1" applyFill="1" applyBorder="1" applyAlignment="1" applyProtection="1">
      <alignment horizontal="center" vertical="center"/>
    </xf>
    <xf numFmtId="3" fontId="5" fillId="0" borderId="103" xfId="1" applyNumberFormat="1" applyFont="1" applyFill="1" applyBorder="1" applyAlignment="1" applyProtection="1">
      <alignment horizontal="right" vertical="center"/>
    </xf>
    <xf numFmtId="3" fontId="2" fillId="0" borderId="102" xfId="1" applyNumberFormat="1" applyFont="1" applyFill="1" applyBorder="1" applyAlignment="1" applyProtection="1">
      <alignment horizontal="right" vertical="center"/>
    </xf>
    <xf numFmtId="3" fontId="2" fillId="0" borderId="0" xfId="1" applyNumberFormat="1" applyFont="1" applyFill="1" applyBorder="1" applyAlignment="1" applyProtection="1">
      <alignment horizontal="right" vertical="center"/>
      <protection locked="0"/>
    </xf>
    <xf numFmtId="3" fontId="2" fillId="0" borderId="5" xfId="1" applyNumberFormat="1" applyFont="1" applyFill="1" applyBorder="1" applyAlignment="1" applyProtection="1">
      <alignment horizontal="right" vertical="center"/>
      <protection locked="0"/>
    </xf>
    <xf numFmtId="3" fontId="2" fillId="0" borderId="101" xfId="1" applyNumberFormat="1" applyFont="1" applyFill="1" applyBorder="1" applyAlignment="1" applyProtection="1">
      <alignment horizontal="center" vertical="center"/>
    </xf>
    <xf numFmtId="3" fontId="2" fillId="0" borderId="8" xfId="1" applyNumberFormat="1" applyFont="1" applyFill="1" applyBorder="1" applyAlignment="1" applyProtection="1">
      <alignment horizontal="center" vertical="center"/>
    </xf>
    <xf numFmtId="3" fontId="2" fillId="0" borderId="0" xfId="1" applyNumberFormat="1" applyFont="1" applyFill="1" applyBorder="1" applyAlignment="1" applyProtection="1">
      <alignment vertical="center"/>
      <protection locked="0"/>
    </xf>
    <xf numFmtId="3" fontId="2" fillId="0" borderId="13" xfId="1" applyNumberFormat="1" applyFont="1" applyFill="1" applyBorder="1" applyAlignment="1" applyProtection="1">
      <alignment vertical="center"/>
      <protection locked="0"/>
    </xf>
    <xf numFmtId="3" fontId="2" fillId="0" borderId="8" xfId="1" applyNumberFormat="1" applyFont="1" applyFill="1" applyBorder="1" applyAlignment="1" applyProtection="1">
      <alignment horizontal="right" vertical="center"/>
    </xf>
    <xf numFmtId="3" fontId="2" fillId="0" borderId="2" xfId="1" applyNumberFormat="1" applyFont="1" applyFill="1" applyBorder="1" applyAlignment="1" applyProtection="1">
      <alignment horizontal="right" vertical="center"/>
      <protection locked="0"/>
    </xf>
    <xf numFmtId="3" fontId="5" fillId="0" borderId="103" xfId="1" applyNumberFormat="1" applyFont="1" applyFill="1" applyBorder="1" applyAlignment="1" applyProtection="1">
      <alignment vertical="center"/>
    </xf>
    <xf numFmtId="3" fontId="5" fillId="0" borderId="104" xfId="1" applyNumberFormat="1" applyFont="1" applyFill="1" applyBorder="1" applyAlignment="1" applyProtection="1">
      <alignment vertical="center"/>
    </xf>
    <xf numFmtId="3" fontId="5" fillId="0" borderId="0" xfId="1" applyNumberFormat="1" applyFont="1" applyFill="1" applyBorder="1" applyAlignment="1" applyProtection="1">
      <alignment vertical="center"/>
    </xf>
    <xf numFmtId="3" fontId="2" fillId="0" borderId="2" xfId="1" applyNumberFormat="1" applyFont="1" applyFill="1" applyBorder="1" applyAlignment="1" applyProtection="1">
      <alignment vertical="center"/>
      <protection locked="0"/>
    </xf>
    <xf numFmtId="3" fontId="2" fillId="0" borderId="8" xfId="1" applyNumberFormat="1" applyFont="1" applyFill="1" applyBorder="1" applyAlignment="1" applyProtection="1">
      <alignment vertical="center"/>
      <protection locked="0"/>
    </xf>
    <xf numFmtId="3" fontId="5" fillId="0" borderId="61" xfId="1" applyNumberFormat="1" applyFont="1" applyFill="1" applyBorder="1" applyAlignment="1" applyProtection="1">
      <alignment vertical="center"/>
      <protection locked="0"/>
    </xf>
    <xf numFmtId="3" fontId="2" fillId="0" borderId="92" xfId="1" applyNumberFormat="1" applyFont="1" applyFill="1" applyBorder="1" applyAlignment="1" applyProtection="1">
      <alignment horizontal="center" vertical="center"/>
    </xf>
    <xf numFmtId="3" fontId="2" fillId="0" borderId="0" xfId="1" applyNumberFormat="1" applyFont="1" applyFill="1" applyBorder="1" applyAlignment="1" applyProtection="1">
      <alignment horizontal="center" vertical="center"/>
    </xf>
    <xf numFmtId="3" fontId="2" fillId="0" borderId="5" xfId="1" applyNumberFormat="1" applyFont="1" applyFill="1" applyBorder="1" applyAlignment="1" applyProtection="1">
      <alignment horizontal="center" vertical="center"/>
    </xf>
    <xf numFmtId="3" fontId="2" fillId="0" borderId="13" xfId="1" applyNumberFormat="1" applyFont="1" applyFill="1" applyBorder="1" applyAlignment="1" applyProtection="1">
      <alignment horizontal="center" vertical="center"/>
    </xf>
    <xf numFmtId="3" fontId="2" fillId="0" borderId="13" xfId="1" applyNumberFormat="1" applyFont="1" applyFill="1" applyBorder="1" applyAlignment="1" applyProtection="1">
      <alignment vertical="center"/>
    </xf>
    <xf numFmtId="3" fontId="5" fillId="0" borderId="9" xfId="1" applyNumberFormat="1" applyFont="1" applyFill="1" applyBorder="1" applyAlignment="1" applyProtection="1">
      <alignment vertical="center"/>
    </xf>
    <xf numFmtId="3" fontId="5" fillId="3" borderId="9" xfId="1" applyNumberFormat="1" applyFont="1" applyFill="1" applyBorder="1" applyAlignment="1" applyProtection="1">
      <alignment vertical="center"/>
    </xf>
    <xf numFmtId="3" fontId="2" fillId="0" borderId="30" xfId="1" applyNumberFormat="1" applyFont="1" applyFill="1" applyBorder="1" applyAlignment="1" applyProtection="1">
      <alignment vertical="center"/>
    </xf>
    <xf numFmtId="3" fontId="2" fillId="0" borderId="16" xfId="1" applyNumberFormat="1" applyFont="1" applyFill="1" applyBorder="1" applyAlignment="1" applyProtection="1">
      <alignment vertical="center"/>
    </xf>
    <xf numFmtId="3" fontId="5" fillId="0" borderId="10" xfId="1" applyNumberFormat="1" applyFont="1" applyFill="1" applyBorder="1" applyAlignment="1" applyProtection="1">
      <alignment vertical="center"/>
    </xf>
    <xf numFmtId="3" fontId="5" fillId="3" borderId="10" xfId="1" applyNumberFormat="1" applyFont="1" applyFill="1" applyBorder="1" applyAlignment="1" applyProtection="1">
      <alignment vertical="center"/>
    </xf>
    <xf numFmtId="3" fontId="2" fillId="0" borderId="37" xfId="1" applyNumberFormat="1" applyFont="1" applyFill="1" applyBorder="1" applyAlignment="1" applyProtection="1">
      <alignment horizontal="right" vertical="center"/>
    </xf>
    <xf numFmtId="3" fontId="2" fillId="0" borderId="14" xfId="1" applyNumberFormat="1" applyFont="1" applyFill="1" applyBorder="1" applyAlignment="1" applyProtection="1">
      <alignment vertical="center"/>
    </xf>
    <xf numFmtId="3" fontId="2" fillId="0" borderId="67" xfId="1" applyNumberFormat="1" applyFont="1" applyFill="1" applyBorder="1" applyAlignment="1" applyProtection="1">
      <alignment vertical="center"/>
    </xf>
    <xf numFmtId="3" fontId="5" fillId="0" borderId="74" xfId="1" applyNumberFormat="1" applyFont="1" applyFill="1" applyBorder="1" applyAlignment="1" applyProtection="1">
      <alignment vertical="center"/>
    </xf>
    <xf numFmtId="3" fontId="5" fillId="3" borderId="74" xfId="1" applyNumberFormat="1" applyFont="1" applyFill="1" applyBorder="1" applyAlignment="1" applyProtection="1">
      <alignment vertical="center"/>
    </xf>
    <xf numFmtId="49" fontId="2" fillId="2" borderId="2" xfId="1" applyNumberFormat="1" applyFont="1" applyFill="1" applyBorder="1" applyAlignment="1" applyProtection="1">
      <alignment horizontal="center" vertical="center"/>
    </xf>
    <xf numFmtId="49" fontId="2" fillId="2" borderId="5" xfId="1" applyNumberFormat="1" applyFont="1" applyFill="1" applyBorder="1" applyAlignment="1" applyProtection="1">
      <alignment vertical="center"/>
      <protection locked="0"/>
    </xf>
    <xf numFmtId="0" fontId="2" fillId="0" borderId="17" xfId="1" applyFont="1" applyFill="1" applyBorder="1" applyAlignment="1" applyProtection="1">
      <alignment vertical="center"/>
    </xf>
    <xf numFmtId="0" fontId="2" fillId="0" borderId="33" xfId="1" applyFont="1" applyFill="1" applyBorder="1" applyAlignment="1" applyProtection="1">
      <alignment vertical="center"/>
    </xf>
    <xf numFmtId="3" fontId="2" fillId="0" borderId="97" xfId="1" applyNumberFormat="1" applyFont="1" applyFill="1" applyBorder="1" applyAlignment="1" applyProtection="1">
      <alignment horizontal="right" vertical="center"/>
    </xf>
    <xf numFmtId="3" fontId="2" fillId="0" borderId="83" xfId="1" applyNumberFormat="1" applyFont="1" applyFill="1" applyBorder="1" applyAlignment="1" applyProtection="1">
      <alignment horizontal="right" vertical="center"/>
    </xf>
    <xf numFmtId="3" fontId="2" fillId="0" borderId="48" xfId="1" applyNumberFormat="1" applyFont="1" applyFill="1" applyBorder="1" applyAlignment="1" applyProtection="1">
      <alignment horizontal="right" vertical="center"/>
    </xf>
    <xf numFmtId="3" fontId="2" fillId="0" borderId="2" xfId="1" applyNumberFormat="1" applyFont="1" applyFill="1" applyBorder="1" applyAlignment="1" applyProtection="1">
      <alignment horizontal="right" vertical="center"/>
    </xf>
    <xf numFmtId="3" fontId="2" fillId="0" borderId="47" xfId="1" applyNumberFormat="1" applyFont="1" applyFill="1" applyBorder="1" applyAlignment="1" applyProtection="1">
      <alignment horizontal="right" vertical="center"/>
    </xf>
    <xf numFmtId="3" fontId="5" fillId="0" borderId="88" xfId="1" applyNumberFormat="1" applyFont="1" applyBorder="1" applyAlignment="1" applyProtection="1">
      <alignment vertical="center"/>
    </xf>
    <xf numFmtId="3" fontId="5" fillId="0" borderId="19" xfId="1" applyNumberFormat="1" applyFont="1" applyBorder="1" applyAlignment="1" applyProtection="1">
      <alignment vertical="center"/>
    </xf>
    <xf numFmtId="3" fontId="2" fillId="0" borderId="66" xfId="1" applyNumberFormat="1" applyFont="1" applyBorder="1" applyAlignment="1" applyProtection="1">
      <alignment vertical="center"/>
    </xf>
    <xf numFmtId="3" fontId="5" fillId="0" borderId="78" xfId="1" applyNumberFormat="1" applyFont="1" applyBorder="1" applyAlignment="1" applyProtection="1">
      <alignment vertical="center"/>
    </xf>
    <xf numFmtId="3" fontId="5" fillId="0" borderId="17" xfId="1" applyNumberFormat="1" applyFont="1" applyBorder="1" applyAlignment="1" applyProtection="1">
      <alignment vertical="center"/>
    </xf>
    <xf numFmtId="3" fontId="5" fillId="0" borderId="0" xfId="1" applyNumberFormat="1" applyFont="1" applyBorder="1" applyAlignment="1" applyProtection="1">
      <alignment vertical="center"/>
    </xf>
    <xf numFmtId="0" fontId="5" fillId="0" borderId="88" xfId="1" applyFont="1" applyFill="1" applyBorder="1" applyAlignment="1" applyProtection="1">
      <alignment vertical="center"/>
    </xf>
    <xf numFmtId="0" fontId="5" fillId="0" borderId="19" xfId="1" applyFont="1" applyFill="1" applyBorder="1" applyAlignment="1" applyProtection="1">
      <alignment vertical="center"/>
    </xf>
    <xf numFmtId="0" fontId="5" fillId="0" borderId="66" xfId="1" applyFont="1" applyFill="1" applyBorder="1" applyAlignment="1" applyProtection="1">
      <alignment vertical="center"/>
    </xf>
    <xf numFmtId="0" fontId="5" fillId="0" borderId="78" xfId="1" applyFont="1" applyFill="1" applyBorder="1" applyAlignment="1" applyProtection="1">
      <alignment vertical="center"/>
    </xf>
    <xf numFmtId="0" fontId="5" fillId="0" borderId="17" xfId="1" applyFont="1" applyFill="1" applyBorder="1" applyAlignment="1" applyProtection="1">
      <alignment vertical="center"/>
    </xf>
    <xf numFmtId="0" fontId="5" fillId="0" borderId="17" xfId="1" applyFont="1" applyFill="1" applyBorder="1" applyAlignment="1" applyProtection="1">
      <alignment horizontal="left" vertical="center"/>
      <protection locked="0"/>
    </xf>
    <xf numFmtId="3" fontId="5" fillId="0" borderId="29" xfId="1" applyNumberFormat="1" applyFont="1" applyFill="1" applyBorder="1" applyAlignment="1" applyProtection="1">
      <alignment horizontal="left" vertical="center" wrapText="1"/>
      <protection locked="0"/>
    </xf>
    <xf numFmtId="3" fontId="2" fillId="0" borderId="25" xfId="1" applyNumberFormat="1" applyFont="1" applyFill="1" applyBorder="1" applyAlignment="1" applyProtection="1">
      <alignment horizontal="left" vertical="center" wrapText="1"/>
      <protection locked="0"/>
    </xf>
    <xf numFmtId="3" fontId="2" fillId="0" borderId="17" xfId="1" applyNumberFormat="1" applyFont="1" applyFill="1" applyBorder="1" applyAlignment="1" applyProtection="1">
      <alignment horizontal="left" vertical="center" wrapText="1"/>
      <protection locked="0"/>
    </xf>
    <xf numFmtId="3" fontId="2" fillId="0" borderId="33" xfId="1" applyNumberFormat="1" applyFont="1" applyFill="1" applyBorder="1" applyAlignment="1" applyProtection="1">
      <alignment horizontal="left" vertical="center" wrapText="1"/>
      <protection locked="0"/>
    </xf>
    <xf numFmtId="3" fontId="2" fillId="0" borderId="34" xfId="1" applyNumberFormat="1" applyFont="1" applyFill="1" applyBorder="1" applyAlignment="1" applyProtection="1">
      <alignment horizontal="left" vertical="center" wrapText="1"/>
      <protection locked="0"/>
    </xf>
    <xf numFmtId="3" fontId="2" fillId="0" borderId="37" xfId="1" applyNumberFormat="1" applyFont="1" applyFill="1" applyBorder="1" applyAlignment="1" applyProtection="1">
      <alignment horizontal="left" vertical="center" wrapText="1"/>
      <protection locked="0"/>
    </xf>
    <xf numFmtId="3" fontId="2" fillId="0" borderId="14" xfId="1" applyNumberFormat="1" applyFont="1" applyFill="1" applyBorder="1" applyAlignment="1" applyProtection="1">
      <alignment horizontal="left" vertical="center" wrapText="1"/>
      <protection locked="0"/>
    </xf>
    <xf numFmtId="3" fontId="2" fillId="0" borderId="48" xfId="1" applyNumberFormat="1" applyFont="1" applyFill="1" applyBorder="1" applyAlignment="1" applyProtection="1">
      <alignment horizontal="left" vertical="center" wrapText="1"/>
      <protection locked="0"/>
    </xf>
    <xf numFmtId="3" fontId="5" fillId="0" borderId="17" xfId="1" applyNumberFormat="1" applyFont="1" applyBorder="1" applyAlignment="1" applyProtection="1">
      <alignment horizontal="left" vertical="center" wrapText="1"/>
      <protection locked="0"/>
    </xf>
    <xf numFmtId="3" fontId="5" fillId="0" borderId="53" xfId="1" applyNumberFormat="1" applyFont="1" applyFill="1" applyBorder="1" applyAlignment="1" applyProtection="1">
      <alignment horizontal="left" vertical="center" wrapText="1"/>
      <protection locked="0"/>
    </xf>
    <xf numFmtId="3" fontId="5" fillId="0" borderId="17" xfId="1" applyNumberFormat="1" applyFont="1" applyFill="1" applyBorder="1" applyAlignment="1" applyProtection="1">
      <alignment horizontal="left" vertical="center" wrapText="1"/>
      <protection locked="0"/>
    </xf>
    <xf numFmtId="3" fontId="5" fillId="3" borderId="55" xfId="1" applyNumberFormat="1" applyFont="1" applyFill="1" applyBorder="1" applyAlignment="1" applyProtection="1">
      <alignment horizontal="left" vertical="center" wrapText="1"/>
    </xf>
    <xf numFmtId="3" fontId="2" fillId="0" borderId="55" xfId="1" applyNumberFormat="1" applyFont="1" applyFill="1" applyBorder="1" applyAlignment="1" applyProtection="1">
      <alignment horizontal="left" vertical="center" wrapText="1"/>
      <protection locked="0"/>
    </xf>
    <xf numFmtId="3" fontId="2" fillId="0" borderId="74" xfId="1" applyNumberFormat="1" applyFont="1" applyFill="1" applyBorder="1" applyAlignment="1" applyProtection="1">
      <alignment horizontal="left" vertical="center" wrapText="1"/>
      <protection locked="0"/>
    </xf>
    <xf numFmtId="3" fontId="2" fillId="0" borderId="67" xfId="1" applyNumberFormat="1" applyFont="1" applyFill="1" applyBorder="1" applyAlignment="1" applyProtection="1">
      <alignment horizontal="left" vertical="center" wrapText="1"/>
      <protection locked="0"/>
    </xf>
    <xf numFmtId="3" fontId="5" fillId="0" borderId="74" xfId="1" applyNumberFormat="1" applyFont="1" applyFill="1" applyBorder="1" applyAlignment="1" applyProtection="1">
      <alignment horizontal="left" vertical="center" wrapText="1"/>
      <protection locked="0"/>
    </xf>
    <xf numFmtId="3" fontId="5" fillId="3" borderId="74" xfId="1" applyNumberFormat="1" applyFont="1" applyFill="1" applyBorder="1" applyAlignment="1" applyProtection="1">
      <alignment horizontal="left" vertical="center" wrapText="1"/>
    </xf>
    <xf numFmtId="3" fontId="2" fillId="0" borderId="55" xfId="1" applyNumberFormat="1" applyFont="1" applyFill="1" applyBorder="1" applyAlignment="1" applyProtection="1">
      <alignment horizontal="left" vertical="center" wrapText="1"/>
    </xf>
    <xf numFmtId="3" fontId="5" fillId="0" borderId="55" xfId="1" applyNumberFormat="1" applyFont="1" applyFill="1" applyBorder="1" applyAlignment="1" applyProtection="1">
      <alignment horizontal="left" vertical="center" wrapText="1"/>
      <protection locked="0"/>
    </xf>
    <xf numFmtId="3" fontId="5" fillId="0" borderId="17" xfId="1" applyNumberFormat="1" applyFont="1" applyFill="1" applyBorder="1" applyAlignment="1" applyProtection="1">
      <alignment horizontal="left" vertical="center" wrapText="1"/>
    </xf>
    <xf numFmtId="3" fontId="2" fillId="0" borderId="42" xfId="1" applyNumberFormat="1" applyFont="1" applyFill="1" applyBorder="1" applyAlignment="1" applyProtection="1">
      <alignment vertical="center"/>
    </xf>
    <xf numFmtId="3" fontId="2" fillId="0" borderId="31" xfId="1" applyNumberFormat="1" applyFont="1" applyFill="1" applyBorder="1" applyAlignment="1" applyProtection="1">
      <alignment vertical="center"/>
    </xf>
    <xf numFmtId="3" fontId="2" fillId="0" borderId="43" xfId="1" applyNumberFormat="1" applyFont="1" applyFill="1" applyBorder="1" applyAlignment="1" applyProtection="1">
      <alignment vertical="center"/>
    </xf>
    <xf numFmtId="0" fontId="5" fillId="0" borderId="8" xfId="1" applyFont="1" applyFill="1" applyBorder="1" applyAlignment="1" applyProtection="1">
      <alignment vertical="top"/>
    </xf>
    <xf numFmtId="3" fontId="2" fillId="0" borderId="38" xfId="1" applyNumberFormat="1" applyFont="1" applyFill="1" applyBorder="1" applyAlignment="1" applyProtection="1">
      <alignment vertical="center"/>
    </xf>
    <xf numFmtId="49" fontId="2" fillId="2" borderId="33" xfId="1" applyNumberFormat="1" applyFont="1" applyFill="1" applyBorder="1" applyAlignment="1" applyProtection="1">
      <alignment vertical="center"/>
      <protection locked="0"/>
    </xf>
    <xf numFmtId="0" fontId="2" fillId="0" borderId="1" xfId="1" applyFont="1" applyFill="1" applyBorder="1" applyAlignment="1" applyProtection="1">
      <alignment vertical="center"/>
    </xf>
    <xf numFmtId="3" fontId="5" fillId="0" borderId="26" xfId="1" applyNumberFormat="1" applyFont="1" applyFill="1" applyBorder="1" applyAlignment="1" applyProtection="1">
      <alignment horizontal="right" vertical="center"/>
    </xf>
    <xf numFmtId="3" fontId="2" fillId="0" borderId="22" xfId="1" applyNumberFormat="1" applyFont="1" applyFill="1" applyBorder="1" applyAlignment="1" applyProtection="1">
      <alignment horizontal="right" vertical="center"/>
    </xf>
    <xf numFmtId="3" fontId="2" fillId="0" borderId="15" xfId="1" applyNumberFormat="1" applyFont="1" applyFill="1" applyBorder="1" applyAlignment="1" applyProtection="1">
      <alignment horizontal="right" vertical="center"/>
    </xf>
    <xf numFmtId="3" fontId="2" fillId="0" borderId="31" xfId="1" applyNumberFormat="1" applyFont="1" applyFill="1" applyBorder="1" applyAlignment="1" applyProtection="1">
      <alignment horizontal="right" vertical="center"/>
    </xf>
    <xf numFmtId="3" fontId="2" fillId="0" borderId="18" xfId="1" applyNumberFormat="1" applyFont="1" applyFill="1" applyBorder="1" applyAlignment="1" applyProtection="1">
      <alignment vertical="center"/>
    </xf>
    <xf numFmtId="3" fontId="2" fillId="0" borderId="35" xfId="1" applyNumberFormat="1" applyFont="1" applyFill="1" applyBorder="1" applyAlignment="1" applyProtection="1">
      <alignment vertical="center"/>
    </xf>
    <xf numFmtId="3" fontId="2" fillId="0" borderId="15" xfId="1" applyNumberFormat="1" applyFont="1" applyFill="1" applyBorder="1" applyAlignment="1" applyProtection="1">
      <alignment vertical="center"/>
    </xf>
    <xf numFmtId="3" fontId="2" fillId="0" borderId="35" xfId="1" applyNumberFormat="1" applyFont="1" applyFill="1" applyBorder="1" applyAlignment="1" applyProtection="1">
      <alignment horizontal="right" vertical="center"/>
    </xf>
    <xf numFmtId="3" fontId="2" fillId="0" borderId="38" xfId="1" applyNumberFormat="1" applyFont="1" applyFill="1" applyBorder="1" applyAlignment="1" applyProtection="1">
      <alignment horizontal="right" vertical="center"/>
    </xf>
    <xf numFmtId="3" fontId="2" fillId="0" borderId="45" xfId="1" applyNumberFormat="1" applyFont="1" applyFill="1" applyBorder="1" applyAlignment="1" applyProtection="1">
      <alignment horizontal="right" vertical="center"/>
    </xf>
    <xf numFmtId="3" fontId="2" fillId="0" borderId="45" xfId="1" applyNumberFormat="1" applyFont="1" applyFill="1" applyBorder="1" applyAlignment="1" applyProtection="1">
      <alignment vertical="center"/>
    </xf>
    <xf numFmtId="3" fontId="5" fillId="0" borderId="15" xfId="1" applyNumberFormat="1" applyFont="1" applyBorder="1" applyAlignment="1" applyProtection="1">
      <alignment vertical="center"/>
    </xf>
    <xf numFmtId="3" fontId="5" fillId="0" borderId="26" xfId="1" applyNumberFormat="1" applyFont="1" applyFill="1" applyBorder="1" applyAlignment="1" applyProtection="1">
      <alignment vertical="center"/>
    </xf>
    <xf numFmtId="3" fontId="5" fillId="0" borderId="50" xfId="1" applyNumberFormat="1" applyFont="1" applyFill="1" applyBorder="1" applyAlignment="1" applyProtection="1">
      <alignment vertical="center"/>
    </xf>
    <xf numFmtId="3" fontId="5" fillId="0" borderId="15" xfId="1" applyNumberFormat="1" applyFont="1" applyFill="1" applyBorder="1" applyAlignment="1" applyProtection="1">
      <alignment vertical="center"/>
    </xf>
    <xf numFmtId="3" fontId="5" fillId="3" borderId="39" xfId="1" applyNumberFormat="1" applyFont="1" applyFill="1" applyBorder="1" applyAlignment="1" applyProtection="1">
      <alignment vertical="center"/>
    </xf>
    <xf numFmtId="3" fontId="2" fillId="0" borderId="58" xfId="1" applyNumberFormat="1" applyFont="1" applyFill="1" applyBorder="1" applyAlignment="1" applyProtection="1">
      <alignment vertical="center"/>
    </xf>
    <xf numFmtId="3" fontId="2" fillId="0" borderId="39" xfId="1" applyNumberFormat="1" applyFont="1" applyFill="1" applyBorder="1" applyAlignment="1" applyProtection="1">
      <alignment vertical="center"/>
    </xf>
    <xf numFmtId="3" fontId="5" fillId="3" borderId="35" xfId="1" applyNumberFormat="1" applyFont="1" applyFill="1" applyBorder="1" applyAlignment="1" applyProtection="1">
      <alignment vertical="center"/>
    </xf>
    <xf numFmtId="3" fontId="5" fillId="0" borderId="39" xfId="1" applyNumberFormat="1" applyFont="1" applyFill="1" applyBorder="1" applyAlignment="1" applyProtection="1">
      <alignment vertical="center"/>
    </xf>
    <xf numFmtId="3" fontId="5" fillId="0" borderId="37" xfId="1" applyNumberFormat="1" applyFont="1" applyFill="1" applyBorder="1" applyAlignment="1" applyProtection="1">
      <alignment vertical="center"/>
    </xf>
    <xf numFmtId="3" fontId="5" fillId="0" borderId="35" xfId="1" applyNumberFormat="1" applyFont="1" applyFill="1" applyBorder="1" applyAlignment="1" applyProtection="1">
      <alignment vertical="center"/>
    </xf>
    <xf numFmtId="0" fontId="2" fillId="4" borderId="0" xfId="1" applyFont="1" applyFill="1" applyBorder="1" applyAlignment="1" applyProtection="1">
      <alignment vertical="center"/>
    </xf>
    <xf numFmtId="0" fontId="5" fillId="4" borderId="8" xfId="1" applyFont="1" applyFill="1" applyBorder="1" applyAlignment="1" applyProtection="1">
      <alignment vertical="top"/>
    </xf>
    <xf numFmtId="49" fontId="2" fillId="4" borderId="1" xfId="1" applyNumberFormat="1" applyFont="1" applyFill="1" applyBorder="1" applyAlignment="1" applyProtection="1">
      <alignment vertical="center"/>
    </xf>
    <xf numFmtId="49" fontId="2" fillId="4" borderId="0" xfId="1" applyNumberFormat="1" applyFont="1" applyFill="1" applyBorder="1" applyAlignment="1" applyProtection="1">
      <alignment vertical="center"/>
    </xf>
    <xf numFmtId="49" fontId="2" fillId="4" borderId="0" xfId="1" applyNumberFormat="1" applyFont="1" applyFill="1" applyBorder="1" applyAlignment="1" applyProtection="1">
      <alignment horizontal="centerContinuous" vertical="center"/>
    </xf>
    <xf numFmtId="49" fontId="2" fillId="4" borderId="2" xfId="1" applyNumberFormat="1" applyFont="1" applyFill="1" applyBorder="1" applyAlignment="1" applyProtection="1">
      <alignment horizontal="center" vertical="center"/>
    </xf>
    <xf numFmtId="0" fontId="2" fillId="4" borderId="17" xfId="1" applyFont="1" applyFill="1" applyBorder="1" applyAlignment="1" applyProtection="1">
      <alignment vertical="center"/>
    </xf>
    <xf numFmtId="49" fontId="4" fillId="4" borderId="1" xfId="1" applyNumberFormat="1" applyFont="1" applyFill="1" applyBorder="1" applyAlignment="1" applyProtection="1">
      <alignment vertical="center"/>
    </xf>
    <xf numFmtId="49" fontId="5" fillId="4" borderId="0" xfId="1" applyNumberFormat="1" applyFont="1" applyFill="1" applyBorder="1" applyAlignment="1" applyProtection="1">
      <alignment vertical="center"/>
    </xf>
    <xf numFmtId="49" fontId="6" fillId="4" borderId="1" xfId="1" applyNumberFormat="1" applyFont="1" applyFill="1" applyBorder="1" applyAlignment="1" applyProtection="1">
      <alignment vertical="center"/>
    </xf>
    <xf numFmtId="49" fontId="2" fillId="4" borderId="5" xfId="1" applyNumberFormat="1" applyFont="1" applyFill="1" applyBorder="1" applyAlignment="1" applyProtection="1">
      <alignment vertical="center"/>
      <protection locked="0"/>
    </xf>
    <xf numFmtId="0" fontId="2" fillId="4" borderId="33" xfId="1" applyFont="1" applyFill="1" applyBorder="1" applyAlignment="1" applyProtection="1">
      <alignment vertical="center"/>
    </xf>
    <xf numFmtId="49" fontId="2" fillId="4" borderId="7" xfId="1" applyNumberFormat="1" applyFont="1" applyFill="1" applyBorder="1" applyAlignment="1" applyProtection="1">
      <alignment vertical="center"/>
    </xf>
    <xf numFmtId="49" fontId="2" fillId="4" borderId="8" xfId="1" applyNumberFormat="1" applyFont="1" applyFill="1" applyBorder="1" applyAlignment="1" applyProtection="1">
      <alignment vertical="center"/>
    </xf>
    <xf numFmtId="49" fontId="2" fillId="4" borderId="0" xfId="1" applyNumberFormat="1" applyFont="1" applyFill="1" applyBorder="1" applyAlignment="1" applyProtection="1">
      <alignment horizontal="center" vertical="center" wrapText="1"/>
    </xf>
    <xf numFmtId="0" fontId="2" fillId="4" borderId="0" xfId="1" applyFont="1" applyFill="1" applyBorder="1" applyAlignment="1" applyProtection="1">
      <alignment horizontal="center" vertical="center" textRotation="90"/>
    </xf>
    <xf numFmtId="1" fontId="7" fillId="4" borderId="22" xfId="1" applyNumberFormat="1" applyFont="1" applyFill="1" applyBorder="1" applyAlignment="1" applyProtection="1">
      <alignment horizontal="center" vertical="center"/>
    </xf>
    <xf numFmtId="1" fontId="7" fillId="4" borderId="86" xfId="1" applyNumberFormat="1" applyFont="1" applyFill="1" applyBorder="1" applyAlignment="1" applyProtection="1">
      <alignment horizontal="center" vertical="center"/>
    </xf>
    <xf numFmtId="1" fontId="7" fillId="4" borderId="24" xfId="1" applyNumberFormat="1" applyFont="1" applyFill="1" applyBorder="1" applyAlignment="1" applyProtection="1">
      <alignment horizontal="center" vertical="center"/>
    </xf>
    <xf numFmtId="1" fontId="7" fillId="4" borderId="87" xfId="1" applyNumberFormat="1" applyFont="1" applyFill="1" applyBorder="1" applyAlignment="1" applyProtection="1">
      <alignment horizontal="center" vertical="center"/>
    </xf>
    <xf numFmtId="1" fontId="7" fillId="4" borderId="77" xfId="1" applyNumberFormat="1" applyFont="1" applyFill="1" applyBorder="1" applyAlignment="1" applyProtection="1">
      <alignment horizontal="center" vertical="center"/>
    </xf>
    <xf numFmtId="1" fontId="7" fillId="4" borderId="25" xfId="1" applyNumberFormat="1" applyFont="1" applyFill="1" applyBorder="1" applyAlignment="1" applyProtection="1">
      <alignment horizontal="center" vertical="center"/>
    </xf>
    <xf numFmtId="1" fontId="7" fillId="4" borderId="102" xfId="1" applyNumberFormat="1" applyFont="1" applyFill="1" applyBorder="1" applyAlignment="1" applyProtection="1">
      <alignment horizontal="center" vertical="center"/>
    </xf>
    <xf numFmtId="0" fontId="5" fillId="4" borderId="15" xfId="1" applyFont="1" applyFill="1" applyBorder="1" applyAlignment="1" applyProtection="1">
      <alignment vertical="center" wrapText="1"/>
    </xf>
    <xf numFmtId="0" fontId="5" fillId="4" borderId="15" xfId="1" applyFont="1" applyFill="1" applyBorder="1" applyAlignment="1" applyProtection="1">
      <alignment horizontal="left" vertical="center" wrapText="1"/>
    </xf>
    <xf numFmtId="0" fontId="5" fillId="4" borderId="88" xfId="1" applyFont="1" applyFill="1" applyBorder="1" applyAlignment="1" applyProtection="1">
      <alignment vertical="center"/>
    </xf>
    <xf numFmtId="0" fontId="5" fillId="4" borderId="19" xfId="1" applyFont="1" applyFill="1" applyBorder="1" applyAlignment="1" applyProtection="1">
      <alignment vertical="center"/>
    </xf>
    <xf numFmtId="0" fontId="5" fillId="4" borderId="66" xfId="1" applyFont="1" applyFill="1" applyBorder="1" applyAlignment="1" applyProtection="1">
      <alignment vertical="center"/>
    </xf>
    <xf numFmtId="0" fontId="5" fillId="4" borderId="78" xfId="1" applyFont="1" applyFill="1" applyBorder="1" applyAlignment="1" applyProtection="1">
      <alignment vertical="center"/>
    </xf>
    <xf numFmtId="0" fontId="5" fillId="4" borderId="17" xfId="1" applyFont="1" applyFill="1" applyBorder="1" applyAlignment="1" applyProtection="1">
      <alignment vertical="center"/>
    </xf>
    <xf numFmtId="0" fontId="5" fillId="4" borderId="0" xfId="1" applyFont="1" applyFill="1" applyBorder="1" applyAlignment="1" applyProtection="1">
      <alignment vertical="center"/>
    </xf>
    <xf numFmtId="0" fontId="5" fillId="4" borderId="17" xfId="1" applyFont="1" applyFill="1" applyBorder="1" applyAlignment="1" applyProtection="1">
      <alignment horizontal="left" vertical="center"/>
      <protection locked="0"/>
    </xf>
    <xf numFmtId="0" fontId="5" fillId="4" borderId="26" xfId="1" applyFont="1" applyFill="1" applyBorder="1" applyAlignment="1" applyProtection="1">
      <alignment vertical="center" wrapText="1"/>
    </xf>
    <xf numFmtId="0" fontId="5" fillId="4" borderId="26" xfId="1" applyFont="1" applyFill="1" applyBorder="1" applyAlignment="1" applyProtection="1">
      <alignment horizontal="left" vertical="center" wrapText="1"/>
    </xf>
    <xf numFmtId="3" fontId="5" fillId="4" borderId="89" xfId="1" applyNumberFormat="1" applyFont="1" applyFill="1" applyBorder="1" applyAlignment="1" applyProtection="1">
      <alignment horizontal="right" vertical="center"/>
    </xf>
    <xf numFmtId="3" fontId="5" fillId="4" borderId="28" xfId="1" applyNumberFormat="1" applyFont="1" applyFill="1" applyBorder="1" applyAlignment="1" applyProtection="1">
      <alignment horizontal="right" vertical="center"/>
    </xf>
    <xf numFmtId="3" fontId="5" fillId="4" borderId="90" xfId="1" applyNumberFormat="1" applyFont="1" applyFill="1" applyBorder="1" applyAlignment="1" applyProtection="1">
      <alignment horizontal="right" vertical="center"/>
    </xf>
    <xf numFmtId="3" fontId="5" fillId="4" borderId="79" xfId="1" applyNumberFormat="1" applyFont="1" applyFill="1" applyBorder="1" applyAlignment="1" applyProtection="1">
      <alignment horizontal="right" vertical="center"/>
    </xf>
    <xf numFmtId="3" fontId="5" fillId="4" borderId="29" xfId="1" applyNumberFormat="1" applyFont="1" applyFill="1" applyBorder="1" applyAlignment="1" applyProtection="1">
      <alignment horizontal="right" vertical="center"/>
    </xf>
    <xf numFmtId="3" fontId="5" fillId="4" borderId="103" xfId="1" applyNumberFormat="1" applyFont="1" applyFill="1" applyBorder="1" applyAlignment="1" applyProtection="1">
      <alignment horizontal="right" vertical="center"/>
    </xf>
    <xf numFmtId="3" fontId="5" fillId="4" borderId="29" xfId="1" applyNumberFormat="1" applyFont="1" applyFill="1" applyBorder="1" applyAlignment="1" applyProtection="1">
      <alignment horizontal="left" vertical="center" wrapText="1"/>
      <protection locked="0"/>
    </xf>
    <xf numFmtId="0" fontId="2" fillId="4" borderId="22" xfId="1" applyFont="1" applyFill="1" applyBorder="1" applyAlignment="1" applyProtection="1">
      <alignment vertical="center" wrapText="1"/>
    </xf>
    <xf numFmtId="0" fontId="2" fillId="4" borderId="22" xfId="1" applyFont="1" applyFill="1" applyBorder="1" applyAlignment="1" applyProtection="1">
      <alignment horizontal="left" vertical="center" wrapText="1"/>
    </xf>
    <xf numFmtId="3" fontId="2" fillId="4" borderId="86" xfId="1" applyNumberFormat="1" applyFont="1" applyFill="1" applyBorder="1" applyAlignment="1" applyProtection="1">
      <alignment horizontal="right" vertical="center"/>
    </xf>
    <xf numFmtId="3" fontId="2" fillId="4" borderId="24" xfId="1" applyNumberFormat="1" applyFont="1" applyFill="1" applyBorder="1" applyAlignment="1" applyProtection="1">
      <alignment horizontal="right" vertical="center"/>
    </xf>
    <xf numFmtId="3" fontId="2" fillId="4" borderId="87" xfId="1" applyNumberFormat="1" applyFont="1" applyFill="1" applyBorder="1" applyAlignment="1" applyProtection="1">
      <alignment horizontal="right" vertical="center"/>
    </xf>
    <xf numFmtId="3" fontId="2" fillId="4" borderId="77" xfId="1" applyNumberFormat="1" applyFont="1" applyFill="1" applyBorder="1" applyAlignment="1" applyProtection="1">
      <alignment horizontal="right" vertical="center"/>
    </xf>
    <xf numFmtId="3" fontId="2" fillId="4" borderId="25" xfId="1" applyNumberFormat="1" applyFont="1" applyFill="1" applyBorder="1" applyAlignment="1" applyProtection="1">
      <alignment horizontal="right" vertical="center"/>
    </xf>
    <xf numFmtId="3" fontId="2" fillId="4" borderId="102" xfId="1" applyNumberFormat="1" applyFont="1" applyFill="1" applyBorder="1" applyAlignment="1" applyProtection="1">
      <alignment horizontal="right" vertical="center"/>
    </xf>
    <xf numFmtId="3" fontId="2" fillId="4" borderId="25" xfId="1" applyNumberFormat="1" applyFont="1" applyFill="1" applyBorder="1" applyAlignment="1" applyProtection="1">
      <alignment horizontal="left" vertical="center" wrapText="1"/>
      <protection locked="0"/>
    </xf>
    <xf numFmtId="0" fontId="2" fillId="4" borderId="15" xfId="1" applyFont="1" applyFill="1" applyBorder="1" applyAlignment="1" applyProtection="1">
      <alignment vertical="center" wrapText="1"/>
    </xf>
    <xf numFmtId="0" fontId="2" fillId="4" borderId="15" xfId="1" applyFont="1" applyFill="1" applyBorder="1" applyAlignment="1" applyProtection="1">
      <alignment horizontal="right" vertical="center" wrapText="1"/>
    </xf>
    <xf numFmtId="3" fontId="2" fillId="4" borderId="88" xfId="1" applyNumberFormat="1" applyFont="1" applyFill="1" applyBorder="1" applyAlignment="1" applyProtection="1">
      <alignment horizontal="right" vertical="center"/>
      <protection locked="0"/>
    </xf>
    <xf numFmtId="3" fontId="2" fillId="4" borderId="19" xfId="1" applyNumberFormat="1" applyFont="1" applyFill="1" applyBorder="1" applyAlignment="1" applyProtection="1">
      <alignment horizontal="right" vertical="center"/>
      <protection locked="0"/>
    </xf>
    <xf numFmtId="3" fontId="2" fillId="4" borderId="66" xfId="1" applyNumberFormat="1" applyFont="1" applyFill="1" applyBorder="1" applyAlignment="1" applyProtection="1">
      <alignment horizontal="right" vertical="center"/>
      <protection locked="0"/>
    </xf>
    <xf numFmtId="3" fontId="2" fillId="4" borderId="78" xfId="1" applyNumberFormat="1" applyFont="1" applyFill="1" applyBorder="1" applyAlignment="1" applyProtection="1">
      <alignment horizontal="right" vertical="center"/>
      <protection locked="0"/>
    </xf>
    <xf numFmtId="3" fontId="2" fillId="4" borderId="17" xfId="1" applyNumberFormat="1" applyFont="1" applyFill="1" applyBorder="1" applyAlignment="1" applyProtection="1">
      <alignment horizontal="right" vertical="center"/>
      <protection locked="0"/>
    </xf>
    <xf numFmtId="3" fontId="2" fillId="4" borderId="0" xfId="1" applyNumberFormat="1" applyFont="1" applyFill="1" applyBorder="1" applyAlignment="1" applyProtection="1">
      <alignment horizontal="right" vertical="center"/>
      <protection locked="0"/>
    </xf>
    <xf numFmtId="3" fontId="2" fillId="4" borderId="17" xfId="1" applyNumberFormat="1" applyFont="1" applyFill="1" applyBorder="1" applyAlignment="1" applyProtection="1">
      <alignment horizontal="left" vertical="center" wrapText="1"/>
      <protection locked="0"/>
    </xf>
    <xf numFmtId="0" fontId="2" fillId="4" borderId="31" xfId="1" applyFont="1" applyFill="1" applyBorder="1" applyAlignment="1" applyProtection="1">
      <alignment vertical="center" wrapText="1"/>
    </xf>
    <xf numFmtId="0" fontId="2" fillId="4" borderId="31" xfId="1" applyFont="1" applyFill="1" applyBorder="1" applyAlignment="1" applyProtection="1">
      <alignment horizontal="right" vertical="center" wrapText="1"/>
    </xf>
    <xf numFmtId="3" fontId="2" fillId="4" borderId="91" xfId="1" applyNumberFormat="1" applyFont="1" applyFill="1" applyBorder="1" applyAlignment="1" applyProtection="1">
      <alignment horizontal="right" vertical="center"/>
      <protection locked="0"/>
    </xf>
    <xf numFmtId="3" fontId="2" fillId="4" borderId="3" xfId="1" applyNumberFormat="1" applyFont="1" applyFill="1" applyBorder="1" applyAlignment="1" applyProtection="1">
      <alignment horizontal="right" vertical="center"/>
      <protection locked="0"/>
    </xf>
    <xf numFmtId="3" fontId="2" fillId="4" borderId="64" xfId="1" applyNumberFormat="1" applyFont="1" applyFill="1" applyBorder="1" applyAlignment="1" applyProtection="1">
      <alignment horizontal="right" vertical="center"/>
      <protection locked="0"/>
    </xf>
    <xf numFmtId="3" fontId="2" fillId="4" borderId="6" xfId="1" applyNumberFormat="1" applyFont="1" applyFill="1" applyBorder="1" applyAlignment="1" applyProtection="1">
      <alignment horizontal="right" vertical="center"/>
      <protection locked="0"/>
    </xf>
    <xf numFmtId="3" fontId="2" fillId="4" borderId="33" xfId="1" applyNumberFormat="1" applyFont="1" applyFill="1" applyBorder="1" applyAlignment="1" applyProtection="1">
      <alignment horizontal="right" vertical="center"/>
      <protection locked="0"/>
    </xf>
    <xf numFmtId="3" fontId="2" fillId="4" borderId="5" xfId="1" applyNumberFormat="1" applyFont="1" applyFill="1" applyBorder="1" applyAlignment="1" applyProtection="1">
      <alignment horizontal="right" vertical="center"/>
      <protection locked="0"/>
    </xf>
    <xf numFmtId="3" fontId="2" fillId="4" borderId="33" xfId="1" applyNumberFormat="1" applyFont="1" applyFill="1" applyBorder="1" applyAlignment="1" applyProtection="1">
      <alignment horizontal="left" vertical="center" wrapText="1"/>
      <protection locked="0"/>
    </xf>
    <xf numFmtId="0" fontId="5" fillId="4" borderId="18" xfId="1" applyFont="1" applyFill="1" applyBorder="1" applyAlignment="1" applyProtection="1">
      <alignment horizontal="left" vertical="center" wrapText="1"/>
    </xf>
    <xf numFmtId="3" fontId="2" fillId="4" borderId="92" xfId="1" applyNumberFormat="1" applyFont="1" applyFill="1" applyBorder="1" applyAlignment="1" applyProtection="1">
      <alignment vertical="center"/>
      <protection locked="0"/>
    </xf>
    <xf numFmtId="3" fontId="2" fillId="4" borderId="20" xfId="1" applyNumberFormat="1" applyFont="1" applyFill="1" applyBorder="1" applyAlignment="1" applyProtection="1">
      <alignment vertical="center"/>
      <protection locked="0"/>
    </xf>
    <xf numFmtId="3" fontId="2" fillId="4" borderId="93" xfId="1" applyNumberFormat="1" applyFont="1" applyFill="1" applyBorder="1" applyAlignment="1" applyProtection="1">
      <alignment vertical="center"/>
      <protection locked="0"/>
    </xf>
    <xf numFmtId="3" fontId="2" fillId="4" borderId="76" xfId="1" applyNumberFormat="1" applyFont="1" applyFill="1" applyBorder="1" applyAlignment="1" applyProtection="1">
      <alignment vertical="center"/>
      <protection locked="0"/>
    </xf>
    <xf numFmtId="3" fontId="2" fillId="4" borderId="34" xfId="1" applyNumberFormat="1" applyFont="1" applyFill="1" applyBorder="1" applyAlignment="1" applyProtection="1">
      <alignment vertical="center"/>
      <protection locked="0"/>
    </xf>
    <xf numFmtId="3" fontId="2" fillId="4" borderId="92" xfId="1" applyNumberFormat="1" applyFont="1" applyFill="1" applyBorder="1" applyAlignment="1" applyProtection="1">
      <alignment horizontal="center" vertical="center"/>
    </xf>
    <xf numFmtId="3" fontId="2" fillId="4" borderId="76" xfId="1" applyNumberFormat="1" applyFont="1" applyFill="1" applyBorder="1" applyAlignment="1" applyProtection="1">
      <alignment horizontal="center" vertical="center"/>
    </xf>
    <xf numFmtId="3" fontId="2" fillId="4" borderId="34" xfId="1" applyNumberFormat="1" applyFont="1" applyFill="1" applyBorder="1" applyAlignment="1" applyProtection="1">
      <alignment horizontal="center" vertical="center"/>
    </xf>
    <xf numFmtId="3" fontId="2" fillId="4" borderId="101" xfId="1" applyNumberFormat="1" applyFont="1" applyFill="1" applyBorder="1" applyAlignment="1" applyProtection="1">
      <alignment horizontal="center" vertical="center"/>
    </xf>
    <xf numFmtId="3" fontId="2" fillId="4" borderId="20" xfId="1" applyNumberFormat="1" applyFont="1" applyFill="1" applyBorder="1" applyAlignment="1" applyProtection="1">
      <alignment horizontal="center" vertical="center"/>
    </xf>
    <xf numFmtId="0" fontId="5" fillId="4" borderId="35" xfId="1" applyFont="1" applyFill="1" applyBorder="1" applyAlignment="1" applyProtection="1">
      <alignment horizontal="left" vertical="center" wrapText="1"/>
    </xf>
    <xf numFmtId="3" fontId="2" fillId="4" borderId="44" xfId="1" applyNumberFormat="1" applyFont="1" applyFill="1" applyBorder="1" applyAlignment="1" applyProtection="1">
      <alignment horizontal="center" vertical="center"/>
      <protection locked="0"/>
    </xf>
    <xf numFmtId="3" fontId="2" fillId="4" borderId="36" xfId="1" applyNumberFormat="1" applyFont="1" applyFill="1" applyBorder="1" applyAlignment="1" applyProtection="1">
      <alignment horizontal="center" vertical="center"/>
      <protection locked="0"/>
    </xf>
    <xf numFmtId="3" fontId="2" fillId="4" borderId="94" xfId="1" applyNumberFormat="1" applyFont="1" applyFill="1" applyBorder="1" applyAlignment="1" applyProtection="1">
      <alignment horizontal="right" vertical="center"/>
      <protection locked="0"/>
    </xf>
    <xf numFmtId="3" fontId="2" fillId="4" borderId="44" xfId="1" applyNumberFormat="1" applyFont="1" applyFill="1" applyBorder="1" applyAlignment="1" applyProtection="1">
      <alignment horizontal="center" vertical="center"/>
    </xf>
    <xf numFmtId="3" fontId="2" fillId="4" borderId="56" xfId="1" applyNumberFormat="1" applyFont="1" applyFill="1" applyBorder="1" applyAlignment="1" applyProtection="1">
      <alignment horizontal="center" vertical="center"/>
    </xf>
    <xf numFmtId="3" fontId="2" fillId="4" borderId="37" xfId="1" applyNumberFormat="1" applyFont="1" applyFill="1" applyBorder="1" applyAlignment="1" applyProtection="1">
      <alignment horizontal="center" vertical="center"/>
    </xf>
    <xf numFmtId="3" fontId="2" fillId="4" borderId="8" xfId="1" applyNumberFormat="1" applyFont="1" applyFill="1" applyBorder="1" applyAlignment="1" applyProtection="1">
      <alignment horizontal="center" vertical="center"/>
    </xf>
    <xf numFmtId="3" fontId="2" fillId="4" borderId="36" xfId="1" applyNumberFormat="1" applyFont="1" applyFill="1" applyBorder="1" applyAlignment="1" applyProtection="1">
      <alignment horizontal="center" vertical="center"/>
    </xf>
    <xf numFmtId="3" fontId="2" fillId="4" borderId="37" xfId="1" applyNumberFormat="1" applyFont="1" applyFill="1" applyBorder="1" applyAlignment="1" applyProtection="1">
      <alignment horizontal="left" vertical="center" wrapText="1"/>
      <protection locked="0"/>
    </xf>
    <xf numFmtId="3" fontId="2" fillId="4" borderId="94" xfId="1" applyNumberFormat="1" applyFont="1" applyFill="1" applyBorder="1" applyAlignment="1" applyProtection="1">
      <alignment horizontal="center" vertical="center"/>
    </xf>
    <xf numFmtId="3" fontId="2" fillId="4" borderId="44" xfId="1" applyNumberFormat="1" applyFont="1" applyFill="1" applyBorder="1" applyAlignment="1" applyProtection="1">
      <alignment vertical="center"/>
    </xf>
    <xf numFmtId="3" fontId="2" fillId="4" borderId="56" xfId="1" applyNumberFormat="1" applyFont="1" applyFill="1" applyBorder="1" applyAlignment="1" applyProtection="1">
      <alignment vertical="center"/>
    </xf>
    <xf numFmtId="3" fontId="2" fillId="4" borderId="37" xfId="1" applyNumberFormat="1" applyFont="1" applyFill="1" applyBorder="1" applyAlignment="1" applyProtection="1">
      <alignment vertical="center"/>
    </xf>
    <xf numFmtId="0" fontId="5" fillId="4" borderId="35" xfId="1" applyFont="1" applyFill="1" applyBorder="1" applyAlignment="1" applyProtection="1">
      <alignment horizontal="center" vertical="center" wrapText="1"/>
    </xf>
    <xf numFmtId="0" fontId="2" fillId="4" borderId="15" xfId="1" applyFont="1" applyFill="1" applyBorder="1" applyAlignment="1" applyProtection="1">
      <alignment horizontal="left" vertical="center" wrapText="1"/>
    </xf>
    <xf numFmtId="3" fontId="2" fillId="4" borderId="88" xfId="1" applyNumberFormat="1" applyFont="1" applyFill="1" applyBorder="1" applyAlignment="1" applyProtection="1">
      <alignment horizontal="center" vertical="center"/>
    </xf>
    <xf numFmtId="3" fontId="2" fillId="4" borderId="19" xfId="1" applyNumberFormat="1" applyFont="1" applyFill="1" applyBorder="1" applyAlignment="1" applyProtection="1">
      <alignment horizontal="center" vertical="center"/>
    </xf>
    <xf numFmtId="3" fontId="2" fillId="4" borderId="66" xfId="1" applyNumberFormat="1" applyFont="1" applyFill="1" applyBorder="1" applyAlignment="1" applyProtection="1">
      <alignment horizontal="center" vertical="center"/>
    </xf>
    <xf numFmtId="3" fontId="2" fillId="4" borderId="78" xfId="1" applyNumberFormat="1" applyFont="1" applyFill="1" applyBorder="1" applyAlignment="1" applyProtection="1">
      <alignment horizontal="center" vertical="center"/>
    </xf>
    <xf numFmtId="3" fontId="2" fillId="4" borderId="17" xfId="1" applyNumberFormat="1" applyFont="1" applyFill="1" applyBorder="1" applyAlignment="1" applyProtection="1">
      <alignment horizontal="center" vertical="center"/>
    </xf>
    <xf numFmtId="3" fontId="2" fillId="4" borderId="88" xfId="1" applyNumberFormat="1" applyFont="1" applyFill="1" applyBorder="1" applyAlignment="1" applyProtection="1">
      <alignment vertical="center"/>
      <protection locked="0"/>
    </xf>
    <xf numFmtId="3" fontId="2" fillId="4" borderId="78" xfId="1" applyNumberFormat="1" applyFont="1" applyFill="1" applyBorder="1" applyAlignment="1" applyProtection="1">
      <alignment vertical="center"/>
      <protection locked="0"/>
    </xf>
    <xf numFmtId="3" fontId="2" fillId="4" borderId="17" xfId="1" applyNumberFormat="1" applyFont="1" applyFill="1" applyBorder="1" applyAlignment="1" applyProtection="1">
      <alignment vertical="center"/>
      <protection locked="0"/>
    </xf>
    <xf numFmtId="3" fontId="2" fillId="4" borderId="0" xfId="1" applyNumberFormat="1" applyFont="1" applyFill="1" applyBorder="1" applyAlignment="1" applyProtection="1">
      <alignment horizontal="center" vertical="center"/>
    </xf>
    <xf numFmtId="0" fontId="2" fillId="4" borderId="31" xfId="1" applyFont="1" applyFill="1" applyBorder="1" applyAlignment="1" applyProtection="1">
      <alignment horizontal="left" vertical="center" wrapText="1"/>
    </xf>
    <xf numFmtId="3" fontId="2" fillId="4" borderId="91" xfId="1" applyNumberFormat="1" applyFont="1" applyFill="1" applyBorder="1" applyAlignment="1" applyProtection="1">
      <alignment horizontal="center" vertical="center"/>
    </xf>
    <xf numFmtId="3" fontId="2" fillId="4" borderId="3" xfId="1" applyNumberFormat="1" applyFont="1" applyFill="1" applyBorder="1" applyAlignment="1" applyProtection="1">
      <alignment horizontal="center" vertical="center"/>
    </xf>
    <xf numFmtId="3" fontId="2" fillId="4" borderId="64" xfId="1" applyNumberFormat="1" applyFont="1" applyFill="1" applyBorder="1" applyAlignment="1" applyProtection="1">
      <alignment horizontal="center" vertical="center"/>
    </xf>
    <xf numFmtId="3" fontId="2" fillId="4" borderId="6" xfId="1" applyNumberFormat="1" applyFont="1" applyFill="1" applyBorder="1" applyAlignment="1" applyProtection="1">
      <alignment horizontal="center" vertical="center"/>
    </xf>
    <xf numFmtId="3" fontId="2" fillId="4" borderId="33" xfId="1" applyNumberFormat="1" applyFont="1" applyFill="1" applyBorder="1" applyAlignment="1" applyProtection="1">
      <alignment horizontal="center" vertical="center"/>
    </xf>
    <xf numFmtId="3" fontId="2" fillId="4" borderId="91" xfId="1" applyNumberFormat="1" applyFont="1" applyFill="1" applyBorder="1" applyAlignment="1" applyProtection="1">
      <alignment vertical="center"/>
      <protection locked="0"/>
    </xf>
    <xf numFmtId="3" fontId="2" fillId="4" borderId="6" xfId="1" applyNumberFormat="1" applyFont="1" applyFill="1" applyBorder="1" applyAlignment="1" applyProtection="1">
      <alignment vertical="center"/>
      <protection locked="0"/>
    </xf>
    <xf numFmtId="3" fontId="2" fillId="4" borderId="33" xfId="1" applyNumberFormat="1" applyFont="1" applyFill="1" applyBorder="1" applyAlignment="1" applyProtection="1">
      <alignment vertical="center"/>
      <protection locked="0"/>
    </xf>
    <xf numFmtId="3" fontId="2" fillId="4" borderId="5" xfId="1" applyNumberFormat="1" applyFont="1" applyFill="1" applyBorder="1" applyAlignment="1" applyProtection="1">
      <alignment horizontal="center" vertical="center"/>
    </xf>
    <xf numFmtId="0" fontId="2" fillId="4" borderId="38" xfId="1" applyFont="1" applyFill="1" applyBorder="1" applyAlignment="1" applyProtection="1">
      <alignment horizontal="right" vertical="center" wrapText="1"/>
    </xf>
    <xf numFmtId="0" fontId="2" fillId="4" borderId="38" xfId="1" applyFont="1" applyFill="1" applyBorder="1" applyAlignment="1" applyProtection="1">
      <alignment horizontal="left" vertical="center" wrapText="1"/>
    </xf>
    <xf numFmtId="3" fontId="2" fillId="4" borderId="42" xfId="1" applyNumberFormat="1" applyFont="1" applyFill="1" applyBorder="1" applyAlignment="1" applyProtection="1">
      <alignment horizontal="center" vertical="center"/>
    </xf>
    <xf numFmtId="3" fontId="2" fillId="4" borderId="30" xfId="1" applyNumberFormat="1" applyFont="1" applyFill="1" applyBorder="1" applyAlignment="1" applyProtection="1">
      <alignment horizontal="center" vertical="center"/>
    </xf>
    <xf numFmtId="3" fontId="2" fillId="4" borderId="41" xfId="1" applyNumberFormat="1" applyFont="1" applyFill="1" applyBorder="1" applyAlignment="1" applyProtection="1">
      <alignment horizontal="center" vertical="center"/>
    </xf>
    <xf numFmtId="3" fontId="2" fillId="4" borderId="80" xfId="1" applyNumberFormat="1" applyFont="1" applyFill="1" applyBorder="1" applyAlignment="1" applyProtection="1">
      <alignment horizontal="center" vertical="center"/>
    </xf>
    <xf numFmtId="3" fontId="2" fillId="4" borderId="14" xfId="1" applyNumberFormat="1" applyFont="1" applyFill="1" applyBorder="1" applyAlignment="1" applyProtection="1">
      <alignment horizontal="center" vertical="center"/>
    </xf>
    <xf numFmtId="3" fontId="2" fillId="4" borderId="42" xfId="1" applyNumberFormat="1" applyFont="1" applyFill="1" applyBorder="1" applyAlignment="1" applyProtection="1">
      <alignment vertical="center"/>
      <protection locked="0"/>
    </xf>
    <xf numFmtId="3" fontId="2" fillId="4" borderId="80" xfId="1" applyNumberFormat="1" applyFont="1" applyFill="1" applyBorder="1" applyAlignment="1" applyProtection="1">
      <alignment vertical="center"/>
      <protection locked="0"/>
    </xf>
    <xf numFmtId="3" fontId="2" fillId="4" borderId="14" xfId="1" applyNumberFormat="1" applyFont="1" applyFill="1" applyBorder="1" applyAlignment="1" applyProtection="1">
      <alignment vertical="center"/>
      <protection locked="0"/>
    </xf>
    <xf numFmtId="3" fontId="2" fillId="4" borderId="13" xfId="1" applyNumberFormat="1" applyFont="1" applyFill="1" applyBorder="1" applyAlignment="1" applyProtection="1">
      <alignment horizontal="center" vertical="center"/>
    </xf>
    <xf numFmtId="3" fontId="2" fillId="4" borderId="14" xfId="1" applyNumberFormat="1" applyFont="1" applyFill="1" applyBorder="1" applyAlignment="1" applyProtection="1">
      <alignment horizontal="left" vertical="center" wrapText="1"/>
      <protection locked="0"/>
    </xf>
    <xf numFmtId="3" fontId="2" fillId="4" borderId="44" xfId="1" applyNumberFormat="1" applyFont="1" applyFill="1" applyBorder="1" applyAlignment="1" applyProtection="1">
      <alignment horizontal="right" vertical="center"/>
      <protection locked="0"/>
    </xf>
    <xf numFmtId="3" fontId="2" fillId="4" borderId="36" xfId="1" applyNumberFormat="1" applyFont="1" applyFill="1" applyBorder="1" applyAlignment="1" applyProtection="1">
      <alignment horizontal="right" vertical="center"/>
      <protection locked="0"/>
    </xf>
    <xf numFmtId="0" fontId="5" fillId="4" borderId="39" xfId="1" applyFont="1" applyFill="1" applyBorder="1" applyAlignment="1" applyProtection="1">
      <alignment horizontal="center" vertical="center" wrapText="1"/>
    </xf>
    <xf numFmtId="0" fontId="5" fillId="4" borderId="39" xfId="1" applyFont="1" applyFill="1" applyBorder="1" applyAlignment="1" applyProtection="1">
      <alignment horizontal="left" vertical="center" wrapText="1"/>
    </xf>
    <xf numFmtId="3" fontId="2" fillId="4" borderId="68" xfId="1" applyNumberFormat="1" applyFont="1" applyFill="1" applyBorder="1" applyAlignment="1" applyProtection="1">
      <alignment horizontal="right" vertical="center"/>
    </xf>
    <xf numFmtId="3" fontId="2" fillId="4" borderId="40" xfId="1" applyNumberFormat="1" applyFont="1" applyFill="1" applyBorder="1" applyAlignment="1" applyProtection="1">
      <alignment horizontal="right" vertical="center"/>
    </xf>
    <xf numFmtId="3" fontId="2" fillId="4" borderId="70" xfId="1" applyNumberFormat="1" applyFont="1" applyFill="1" applyBorder="1" applyAlignment="1" applyProtection="1">
      <alignment horizontal="right" vertical="center"/>
    </xf>
    <xf numFmtId="3" fontId="2" fillId="4" borderId="81" xfId="1" applyNumberFormat="1" applyFont="1" applyFill="1" applyBorder="1" applyAlignment="1" applyProtection="1">
      <alignment horizontal="right" vertical="center"/>
    </xf>
    <xf numFmtId="3" fontId="2" fillId="4" borderId="55" xfId="1" applyNumberFormat="1" applyFont="1" applyFill="1" applyBorder="1" applyAlignment="1" applyProtection="1">
      <alignment horizontal="right" vertical="center"/>
    </xf>
    <xf numFmtId="3" fontId="2" fillId="4" borderId="88" xfId="1" applyNumberFormat="1" applyFont="1" applyFill="1" applyBorder="1" applyAlignment="1" applyProtection="1">
      <alignment horizontal="center" vertical="center"/>
      <protection locked="0"/>
    </xf>
    <xf numFmtId="0" fontId="5" fillId="4" borderId="43" xfId="1" applyFont="1" applyFill="1" applyBorder="1" applyAlignment="1" applyProtection="1">
      <alignment horizontal="center" vertical="center" wrapText="1"/>
    </xf>
    <xf numFmtId="0" fontId="5" fillId="4" borderId="43" xfId="1" applyFont="1" applyFill="1" applyBorder="1" applyAlignment="1" applyProtection="1">
      <alignment horizontal="left" vertical="center" wrapText="1"/>
    </xf>
    <xf numFmtId="3" fontId="2" fillId="4" borderId="95" xfId="1" applyNumberFormat="1" applyFont="1" applyFill="1" applyBorder="1" applyAlignment="1" applyProtection="1">
      <alignment horizontal="center" vertical="center"/>
    </xf>
    <xf numFmtId="3" fontId="2" fillId="4" borderId="10" xfId="1" applyNumberFormat="1" applyFont="1" applyFill="1" applyBorder="1" applyAlignment="1" applyProtection="1">
      <alignment horizontal="center" vertical="center"/>
    </xf>
    <xf numFmtId="3" fontId="2" fillId="4" borderId="96" xfId="1" applyNumberFormat="1" applyFont="1" applyFill="1" applyBorder="1" applyAlignment="1" applyProtection="1">
      <alignment horizontal="center" vertical="center"/>
    </xf>
    <xf numFmtId="3" fontId="2" fillId="4" borderId="82" xfId="1" applyNumberFormat="1" applyFont="1" applyFill="1" applyBorder="1" applyAlignment="1" applyProtection="1">
      <alignment horizontal="center" vertical="center"/>
    </xf>
    <xf numFmtId="3" fontId="2" fillId="4" borderId="74" xfId="1" applyNumberFormat="1" applyFont="1" applyFill="1" applyBorder="1" applyAlignment="1" applyProtection="1">
      <alignment horizontal="center" vertical="center"/>
    </xf>
    <xf numFmtId="3" fontId="2" fillId="4" borderId="8" xfId="1" applyNumberFormat="1" applyFont="1" applyFill="1" applyBorder="1" applyAlignment="1" applyProtection="1">
      <alignment horizontal="right" vertical="center"/>
    </xf>
    <xf numFmtId="3" fontId="2" fillId="4" borderId="36" xfId="1" applyNumberFormat="1" applyFont="1" applyFill="1" applyBorder="1" applyAlignment="1" applyProtection="1">
      <alignment horizontal="right" vertical="center"/>
    </xf>
    <xf numFmtId="3" fontId="2" fillId="4" borderId="37" xfId="1" applyNumberFormat="1" applyFont="1" applyFill="1" applyBorder="1" applyAlignment="1" applyProtection="1">
      <alignment horizontal="right" vertical="center"/>
    </xf>
    <xf numFmtId="0" fontId="2" fillId="4" borderId="45" xfId="1" applyFont="1" applyFill="1" applyBorder="1" applyAlignment="1" applyProtection="1">
      <alignment horizontal="right" vertical="center" wrapText="1"/>
    </xf>
    <xf numFmtId="0" fontId="2" fillId="4" borderId="45" xfId="1" applyFont="1" applyFill="1" applyBorder="1" applyAlignment="1" applyProtection="1">
      <alignment horizontal="left" vertical="center" wrapText="1"/>
    </xf>
    <xf numFmtId="3" fontId="2" fillId="4" borderId="46" xfId="1" applyNumberFormat="1" applyFont="1" applyFill="1" applyBorder="1" applyAlignment="1" applyProtection="1">
      <alignment horizontal="center" vertical="center"/>
    </xf>
    <xf numFmtId="3" fontId="2" fillId="4" borderId="47" xfId="1" applyNumberFormat="1" applyFont="1" applyFill="1" applyBorder="1" applyAlignment="1" applyProtection="1">
      <alignment horizontal="center" vertical="center"/>
    </xf>
    <xf numFmtId="3" fontId="2" fillId="4" borderId="97" xfId="1" applyNumberFormat="1" applyFont="1" applyFill="1" applyBorder="1" applyAlignment="1" applyProtection="1">
      <alignment horizontal="center" vertical="center"/>
    </xf>
    <xf numFmtId="3" fontId="2" fillId="4" borderId="83" xfId="1" applyNumberFormat="1" applyFont="1" applyFill="1" applyBorder="1" applyAlignment="1" applyProtection="1">
      <alignment horizontal="center" vertical="center"/>
    </xf>
    <xf numFmtId="3" fontId="2" fillId="4" borderId="48" xfId="1" applyNumberFormat="1" applyFont="1" applyFill="1" applyBorder="1" applyAlignment="1" applyProtection="1">
      <alignment horizontal="center" vertical="center"/>
    </xf>
    <xf numFmtId="3" fontId="2" fillId="4" borderId="2" xfId="1" applyNumberFormat="1" applyFont="1" applyFill="1" applyBorder="1" applyAlignment="1" applyProtection="1">
      <alignment horizontal="right" vertical="center"/>
      <protection locked="0"/>
    </xf>
    <xf numFmtId="3" fontId="2" fillId="4" borderId="47" xfId="1" applyNumberFormat="1" applyFont="1" applyFill="1" applyBorder="1" applyAlignment="1" applyProtection="1">
      <alignment horizontal="right" vertical="center"/>
      <protection locked="0"/>
    </xf>
    <xf numFmtId="3" fontId="2" fillId="4" borderId="48" xfId="1" applyNumberFormat="1" applyFont="1" applyFill="1" applyBorder="1" applyAlignment="1" applyProtection="1">
      <alignment horizontal="right" vertical="center"/>
      <protection locked="0"/>
    </xf>
    <xf numFmtId="3" fontId="2" fillId="4" borderId="48" xfId="1" applyNumberFormat="1" applyFont="1" applyFill="1" applyBorder="1" applyAlignment="1" applyProtection="1">
      <alignment horizontal="left" vertical="center" wrapText="1"/>
      <protection locked="0"/>
    </xf>
    <xf numFmtId="0" fontId="2" fillId="4" borderId="45" xfId="1" applyFont="1" applyFill="1" applyBorder="1" applyAlignment="1" applyProtection="1">
      <alignment vertical="center" wrapText="1"/>
    </xf>
    <xf numFmtId="3" fontId="2" fillId="4" borderId="97" xfId="1" applyNumberFormat="1" applyFont="1" applyFill="1" applyBorder="1" applyAlignment="1" applyProtection="1">
      <alignment horizontal="right" vertical="center"/>
    </xf>
    <xf numFmtId="3" fontId="2" fillId="4" borderId="46" xfId="1" applyNumberFormat="1" applyFont="1" applyFill="1" applyBorder="1" applyAlignment="1" applyProtection="1">
      <alignment horizontal="right" vertical="center"/>
    </xf>
    <xf numFmtId="3" fontId="2" fillId="4" borderId="83" xfId="1" applyNumberFormat="1" applyFont="1" applyFill="1" applyBorder="1" applyAlignment="1" applyProtection="1">
      <alignment horizontal="right" vertical="center"/>
    </xf>
    <xf numFmtId="3" fontId="2" fillId="4" borderId="48" xfId="1" applyNumberFormat="1" applyFont="1" applyFill="1" applyBorder="1" applyAlignment="1" applyProtection="1">
      <alignment horizontal="right" vertical="center"/>
    </xf>
    <xf numFmtId="3" fontId="2" fillId="4" borderId="2" xfId="1" applyNumberFormat="1" applyFont="1" applyFill="1" applyBorder="1" applyAlignment="1" applyProtection="1">
      <alignment horizontal="right" vertical="center"/>
    </xf>
    <xf numFmtId="3" fontId="2" fillId="4" borderId="47" xfId="1" applyNumberFormat="1" applyFont="1" applyFill="1" applyBorder="1" applyAlignment="1" applyProtection="1">
      <alignment horizontal="right" vertical="center"/>
    </xf>
    <xf numFmtId="3" fontId="5" fillId="4" borderId="88" xfId="1" applyNumberFormat="1" applyFont="1" applyFill="1" applyBorder="1" applyAlignment="1" applyProtection="1">
      <alignment vertical="center"/>
    </xf>
    <xf numFmtId="3" fontId="5" fillId="4" borderId="19" xfId="1" applyNumberFormat="1" applyFont="1" applyFill="1" applyBorder="1" applyAlignment="1" applyProtection="1">
      <alignment vertical="center"/>
    </xf>
    <xf numFmtId="3" fontId="2" fillId="4" borderId="66" xfId="1" applyNumberFormat="1" applyFont="1" applyFill="1" applyBorder="1" applyAlignment="1" applyProtection="1">
      <alignment vertical="center"/>
    </xf>
    <xf numFmtId="3" fontId="5" fillId="4" borderId="78" xfId="1" applyNumberFormat="1" applyFont="1" applyFill="1" applyBorder="1" applyAlignment="1" applyProtection="1">
      <alignment vertical="center"/>
    </xf>
    <xf numFmtId="3" fontId="5" fillId="4" borderId="17" xfId="1" applyNumberFormat="1" applyFont="1" applyFill="1" applyBorder="1" applyAlignment="1" applyProtection="1">
      <alignment vertical="center"/>
    </xf>
    <xf numFmtId="3" fontId="5" fillId="4" borderId="0" xfId="1" applyNumberFormat="1" applyFont="1" applyFill="1" applyBorder="1" applyAlignment="1" applyProtection="1">
      <alignment vertical="center"/>
    </xf>
    <xf numFmtId="3" fontId="5" fillId="4" borderId="17" xfId="1" applyNumberFormat="1" applyFont="1" applyFill="1" applyBorder="1" applyAlignment="1" applyProtection="1">
      <alignment horizontal="left" vertical="center" wrapText="1"/>
      <protection locked="0"/>
    </xf>
    <xf numFmtId="0" fontId="5" fillId="4" borderId="26" xfId="1" applyFont="1" applyFill="1" applyBorder="1" applyAlignment="1" applyProtection="1">
      <alignment vertical="center"/>
    </xf>
    <xf numFmtId="3" fontId="5" fillId="4" borderId="89" xfId="1" applyNumberFormat="1" applyFont="1" applyFill="1" applyBorder="1" applyAlignment="1" applyProtection="1">
      <alignment vertical="center"/>
    </xf>
    <xf numFmtId="3" fontId="5" fillId="4" borderId="28" xfId="1" applyNumberFormat="1" applyFont="1" applyFill="1" applyBorder="1" applyAlignment="1" applyProtection="1">
      <alignment vertical="center"/>
    </xf>
    <xf numFmtId="3" fontId="5" fillId="4" borderId="90" xfId="1" applyNumberFormat="1" applyFont="1" applyFill="1" applyBorder="1" applyAlignment="1" applyProtection="1">
      <alignment vertical="center"/>
    </xf>
    <xf numFmtId="3" fontId="5" fillId="4" borderId="79" xfId="1" applyNumberFormat="1" applyFont="1" applyFill="1" applyBorder="1" applyAlignment="1" applyProtection="1">
      <alignment vertical="center"/>
    </xf>
    <xf numFmtId="3" fontId="5" fillId="4" borderId="29" xfId="1" applyNumberFormat="1" applyFont="1" applyFill="1" applyBorder="1" applyAlignment="1" applyProtection="1">
      <alignment vertical="center"/>
    </xf>
    <xf numFmtId="3" fontId="5" fillId="4" borderId="103" xfId="1" applyNumberFormat="1" applyFont="1" applyFill="1" applyBorder="1" applyAlignment="1" applyProtection="1">
      <alignment vertical="center"/>
    </xf>
    <xf numFmtId="0" fontId="5" fillId="4" borderId="50" xfId="1" applyFont="1" applyFill="1" applyBorder="1" applyAlignment="1" applyProtection="1">
      <alignment vertical="center"/>
    </xf>
    <xf numFmtId="0" fontId="5" fillId="4" borderId="50" xfId="1" applyFont="1" applyFill="1" applyBorder="1" applyAlignment="1" applyProtection="1">
      <alignment vertical="center" wrapText="1"/>
    </xf>
    <xf numFmtId="3" fontId="5" fillId="4" borderId="98" xfId="1" applyNumberFormat="1" applyFont="1" applyFill="1" applyBorder="1" applyAlignment="1" applyProtection="1">
      <alignment vertical="center"/>
    </xf>
    <xf numFmtId="3" fontId="5" fillId="4" borderId="52" xfId="1" applyNumberFormat="1" applyFont="1" applyFill="1" applyBorder="1" applyAlignment="1" applyProtection="1">
      <alignment vertical="center"/>
    </xf>
    <xf numFmtId="3" fontId="5" fillId="4" borderId="99" xfId="1" applyNumberFormat="1" applyFont="1" applyFill="1" applyBorder="1" applyAlignment="1" applyProtection="1">
      <alignment vertical="center"/>
    </xf>
    <xf numFmtId="3" fontId="5" fillId="4" borderId="84" xfId="1" applyNumberFormat="1" applyFont="1" applyFill="1" applyBorder="1" applyAlignment="1" applyProtection="1">
      <alignment vertical="center"/>
    </xf>
    <xf numFmtId="3" fontId="5" fillId="4" borderId="53" xfId="1" applyNumberFormat="1" applyFont="1" applyFill="1" applyBorder="1" applyAlignment="1" applyProtection="1">
      <alignment vertical="center"/>
    </xf>
    <xf numFmtId="3" fontId="5" fillId="4" borderId="104" xfId="1" applyNumberFormat="1" applyFont="1" applyFill="1" applyBorder="1" applyAlignment="1" applyProtection="1">
      <alignment vertical="center"/>
    </xf>
    <xf numFmtId="3" fontId="5" fillId="4" borderId="53" xfId="1" applyNumberFormat="1" applyFont="1" applyFill="1" applyBorder="1" applyAlignment="1" applyProtection="1">
      <alignment horizontal="left" vertical="center" wrapText="1"/>
      <protection locked="0"/>
    </xf>
    <xf numFmtId="0" fontId="5" fillId="4" borderId="15" xfId="1" applyFont="1" applyFill="1" applyBorder="1" applyAlignment="1" applyProtection="1">
      <alignment vertical="center"/>
    </xf>
    <xf numFmtId="3" fontId="5" fillId="4" borderId="66" xfId="1" applyNumberFormat="1" applyFont="1" applyFill="1" applyBorder="1" applyAlignment="1" applyProtection="1">
      <alignment vertical="center"/>
    </xf>
    <xf numFmtId="3" fontId="5" fillId="4" borderId="68" xfId="1" applyNumberFormat="1" applyFont="1" applyFill="1" applyBorder="1" applyAlignment="1" applyProtection="1">
      <alignment vertical="center"/>
    </xf>
    <xf numFmtId="3" fontId="5" fillId="4" borderId="40" xfId="1" applyNumberFormat="1" applyFont="1" applyFill="1" applyBorder="1" applyAlignment="1" applyProtection="1">
      <alignment vertical="center"/>
    </xf>
    <xf numFmtId="3" fontId="5" fillId="4" borderId="70" xfId="1" applyNumberFormat="1" applyFont="1" applyFill="1" applyBorder="1" applyAlignment="1" applyProtection="1">
      <alignment vertical="center"/>
    </xf>
    <xf numFmtId="3" fontId="5" fillId="4" borderId="81" xfId="1" applyNumberFormat="1" applyFont="1" applyFill="1" applyBorder="1" applyAlignment="1" applyProtection="1">
      <alignment vertical="center"/>
    </xf>
    <xf numFmtId="3" fontId="5" fillId="4" borderId="55" xfId="1" applyNumberFormat="1" applyFont="1" applyFill="1" applyBorder="1" applyAlignment="1" applyProtection="1">
      <alignment vertical="center"/>
    </xf>
    <xf numFmtId="3" fontId="5" fillId="4" borderId="61" xfId="1" applyNumberFormat="1" applyFont="1" applyFill="1" applyBorder="1" applyAlignment="1" applyProtection="1">
      <alignment vertical="center"/>
    </xf>
    <xf numFmtId="3" fontId="5" fillId="4" borderId="55" xfId="1" applyNumberFormat="1" applyFont="1" applyFill="1" applyBorder="1" applyAlignment="1" applyProtection="1">
      <alignment horizontal="left" vertical="center" wrapText="1"/>
    </xf>
    <xf numFmtId="0" fontId="2" fillId="4" borderId="35" xfId="1" applyFont="1" applyFill="1" applyBorder="1" applyAlignment="1" applyProtection="1">
      <alignment horizontal="left" vertical="center" wrapText="1"/>
    </xf>
    <xf numFmtId="3" fontId="2" fillId="4" borderId="36" xfId="1" applyNumberFormat="1" applyFont="1" applyFill="1" applyBorder="1" applyAlignment="1" applyProtection="1">
      <alignment vertical="center"/>
    </xf>
    <xf numFmtId="3" fontId="2" fillId="4" borderId="94" xfId="1" applyNumberFormat="1" applyFont="1" applyFill="1" applyBorder="1" applyAlignment="1" applyProtection="1">
      <alignment vertical="center"/>
    </xf>
    <xf numFmtId="3" fontId="2" fillId="4" borderId="61" xfId="1" applyNumberFormat="1" applyFont="1" applyFill="1" applyBorder="1" applyAlignment="1" applyProtection="1">
      <alignment vertical="center"/>
    </xf>
    <xf numFmtId="3" fontId="2" fillId="4" borderId="40" xfId="1" applyNumberFormat="1" applyFont="1" applyFill="1" applyBorder="1" applyAlignment="1" applyProtection="1">
      <alignment vertical="center"/>
    </xf>
    <xf numFmtId="3" fontId="2" fillId="4" borderId="55" xfId="1" applyNumberFormat="1" applyFont="1" applyFill="1" applyBorder="1" applyAlignment="1" applyProtection="1">
      <alignment vertical="center"/>
    </xf>
    <xf numFmtId="3" fontId="2" fillId="4" borderId="55" xfId="1" applyNumberFormat="1" applyFont="1" applyFill="1" applyBorder="1" applyAlignment="1" applyProtection="1">
      <alignment horizontal="left" vertical="center" wrapText="1"/>
      <protection locked="0"/>
    </xf>
    <xf numFmtId="0" fontId="2" fillId="4" borderId="45" xfId="1" applyFont="1" applyFill="1" applyBorder="1" applyAlignment="1" applyProtection="1">
      <alignment horizontal="center" vertical="center" wrapText="1"/>
    </xf>
    <xf numFmtId="3" fontId="2" fillId="4" borderId="46" xfId="1" applyNumberFormat="1" applyFont="1" applyFill="1" applyBorder="1" applyAlignment="1" applyProtection="1">
      <alignment vertical="center"/>
    </xf>
    <xf numFmtId="3" fontId="2" fillId="4" borderId="47" xfId="1" applyNumberFormat="1" applyFont="1" applyFill="1" applyBorder="1" applyAlignment="1" applyProtection="1">
      <alignment vertical="center"/>
    </xf>
    <xf numFmtId="3" fontId="2" fillId="4" borderId="97" xfId="1" applyNumberFormat="1" applyFont="1" applyFill="1" applyBorder="1" applyAlignment="1" applyProtection="1">
      <alignment vertical="center"/>
    </xf>
    <xf numFmtId="3" fontId="2" fillId="4" borderId="83" xfId="1" applyNumberFormat="1" applyFont="1" applyFill="1" applyBorder="1" applyAlignment="1" applyProtection="1">
      <alignment vertical="center"/>
    </xf>
    <xf numFmtId="3" fontId="2" fillId="4" borderId="48" xfId="1" applyNumberFormat="1" applyFont="1" applyFill="1" applyBorder="1" applyAlignment="1" applyProtection="1">
      <alignment vertical="center"/>
    </xf>
    <xf numFmtId="3" fontId="2" fillId="4" borderId="2" xfId="1" applyNumberFormat="1" applyFont="1" applyFill="1" applyBorder="1" applyAlignment="1" applyProtection="1">
      <alignment vertical="center"/>
    </xf>
    <xf numFmtId="3" fontId="2" fillId="4" borderId="19" xfId="1" applyNumberFormat="1" applyFont="1" applyFill="1" applyBorder="1" applyAlignment="1" applyProtection="1">
      <alignment vertical="center"/>
      <protection locked="0"/>
    </xf>
    <xf numFmtId="3" fontId="2" fillId="4" borderId="66" xfId="1" applyNumberFormat="1" applyFont="1" applyFill="1" applyBorder="1" applyAlignment="1" applyProtection="1">
      <alignment vertical="center"/>
      <protection locked="0"/>
    </xf>
    <xf numFmtId="3" fontId="2" fillId="4" borderId="0" xfId="1" applyNumberFormat="1" applyFont="1" applyFill="1" applyBorder="1" applyAlignment="1" applyProtection="1">
      <alignment vertical="center"/>
      <protection locked="0"/>
    </xf>
    <xf numFmtId="3" fontId="2" fillId="4" borderId="3" xfId="1" applyNumberFormat="1" applyFont="1" applyFill="1" applyBorder="1" applyAlignment="1" applyProtection="1">
      <alignment vertical="center"/>
      <protection locked="0"/>
    </xf>
    <xf numFmtId="3" fontId="2" fillId="4" borderId="64" xfId="1" applyNumberFormat="1" applyFont="1" applyFill="1" applyBorder="1" applyAlignment="1" applyProtection="1">
      <alignment vertical="center"/>
      <protection locked="0"/>
    </xf>
    <xf numFmtId="3" fontId="2" fillId="4" borderId="5" xfId="1" applyNumberFormat="1" applyFont="1" applyFill="1" applyBorder="1" applyAlignment="1" applyProtection="1">
      <alignment vertical="center"/>
      <protection locked="0"/>
    </xf>
    <xf numFmtId="0" fontId="2" fillId="4" borderId="31" xfId="1" applyFont="1" applyFill="1" applyBorder="1" applyAlignment="1" applyProtection="1">
      <alignment horizontal="center" vertical="center" wrapText="1"/>
    </xf>
    <xf numFmtId="3" fontId="2" fillId="4" borderId="91" xfId="1" applyNumberFormat="1" applyFont="1" applyFill="1" applyBorder="1" applyAlignment="1" applyProtection="1">
      <alignment vertical="center"/>
    </xf>
    <xf numFmtId="3" fontId="2" fillId="4" borderId="3" xfId="1" applyNumberFormat="1" applyFont="1" applyFill="1" applyBorder="1" applyAlignment="1" applyProtection="1">
      <alignment vertical="center"/>
    </xf>
    <xf numFmtId="3" fontId="2" fillId="4" borderId="64" xfId="1" applyNumberFormat="1" applyFont="1" applyFill="1" applyBorder="1" applyAlignment="1" applyProtection="1">
      <alignment vertical="center"/>
    </xf>
    <xf numFmtId="3" fontId="2" fillId="4" borderId="6" xfId="1" applyNumberFormat="1" applyFont="1" applyFill="1" applyBorder="1" applyAlignment="1" applyProtection="1">
      <alignment vertical="center"/>
    </xf>
    <xf numFmtId="3" fontId="2" fillId="4" borderId="33" xfId="1" applyNumberFormat="1" applyFont="1" applyFill="1" applyBorder="1" applyAlignment="1" applyProtection="1">
      <alignment vertical="center"/>
    </xf>
    <xf numFmtId="3" fontId="2" fillId="4" borderId="5" xfId="1" applyNumberFormat="1" applyFont="1" applyFill="1" applyBorder="1" applyAlignment="1" applyProtection="1">
      <alignment vertical="center"/>
    </xf>
    <xf numFmtId="3" fontId="2" fillId="4" borderId="46" xfId="1" applyNumberFormat="1" applyFont="1" applyFill="1" applyBorder="1" applyAlignment="1" applyProtection="1">
      <alignment vertical="center"/>
      <protection locked="0"/>
    </xf>
    <xf numFmtId="3" fontId="2" fillId="4" borderId="47" xfId="1" applyNumberFormat="1" applyFont="1" applyFill="1" applyBorder="1" applyAlignment="1" applyProtection="1">
      <alignment vertical="center"/>
      <protection locked="0"/>
    </xf>
    <xf numFmtId="3" fontId="2" fillId="4" borderId="97" xfId="1" applyNumberFormat="1" applyFont="1" applyFill="1" applyBorder="1" applyAlignment="1" applyProtection="1">
      <alignment vertical="center"/>
      <protection locked="0"/>
    </xf>
    <xf numFmtId="3" fontId="2" fillId="4" borderId="83" xfId="1" applyNumberFormat="1" applyFont="1" applyFill="1" applyBorder="1" applyAlignment="1" applyProtection="1">
      <alignment vertical="center"/>
      <protection locked="0"/>
    </xf>
    <xf numFmtId="3" fontId="2" fillId="4" borderId="48" xfId="1" applyNumberFormat="1" applyFont="1" applyFill="1" applyBorder="1" applyAlignment="1" applyProtection="1">
      <alignment vertical="center"/>
      <protection locked="0"/>
    </xf>
    <xf numFmtId="3" fontId="2" fillId="4" borderId="2" xfId="1" applyNumberFormat="1" applyFont="1" applyFill="1" applyBorder="1" applyAlignment="1" applyProtection="1">
      <alignment vertical="center"/>
      <protection locked="0"/>
    </xf>
    <xf numFmtId="3" fontId="2" fillId="4" borderId="8" xfId="1" applyNumberFormat="1" applyFont="1" applyFill="1" applyBorder="1" applyAlignment="1" applyProtection="1">
      <alignment vertical="center"/>
    </xf>
    <xf numFmtId="0" fontId="2" fillId="4" borderId="15" xfId="1" applyFont="1" applyFill="1" applyBorder="1" applyAlignment="1" applyProtection="1">
      <alignment horizontal="center" vertical="center" wrapText="1"/>
    </xf>
    <xf numFmtId="3" fontId="2" fillId="4" borderId="88" xfId="1" applyNumberFormat="1" applyFont="1" applyFill="1" applyBorder="1" applyAlignment="1" applyProtection="1">
      <alignment vertical="center"/>
    </xf>
    <xf numFmtId="3" fontId="2" fillId="4" borderId="19" xfId="1" applyNumberFormat="1" applyFont="1" applyFill="1" applyBorder="1" applyAlignment="1" applyProtection="1">
      <alignment vertical="center"/>
    </xf>
    <xf numFmtId="3" fontId="2" fillId="4" borderId="78" xfId="1" applyNumberFormat="1" applyFont="1" applyFill="1" applyBorder="1" applyAlignment="1" applyProtection="1">
      <alignment vertical="center"/>
    </xf>
    <xf numFmtId="3" fontId="2" fillId="4" borderId="17" xfId="1" applyNumberFormat="1" applyFont="1" applyFill="1" applyBorder="1" applyAlignment="1" applyProtection="1">
      <alignment vertical="center"/>
    </xf>
    <xf numFmtId="3" fontId="2" fillId="4" borderId="0" xfId="1" applyNumberFormat="1" applyFont="1" applyFill="1" applyBorder="1" applyAlignment="1" applyProtection="1">
      <alignment vertical="center"/>
    </xf>
    <xf numFmtId="3" fontId="2" fillId="4" borderId="43" xfId="1" applyNumberFormat="1" applyFont="1" applyFill="1" applyBorder="1" applyAlignment="1" applyProtection="1">
      <alignment vertical="center"/>
    </xf>
    <xf numFmtId="3" fontId="2" fillId="4" borderId="9" xfId="1" applyNumberFormat="1" applyFont="1" applyFill="1" applyBorder="1" applyAlignment="1" applyProtection="1">
      <alignment vertical="center"/>
    </xf>
    <xf numFmtId="3" fontId="2" fillId="4" borderId="10" xfId="1" applyNumberFormat="1" applyFont="1" applyFill="1" applyBorder="1" applyAlignment="1" applyProtection="1">
      <alignment vertical="center"/>
    </xf>
    <xf numFmtId="3" fontId="2" fillId="4" borderId="74" xfId="1" applyNumberFormat="1" applyFont="1" applyFill="1" applyBorder="1" applyAlignment="1" applyProtection="1">
      <alignment vertical="center"/>
    </xf>
    <xf numFmtId="3" fontId="2" fillId="4" borderId="74" xfId="1" applyNumberFormat="1" applyFont="1" applyFill="1" applyBorder="1" applyAlignment="1" applyProtection="1">
      <alignment horizontal="left" vertical="center" wrapText="1"/>
      <protection locked="0"/>
    </xf>
    <xf numFmtId="3" fontId="2" fillId="4" borderId="42" xfId="1" applyNumberFormat="1" applyFont="1" applyFill="1" applyBorder="1" applyAlignment="1" applyProtection="1">
      <alignment vertical="center"/>
    </xf>
    <xf numFmtId="3" fontId="2" fillId="4" borderId="44" xfId="1" applyNumberFormat="1" applyFont="1" applyFill="1" applyBorder="1" applyAlignment="1" applyProtection="1">
      <alignment vertical="center"/>
      <protection locked="0"/>
    </xf>
    <xf numFmtId="3" fontId="2" fillId="4" borderId="36" xfId="1" applyNumberFormat="1" applyFont="1" applyFill="1" applyBorder="1" applyAlignment="1" applyProtection="1">
      <alignment vertical="center"/>
      <protection locked="0"/>
    </xf>
    <xf numFmtId="3" fontId="2" fillId="4" borderId="94" xfId="1" applyNumberFormat="1" applyFont="1" applyFill="1" applyBorder="1" applyAlignment="1" applyProtection="1">
      <alignment vertical="center"/>
      <protection locked="0"/>
    </xf>
    <xf numFmtId="3" fontId="2" fillId="4" borderId="56" xfId="1" applyNumberFormat="1" applyFont="1" applyFill="1" applyBorder="1" applyAlignment="1" applyProtection="1">
      <alignment vertical="center"/>
      <protection locked="0"/>
    </xf>
    <xf numFmtId="3" fontId="2" fillId="4" borderId="37" xfId="1" applyNumberFormat="1" applyFont="1" applyFill="1" applyBorder="1" applyAlignment="1" applyProtection="1">
      <alignment vertical="center"/>
      <protection locked="0"/>
    </xf>
    <xf numFmtId="3" fontId="2" fillId="4" borderId="8" xfId="1" applyNumberFormat="1" applyFont="1" applyFill="1" applyBorder="1" applyAlignment="1" applyProtection="1">
      <alignment vertical="center"/>
      <protection locked="0"/>
    </xf>
    <xf numFmtId="3" fontId="2" fillId="4" borderId="13" xfId="1" applyNumberFormat="1" applyFont="1" applyFill="1" applyBorder="1" applyAlignment="1" applyProtection="1">
      <alignment vertical="center"/>
    </xf>
    <xf numFmtId="3" fontId="2" fillId="4" borderId="30" xfId="1" applyNumberFormat="1" applyFont="1" applyFill="1" applyBorder="1" applyAlignment="1" applyProtection="1">
      <alignment vertical="center"/>
    </xf>
    <xf numFmtId="3" fontId="2" fillId="4" borderId="14" xfId="1" applyNumberFormat="1" applyFont="1" applyFill="1" applyBorder="1" applyAlignment="1" applyProtection="1">
      <alignment vertical="center"/>
    </xf>
    <xf numFmtId="0" fontId="5" fillId="4" borderId="0" xfId="1" applyFont="1" applyFill="1" applyBorder="1" applyAlignment="1" applyProtection="1">
      <alignment horizontal="left" vertical="center"/>
    </xf>
    <xf numFmtId="0" fontId="2" fillId="4" borderId="39" xfId="1" applyFont="1" applyFill="1" applyBorder="1" applyAlignment="1" applyProtection="1">
      <alignment horizontal="left" vertical="center" wrapText="1"/>
    </xf>
    <xf numFmtId="3" fontId="2" fillId="4" borderId="59" xfId="1" applyNumberFormat="1" applyFont="1" applyFill="1" applyBorder="1" applyAlignment="1" applyProtection="1">
      <alignment vertical="center"/>
    </xf>
    <xf numFmtId="3" fontId="2" fillId="4" borderId="16" xfId="1" applyNumberFormat="1" applyFont="1" applyFill="1" applyBorder="1" applyAlignment="1" applyProtection="1">
      <alignment vertical="center"/>
    </xf>
    <xf numFmtId="3" fontId="2" fillId="4" borderId="67" xfId="1" applyNumberFormat="1" applyFont="1" applyFill="1" applyBorder="1" applyAlignment="1" applyProtection="1">
      <alignment vertical="center"/>
    </xf>
    <xf numFmtId="3" fontId="2" fillId="4" borderId="67" xfId="1" applyNumberFormat="1" applyFont="1" applyFill="1" applyBorder="1" applyAlignment="1" applyProtection="1">
      <alignment horizontal="left" vertical="center" wrapText="1"/>
      <protection locked="0"/>
    </xf>
    <xf numFmtId="0" fontId="2" fillId="4" borderId="58" xfId="1" applyFont="1" applyFill="1" applyBorder="1" applyAlignment="1" applyProtection="1">
      <alignment horizontal="right" vertical="center" wrapText="1"/>
    </xf>
    <xf numFmtId="3" fontId="2" fillId="4" borderId="85" xfId="1" applyNumberFormat="1" applyFont="1" applyFill="1" applyBorder="1" applyAlignment="1" applyProtection="1">
      <alignment vertical="center"/>
      <protection locked="0"/>
    </xf>
    <xf numFmtId="3" fontId="2" fillId="4" borderId="16" xfId="1" applyNumberFormat="1" applyFont="1" applyFill="1" applyBorder="1" applyAlignment="1" applyProtection="1">
      <alignment vertical="center"/>
      <protection locked="0"/>
    </xf>
    <xf numFmtId="3" fontId="2" fillId="4" borderId="63" xfId="1" applyNumberFormat="1" applyFont="1" applyFill="1" applyBorder="1" applyAlignment="1" applyProtection="1">
      <alignment vertical="center"/>
      <protection locked="0"/>
    </xf>
    <xf numFmtId="3" fontId="2" fillId="4" borderId="75" xfId="1" applyNumberFormat="1" applyFont="1" applyFill="1" applyBorder="1" applyAlignment="1" applyProtection="1">
      <alignment vertical="center"/>
      <protection locked="0"/>
    </xf>
    <xf numFmtId="3" fontId="2" fillId="4" borderId="67" xfId="1" applyNumberFormat="1" applyFont="1" applyFill="1" applyBorder="1" applyAlignment="1" applyProtection="1">
      <alignment vertical="center"/>
      <protection locked="0"/>
    </xf>
    <xf numFmtId="3" fontId="2" fillId="4" borderId="59" xfId="1" applyNumberFormat="1" applyFont="1" applyFill="1" applyBorder="1" applyAlignment="1" applyProtection="1">
      <alignment vertical="center"/>
      <protection locked="0"/>
    </xf>
    <xf numFmtId="3" fontId="2" fillId="4" borderId="68" xfId="1" applyNumberFormat="1" applyFont="1" applyFill="1" applyBorder="1" applyAlignment="1" applyProtection="1">
      <alignment vertical="center"/>
    </xf>
    <xf numFmtId="3" fontId="2" fillId="4" borderId="70" xfId="1" applyNumberFormat="1" applyFont="1" applyFill="1" applyBorder="1" applyAlignment="1" applyProtection="1">
      <alignment vertical="center"/>
    </xf>
    <xf numFmtId="3" fontId="2" fillId="4" borderId="81" xfId="1" applyNumberFormat="1" applyFont="1" applyFill="1" applyBorder="1" applyAlignment="1" applyProtection="1">
      <alignment vertical="center"/>
    </xf>
    <xf numFmtId="1" fontId="5" fillId="4" borderId="39" xfId="1" applyNumberFormat="1" applyFont="1" applyFill="1" applyBorder="1" applyAlignment="1" applyProtection="1">
      <alignment horizontal="left" vertical="center" wrapText="1"/>
    </xf>
    <xf numFmtId="1" fontId="5" fillId="4" borderId="35" xfId="1" applyNumberFormat="1" applyFont="1" applyFill="1" applyBorder="1" applyAlignment="1" applyProtection="1">
      <alignment horizontal="left" vertical="center" wrapText="1"/>
    </xf>
    <xf numFmtId="0" fontId="5" fillId="4" borderId="15" xfId="1" applyFont="1" applyFill="1" applyBorder="1" applyAlignment="1" applyProtection="1">
      <alignment horizontal="center" vertical="center" wrapText="1"/>
    </xf>
    <xf numFmtId="3" fontId="5" fillId="4" borderId="9" xfId="1" applyNumberFormat="1" applyFont="1" applyFill="1" applyBorder="1" applyAlignment="1" applyProtection="1">
      <alignment vertical="center"/>
    </xf>
    <xf numFmtId="3" fontId="5" fillId="4" borderId="10" xfId="1" applyNumberFormat="1" applyFont="1" applyFill="1" applyBorder="1" applyAlignment="1" applyProtection="1">
      <alignment vertical="center"/>
    </xf>
    <xf numFmtId="3" fontId="5" fillId="4" borderId="74" xfId="1" applyNumberFormat="1" applyFont="1" applyFill="1" applyBorder="1" applyAlignment="1" applyProtection="1">
      <alignment vertical="center"/>
    </xf>
    <xf numFmtId="3" fontId="5" fillId="4" borderId="74" xfId="1" applyNumberFormat="1" applyFont="1" applyFill="1" applyBorder="1" applyAlignment="1" applyProtection="1">
      <alignment horizontal="left" vertical="center" wrapText="1"/>
      <protection locked="0"/>
    </xf>
    <xf numFmtId="3" fontId="2" fillId="4" borderId="31" xfId="1" applyNumberFormat="1" applyFont="1" applyFill="1" applyBorder="1" applyAlignment="1" applyProtection="1">
      <alignment vertical="center"/>
    </xf>
    <xf numFmtId="0" fontId="2" fillId="4" borderId="58" xfId="1" applyFont="1" applyFill="1" applyBorder="1" applyAlignment="1" applyProtection="1">
      <alignment horizontal="center" vertical="center" wrapText="1"/>
    </xf>
    <xf numFmtId="0" fontId="2" fillId="4" borderId="58" xfId="1" applyFont="1" applyFill="1" applyBorder="1" applyAlignment="1" applyProtection="1">
      <alignment horizontal="left" vertical="center" wrapText="1"/>
    </xf>
    <xf numFmtId="0" fontId="2" fillId="4" borderId="31" xfId="1" applyFont="1" applyFill="1" applyBorder="1" applyAlignment="1" applyProtection="1">
      <alignment vertical="center"/>
    </xf>
    <xf numFmtId="3" fontId="5" fillId="4" borderId="44" xfId="1" applyNumberFormat="1" applyFont="1" applyFill="1" applyBorder="1" applyAlignment="1" applyProtection="1">
      <alignment vertical="center"/>
    </xf>
    <xf numFmtId="3" fontId="5" fillId="4" borderId="36" xfId="1" applyNumberFormat="1" applyFont="1" applyFill="1" applyBorder="1" applyAlignment="1" applyProtection="1">
      <alignment vertical="center"/>
    </xf>
    <xf numFmtId="3" fontId="5" fillId="4" borderId="94" xfId="1" applyNumberFormat="1" applyFont="1" applyFill="1" applyBorder="1" applyAlignment="1" applyProtection="1">
      <alignment vertical="center"/>
    </xf>
    <xf numFmtId="3" fontId="5" fillId="4" borderId="56" xfId="1" applyNumberFormat="1" applyFont="1" applyFill="1" applyBorder="1" applyAlignment="1" applyProtection="1">
      <alignment vertical="center"/>
    </xf>
    <xf numFmtId="3" fontId="5" fillId="4" borderId="37" xfId="1" applyNumberFormat="1" applyFont="1" applyFill="1" applyBorder="1" applyAlignment="1" applyProtection="1">
      <alignment vertical="center"/>
    </xf>
    <xf numFmtId="3" fontId="5" fillId="4" borderId="74" xfId="1" applyNumberFormat="1" applyFont="1" applyFill="1" applyBorder="1" applyAlignment="1" applyProtection="1">
      <alignment horizontal="left" vertical="center" wrapText="1"/>
    </xf>
    <xf numFmtId="0" fontId="8" fillId="4" borderId="0" xfId="1" applyFont="1" applyFill="1" applyBorder="1" applyAlignment="1" applyProtection="1">
      <alignment vertical="center"/>
    </xf>
    <xf numFmtId="3" fontId="2" fillId="4" borderId="95" xfId="1" applyNumberFormat="1" applyFont="1" applyFill="1" applyBorder="1" applyAlignment="1" applyProtection="1">
      <alignment vertical="center"/>
    </xf>
    <xf numFmtId="3" fontId="2" fillId="4" borderId="96" xfId="1" applyNumberFormat="1" applyFont="1" applyFill="1" applyBorder="1" applyAlignment="1" applyProtection="1">
      <alignment vertical="center"/>
    </xf>
    <xf numFmtId="3" fontId="2" fillId="4" borderId="82" xfId="1" applyNumberFormat="1" applyFont="1" applyFill="1" applyBorder="1" applyAlignment="1" applyProtection="1">
      <alignment vertical="center"/>
    </xf>
    <xf numFmtId="3" fontId="2" fillId="4" borderId="38" xfId="1" applyNumberFormat="1" applyFont="1" applyFill="1" applyBorder="1" applyAlignment="1" applyProtection="1">
      <alignment vertical="center"/>
    </xf>
    <xf numFmtId="3" fontId="2" fillId="4" borderId="30" xfId="1" applyNumberFormat="1" applyFont="1" applyFill="1" applyBorder="1" applyAlignment="1" applyProtection="1">
      <alignment vertical="center"/>
      <protection locked="0"/>
    </xf>
    <xf numFmtId="3" fontId="2" fillId="4" borderId="41" xfId="1" applyNumberFormat="1" applyFont="1" applyFill="1" applyBorder="1" applyAlignment="1" applyProtection="1">
      <alignment vertical="center"/>
      <protection locked="0"/>
    </xf>
    <xf numFmtId="3" fontId="2" fillId="4" borderId="13" xfId="1" applyNumberFormat="1" applyFont="1" applyFill="1" applyBorder="1" applyAlignment="1" applyProtection="1">
      <alignment vertical="center"/>
      <protection locked="0"/>
    </xf>
    <xf numFmtId="0" fontId="2" fillId="4" borderId="45" xfId="1" applyFont="1" applyFill="1" applyBorder="1" applyAlignment="1" applyProtection="1">
      <alignment vertical="center"/>
    </xf>
    <xf numFmtId="0" fontId="2" fillId="4" borderId="35" xfId="1" applyFont="1" applyFill="1" applyBorder="1" applyAlignment="1" applyProtection="1">
      <alignment horizontal="right" vertical="center" wrapText="1"/>
    </xf>
    <xf numFmtId="0" fontId="2" fillId="4" borderId="39" xfId="1" applyFont="1" applyFill="1" applyBorder="1" applyAlignment="1" applyProtection="1">
      <alignment vertical="center"/>
    </xf>
    <xf numFmtId="0" fontId="2" fillId="4" borderId="11" xfId="1" applyFont="1" applyFill="1" applyBorder="1" applyAlignment="1" applyProtection="1">
      <alignment vertical="center"/>
    </xf>
    <xf numFmtId="3" fontId="2" fillId="4" borderId="100" xfId="1" applyNumberFormat="1" applyFont="1" applyFill="1" applyBorder="1" applyAlignment="1" applyProtection="1">
      <alignment vertical="center"/>
    </xf>
    <xf numFmtId="3" fontId="2" fillId="4" borderId="69" xfId="1" applyNumberFormat="1" applyFont="1" applyFill="1" applyBorder="1" applyAlignment="1" applyProtection="1">
      <alignment vertical="center"/>
    </xf>
    <xf numFmtId="3" fontId="2" fillId="4" borderId="65" xfId="1" applyNumberFormat="1" applyFont="1" applyFill="1" applyBorder="1" applyAlignment="1" applyProtection="1">
      <alignment vertical="center"/>
    </xf>
    <xf numFmtId="3" fontId="2" fillId="4" borderId="71" xfId="1" applyNumberFormat="1" applyFont="1" applyFill="1" applyBorder="1" applyAlignment="1" applyProtection="1">
      <alignment vertical="center"/>
    </xf>
    <xf numFmtId="3" fontId="2" fillId="4" borderId="62" xfId="1" applyNumberFormat="1" applyFont="1" applyFill="1" applyBorder="1" applyAlignment="1" applyProtection="1">
      <alignment vertical="center"/>
    </xf>
    <xf numFmtId="3" fontId="2" fillId="4" borderId="55" xfId="1" applyNumberFormat="1" applyFont="1" applyFill="1" applyBorder="1" applyAlignment="1" applyProtection="1">
      <alignment horizontal="left" vertical="center" wrapText="1"/>
    </xf>
    <xf numFmtId="3" fontId="5" fillId="4" borderId="55" xfId="1" applyNumberFormat="1" applyFont="1" applyFill="1" applyBorder="1" applyAlignment="1" applyProtection="1">
      <alignment horizontal="left" vertical="center" wrapText="1"/>
      <protection locked="0"/>
    </xf>
    <xf numFmtId="0" fontId="2" fillId="4" borderId="39" xfId="1" applyFont="1" applyFill="1" applyBorder="1" applyAlignment="1" applyProtection="1">
      <alignment horizontal="left" vertical="center"/>
    </xf>
    <xf numFmtId="0" fontId="5" fillId="4" borderId="11" xfId="1" applyFont="1" applyFill="1" applyBorder="1" applyAlignment="1" applyProtection="1">
      <alignment vertical="center"/>
    </xf>
    <xf numFmtId="0" fontId="5" fillId="4" borderId="39" xfId="1" applyFont="1" applyFill="1" applyBorder="1" applyAlignment="1" applyProtection="1">
      <alignment vertical="center"/>
    </xf>
    <xf numFmtId="0" fontId="2" fillId="4" borderId="58" xfId="1" applyFont="1" applyFill="1" applyBorder="1" applyAlignment="1" applyProtection="1">
      <alignment vertical="center"/>
    </xf>
    <xf numFmtId="0" fontId="2" fillId="4" borderId="58" xfId="1" applyFont="1" applyFill="1" applyBorder="1" applyAlignment="1" applyProtection="1">
      <alignment vertical="center" wrapText="1"/>
    </xf>
    <xf numFmtId="3" fontId="5" fillId="4" borderId="68" xfId="1" applyNumberFormat="1" applyFont="1" applyFill="1" applyBorder="1" applyAlignment="1" applyProtection="1">
      <alignment vertical="center"/>
      <protection locked="0"/>
    </xf>
    <xf numFmtId="3" fontId="5" fillId="4" borderId="40" xfId="1" applyNumberFormat="1" applyFont="1" applyFill="1" applyBorder="1" applyAlignment="1" applyProtection="1">
      <alignment vertical="center"/>
      <protection locked="0"/>
    </xf>
    <xf numFmtId="3" fontId="5" fillId="4" borderId="70" xfId="1" applyNumberFormat="1" applyFont="1" applyFill="1" applyBorder="1" applyAlignment="1" applyProtection="1">
      <alignment vertical="center"/>
      <protection locked="0"/>
    </xf>
    <xf numFmtId="3" fontId="5" fillId="4" borderId="81" xfId="1" applyNumberFormat="1" applyFont="1" applyFill="1" applyBorder="1" applyAlignment="1" applyProtection="1">
      <alignment vertical="center"/>
      <protection locked="0"/>
    </xf>
    <xf numFmtId="3" fontId="5" fillId="4" borderId="55" xfId="1" applyNumberFormat="1" applyFont="1" applyFill="1" applyBorder="1" applyAlignment="1" applyProtection="1">
      <alignment vertical="center"/>
      <protection locked="0"/>
    </xf>
    <xf numFmtId="3" fontId="5" fillId="4" borderId="61" xfId="1" applyNumberFormat="1" applyFont="1" applyFill="1" applyBorder="1" applyAlignment="1" applyProtection="1">
      <alignment vertical="center"/>
      <protection locked="0"/>
    </xf>
    <xf numFmtId="0" fontId="5" fillId="4" borderId="8" xfId="1" applyFont="1" applyFill="1" applyBorder="1" applyAlignment="1" applyProtection="1">
      <alignment vertical="center"/>
    </xf>
    <xf numFmtId="3" fontId="5" fillId="4" borderId="17" xfId="1" applyNumberFormat="1" applyFont="1" applyFill="1" applyBorder="1" applyAlignment="1" applyProtection="1">
      <alignment horizontal="left" vertical="center" wrapText="1"/>
    </xf>
    <xf numFmtId="0" fontId="5" fillId="4" borderId="8" xfId="1" applyFont="1" applyFill="1" applyBorder="1" applyAlignment="1" applyProtection="1">
      <alignment vertical="center" wrapText="1"/>
    </xf>
    <xf numFmtId="3" fontId="5" fillId="4" borderId="44" xfId="1" applyNumberFormat="1" applyFont="1" applyFill="1" applyBorder="1" applyAlignment="1" applyProtection="1">
      <alignment vertical="center"/>
      <protection locked="0"/>
    </xf>
    <xf numFmtId="3" fontId="5" fillId="4" borderId="36" xfId="1" applyNumberFormat="1" applyFont="1" applyFill="1" applyBorder="1" applyAlignment="1" applyProtection="1">
      <alignment vertical="center"/>
      <protection locked="0"/>
    </xf>
    <xf numFmtId="3" fontId="5" fillId="4" borderId="94" xfId="1" applyNumberFormat="1" applyFont="1" applyFill="1" applyBorder="1" applyAlignment="1" applyProtection="1">
      <alignment vertical="center"/>
      <protection locked="0"/>
    </xf>
    <xf numFmtId="0" fontId="2" fillId="4" borderId="1" xfId="1" applyFont="1" applyFill="1" applyBorder="1" applyAlignment="1" applyProtection="1">
      <alignment vertical="center"/>
    </xf>
    <xf numFmtId="3" fontId="5" fillId="4" borderId="26" xfId="1" applyNumberFormat="1" applyFont="1" applyFill="1" applyBorder="1" applyAlignment="1" applyProtection="1">
      <alignment horizontal="right" vertical="center"/>
    </xf>
    <xf numFmtId="3" fontId="2" fillId="4" borderId="22" xfId="1" applyNumberFormat="1" applyFont="1" applyFill="1" applyBorder="1" applyAlignment="1" applyProtection="1">
      <alignment horizontal="right" vertical="center"/>
    </xf>
    <xf numFmtId="3" fontId="2" fillId="4" borderId="15" xfId="1" applyNumberFormat="1" applyFont="1" applyFill="1" applyBorder="1" applyAlignment="1" applyProtection="1">
      <alignment horizontal="right" vertical="center"/>
    </xf>
    <xf numFmtId="3" fontId="2" fillId="4" borderId="31" xfId="1" applyNumberFormat="1" applyFont="1" applyFill="1" applyBorder="1" applyAlignment="1" applyProtection="1">
      <alignment horizontal="right" vertical="center"/>
    </xf>
    <xf numFmtId="3" fontId="2" fillId="4" borderId="18" xfId="1" applyNumberFormat="1" applyFont="1" applyFill="1" applyBorder="1" applyAlignment="1" applyProtection="1">
      <alignment vertical="center"/>
    </xf>
    <xf numFmtId="3" fontId="2" fillId="4" borderId="35" xfId="1" applyNumberFormat="1" applyFont="1" applyFill="1" applyBorder="1" applyAlignment="1" applyProtection="1">
      <alignment vertical="center"/>
    </xf>
    <xf numFmtId="3" fontId="2" fillId="4" borderId="15" xfId="1" applyNumberFormat="1" applyFont="1" applyFill="1" applyBorder="1" applyAlignment="1" applyProtection="1">
      <alignment vertical="center"/>
    </xf>
    <xf numFmtId="3" fontId="2" fillId="4" borderId="35" xfId="1" applyNumberFormat="1" applyFont="1" applyFill="1" applyBorder="1" applyAlignment="1" applyProtection="1">
      <alignment horizontal="right" vertical="center"/>
    </xf>
    <xf numFmtId="3" fontId="2" fillId="4" borderId="38" xfId="1" applyNumberFormat="1" applyFont="1" applyFill="1" applyBorder="1" applyAlignment="1" applyProtection="1">
      <alignment horizontal="right" vertical="center"/>
    </xf>
    <xf numFmtId="3" fontId="2" fillId="4" borderId="45" xfId="1" applyNumberFormat="1" applyFont="1" applyFill="1" applyBorder="1" applyAlignment="1" applyProtection="1">
      <alignment horizontal="right" vertical="center"/>
    </xf>
    <xf numFmtId="3" fontId="2" fillId="4" borderId="45" xfId="1" applyNumberFormat="1" applyFont="1" applyFill="1" applyBorder="1" applyAlignment="1" applyProtection="1">
      <alignment vertical="center"/>
    </xf>
    <xf numFmtId="3" fontId="5" fillId="4" borderId="15" xfId="1" applyNumberFormat="1" applyFont="1" applyFill="1" applyBorder="1" applyAlignment="1" applyProtection="1">
      <alignment vertical="center"/>
    </xf>
    <xf numFmtId="3" fontId="5" fillId="4" borderId="26" xfId="1" applyNumberFormat="1" applyFont="1" applyFill="1" applyBorder="1" applyAlignment="1" applyProtection="1">
      <alignment vertical="center"/>
    </xf>
    <xf numFmtId="3" fontId="5" fillId="4" borderId="50" xfId="1" applyNumberFormat="1" applyFont="1" applyFill="1" applyBorder="1" applyAlignment="1" applyProtection="1">
      <alignment vertical="center"/>
    </xf>
    <xf numFmtId="3" fontId="5" fillId="4" borderId="39" xfId="1" applyNumberFormat="1" applyFont="1" applyFill="1" applyBorder="1" applyAlignment="1" applyProtection="1">
      <alignment vertical="center"/>
    </xf>
    <xf numFmtId="3" fontId="2" fillId="4" borderId="58" xfId="1" applyNumberFormat="1" applyFont="1" applyFill="1" applyBorder="1" applyAlignment="1" applyProtection="1">
      <alignment vertical="center"/>
    </xf>
    <xf numFmtId="3" fontId="2" fillId="4" borderId="39" xfId="1" applyNumberFormat="1" applyFont="1" applyFill="1" applyBorder="1" applyAlignment="1" applyProtection="1">
      <alignment vertical="center"/>
    </xf>
    <xf numFmtId="3" fontId="5" fillId="4" borderId="35" xfId="1" applyNumberFormat="1" applyFont="1" applyFill="1" applyBorder="1" applyAlignment="1" applyProtection="1">
      <alignment vertical="center"/>
    </xf>
    <xf numFmtId="3" fontId="2" fillId="0" borderId="95" xfId="1" applyNumberFormat="1" applyFont="1" applyFill="1" applyBorder="1" applyAlignment="1" applyProtection="1">
      <alignment vertical="center"/>
      <protection locked="0"/>
    </xf>
    <xf numFmtId="3" fontId="2" fillId="0" borderId="10" xfId="1" applyNumberFormat="1" applyFont="1" applyFill="1" applyBorder="1" applyAlignment="1" applyProtection="1">
      <alignment vertical="center"/>
      <protection locked="0"/>
    </xf>
    <xf numFmtId="3" fontId="2" fillId="0" borderId="96" xfId="1" applyNumberFormat="1" applyFont="1" applyFill="1" applyBorder="1" applyAlignment="1" applyProtection="1">
      <alignment vertical="center"/>
      <protection locked="0"/>
    </xf>
    <xf numFmtId="3" fontId="2" fillId="0" borderId="82" xfId="1" applyNumberFormat="1" applyFont="1" applyFill="1" applyBorder="1" applyAlignment="1" applyProtection="1">
      <alignment vertical="center"/>
      <protection locked="0"/>
    </xf>
    <xf numFmtId="3" fontId="2" fillId="0" borderId="74" xfId="1" applyNumberFormat="1" applyFont="1" applyFill="1" applyBorder="1" applyAlignment="1" applyProtection="1">
      <alignment vertical="center"/>
      <protection locked="0"/>
    </xf>
    <xf numFmtId="3" fontId="2" fillId="0" borderId="9" xfId="1" applyNumberFormat="1" applyFont="1" applyFill="1" applyBorder="1" applyAlignment="1" applyProtection="1">
      <alignment vertical="center"/>
      <protection locked="0"/>
    </xf>
    <xf numFmtId="0" fontId="2" fillId="0" borderId="0" xfId="1" applyFont="1" applyFill="1" applyBorder="1" applyAlignment="1" applyProtection="1">
      <alignment vertical="center"/>
      <protection locked="0"/>
    </xf>
    <xf numFmtId="0" fontId="4" fillId="0" borderId="0" xfId="3" applyFont="1"/>
    <xf numFmtId="0" fontId="11" fillId="0" borderId="0" xfId="0" applyFont="1"/>
    <xf numFmtId="0" fontId="2" fillId="0" borderId="0" xfId="0" applyFont="1"/>
    <xf numFmtId="0" fontId="13" fillId="0" borderId="0" xfId="4" applyFont="1"/>
    <xf numFmtId="0" fontId="14" fillId="0" borderId="0" xfId="3" applyFont="1" applyFill="1"/>
    <xf numFmtId="3" fontId="14" fillId="0" borderId="0" xfId="3" applyNumberFormat="1" applyFont="1" applyFill="1"/>
    <xf numFmtId="0" fontId="2" fillId="0" borderId="0" xfId="3" applyFont="1" applyFill="1"/>
    <xf numFmtId="0" fontId="2" fillId="0" borderId="0" xfId="3" applyFont="1" applyFill="1" applyAlignment="1"/>
    <xf numFmtId="0" fontId="15" fillId="0" borderId="0" xfId="3" applyFont="1" applyFill="1" applyAlignment="1"/>
    <xf numFmtId="3" fontId="15" fillId="0" borderId="0" xfId="3" applyNumberFormat="1" applyFont="1" applyFill="1" applyAlignment="1"/>
    <xf numFmtId="0" fontId="12" fillId="0" borderId="0" xfId="0" applyFont="1" applyAlignment="1">
      <alignment horizontal="center"/>
    </xf>
    <xf numFmtId="3" fontId="16" fillId="0" borderId="0" xfId="3" applyNumberFormat="1" applyFont="1" applyFill="1" applyAlignment="1"/>
    <xf numFmtId="0" fontId="17" fillId="0" borderId="0" xfId="3" applyFont="1" applyFill="1" applyAlignment="1"/>
    <xf numFmtId="3" fontId="17" fillId="0" borderId="0" xfId="3" applyNumberFormat="1" applyFont="1" applyFill="1" applyAlignment="1"/>
    <xf numFmtId="3" fontId="15" fillId="0" borderId="0" xfId="3" applyNumberFormat="1" applyFont="1" applyFill="1" applyBorder="1" applyAlignment="1"/>
    <xf numFmtId="3" fontId="15" fillId="0" borderId="3" xfId="3" applyNumberFormat="1" applyFont="1" applyFill="1" applyBorder="1" applyAlignment="1">
      <alignment horizontal="right" vertical="center" wrapText="1"/>
    </xf>
    <xf numFmtId="3" fontId="5" fillId="0" borderId="4" xfId="3" applyNumberFormat="1" applyFont="1" applyFill="1" applyBorder="1" applyAlignment="1">
      <alignment horizontal="right" vertical="center" wrapText="1"/>
    </xf>
    <xf numFmtId="3" fontId="5" fillId="0" borderId="3" xfId="0" applyNumberFormat="1" applyFont="1" applyBorder="1" applyAlignment="1">
      <alignment vertical="center"/>
    </xf>
    <xf numFmtId="3" fontId="2" fillId="0" borderId="3" xfId="0" applyNumberFormat="1" applyFont="1" applyBorder="1"/>
    <xf numFmtId="3" fontId="5" fillId="0" borderId="3" xfId="0" applyNumberFormat="1" applyFont="1" applyBorder="1" applyAlignment="1">
      <alignment vertical="center" wrapText="1"/>
    </xf>
    <xf numFmtId="0" fontId="15" fillId="0" borderId="3" xfId="3" applyFont="1" applyFill="1" applyBorder="1" applyAlignment="1">
      <alignment horizontal="center" vertical="center" wrapText="1"/>
    </xf>
    <xf numFmtId="0" fontId="15" fillId="0" borderId="3" xfId="3" applyFont="1" applyFill="1" applyBorder="1" applyAlignment="1">
      <alignment horizontal="left" vertical="center" wrapText="1"/>
    </xf>
    <xf numFmtId="3" fontId="2" fillId="0" borderId="3" xfId="0" applyNumberFormat="1" applyFont="1" applyBorder="1" applyAlignment="1">
      <alignment vertical="center" wrapText="1"/>
    </xf>
    <xf numFmtId="0" fontId="15" fillId="0" borderId="3" xfId="3" applyFont="1" applyFill="1" applyBorder="1" applyAlignment="1">
      <alignment horizontal="right" vertical="center" wrapText="1"/>
    </xf>
    <xf numFmtId="3" fontId="2" fillId="0" borderId="4" xfId="3" applyNumberFormat="1" applyFont="1" applyFill="1" applyBorder="1" applyAlignment="1">
      <alignment horizontal="right" vertical="center" wrapText="1"/>
    </xf>
    <xf numFmtId="3" fontId="2" fillId="0" borderId="3" xfId="0" applyNumberFormat="1" applyFont="1" applyBorder="1" applyAlignment="1">
      <alignment vertical="center"/>
    </xf>
    <xf numFmtId="3" fontId="2" fillId="0" borderId="3" xfId="3" applyNumberFormat="1" applyFont="1" applyFill="1" applyBorder="1" applyAlignment="1" applyProtection="1">
      <alignment vertical="center" wrapText="1"/>
    </xf>
    <xf numFmtId="3" fontId="2" fillId="0" borderId="3" xfId="0" applyNumberFormat="1" applyFont="1" applyBorder="1" applyAlignment="1" applyProtection="1">
      <alignment vertical="center"/>
      <protection locked="0"/>
    </xf>
    <xf numFmtId="3" fontId="5" fillId="0" borderId="3" xfId="3" applyNumberFormat="1" applyFont="1" applyFill="1" applyBorder="1" applyAlignment="1" applyProtection="1">
      <alignment vertical="center" wrapText="1"/>
    </xf>
    <xf numFmtId="0" fontId="14" fillId="0" borderId="3" xfId="3" applyFont="1" applyFill="1" applyBorder="1" applyAlignment="1">
      <alignment horizontal="center" vertical="center" wrapText="1"/>
    </xf>
    <xf numFmtId="0" fontId="14" fillId="0" borderId="3" xfId="3" applyFont="1" applyFill="1" applyBorder="1" applyAlignment="1">
      <alignment horizontal="left" vertical="center" wrapText="1"/>
    </xf>
    <xf numFmtId="0" fontId="15" fillId="0" borderId="3" xfId="3" applyFont="1" applyFill="1" applyBorder="1" applyAlignment="1">
      <alignment horizontal="right" vertical="center"/>
    </xf>
    <xf numFmtId="3" fontId="2" fillId="0" borderId="4" xfId="3" applyNumberFormat="1" applyFont="1" applyFill="1" applyBorder="1" applyAlignment="1">
      <alignment horizontal="right" vertical="center"/>
    </xf>
    <xf numFmtId="16" fontId="14" fillId="0" borderId="3" xfId="3" applyNumberFormat="1" applyFont="1" applyFill="1" applyBorder="1" applyAlignment="1">
      <alignment horizontal="center" vertical="center" wrapText="1"/>
    </xf>
    <xf numFmtId="0" fontId="14" fillId="0" borderId="3" xfId="3" applyFont="1" applyFill="1" applyBorder="1" applyAlignment="1">
      <alignment horizontal="center" vertical="center"/>
    </xf>
    <xf numFmtId="0" fontId="15" fillId="0" borderId="3" xfId="3" applyFont="1" applyFill="1" applyBorder="1" applyAlignment="1">
      <alignment vertical="center"/>
    </xf>
    <xf numFmtId="3" fontId="2" fillId="0" borderId="4" xfId="3" applyNumberFormat="1" applyFont="1" applyFill="1" applyBorder="1" applyAlignment="1">
      <alignment vertical="center"/>
    </xf>
    <xf numFmtId="3" fontId="2" fillId="0" borderId="3" xfId="0" applyNumberFormat="1" applyFont="1" applyBorder="1" applyAlignment="1">
      <alignment wrapText="1"/>
    </xf>
    <xf numFmtId="0" fontId="14" fillId="0" borderId="3" xfId="3" applyFont="1" applyFill="1" applyBorder="1" applyAlignment="1">
      <alignment horizontal="center"/>
    </xf>
    <xf numFmtId="44" fontId="14" fillId="0" borderId="3" xfId="5" applyFont="1" applyFill="1" applyBorder="1" applyAlignment="1">
      <alignment horizontal="left" vertical="center" wrapText="1"/>
    </xf>
    <xf numFmtId="3" fontId="2" fillId="0" borderId="3" xfId="0" applyNumberFormat="1" applyFont="1" applyBorder="1" applyAlignment="1">
      <alignment horizontal="left" wrapText="1"/>
    </xf>
    <xf numFmtId="3" fontId="2" fillId="0" borderId="16" xfId="0" applyNumberFormat="1" applyFont="1" applyBorder="1" applyAlignment="1">
      <alignment wrapText="1"/>
    </xf>
    <xf numFmtId="3" fontId="2" fillId="0" borderId="47" xfId="0" applyNumberFormat="1" applyFont="1" applyBorder="1" applyAlignment="1">
      <alignment wrapText="1"/>
    </xf>
    <xf numFmtId="3" fontId="5" fillId="0" borderId="4" xfId="3" applyNumberFormat="1" applyFont="1" applyFill="1" applyBorder="1" applyAlignment="1">
      <alignment vertical="center" wrapText="1"/>
    </xf>
    <xf numFmtId="3" fontId="15" fillId="0" borderId="3" xfId="3" applyNumberFormat="1" applyFont="1" applyFill="1" applyBorder="1" applyAlignment="1">
      <alignment vertical="center" wrapText="1"/>
    </xf>
    <xf numFmtId="0" fontId="15" fillId="0" borderId="3" xfId="3" applyFont="1" applyFill="1" applyBorder="1" applyAlignment="1">
      <alignment vertical="center" wrapText="1"/>
    </xf>
    <xf numFmtId="0" fontId="14" fillId="0" borderId="3" xfId="3" applyFont="1" applyFill="1" applyBorder="1" applyAlignment="1">
      <alignment horizontal="left" vertical="center"/>
    </xf>
    <xf numFmtId="0" fontId="14" fillId="0" borderId="3" xfId="3" applyFont="1" applyFill="1" applyBorder="1" applyAlignment="1">
      <alignment horizontal="left" wrapText="1"/>
    </xf>
    <xf numFmtId="0" fontId="2" fillId="0" borderId="0" xfId="3" applyFont="1"/>
    <xf numFmtId="0" fontId="18" fillId="0" borderId="0" xfId="0" applyFont="1" applyProtection="1">
      <protection locked="0"/>
    </xf>
    <xf numFmtId="0" fontId="18" fillId="0" borderId="0" xfId="0" applyFont="1"/>
    <xf numFmtId="0" fontId="1" fillId="0" borderId="0" xfId="3"/>
    <xf numFmtId="0" fontId="19" fillId="0" borderId="0" xfId="0" applyFont="1" applyAlignment="1">
      <alignment horizontal="right"/>
    </xf>
    <xf numFmtId="0" fontId="13" fillId="0" borderId="0" xfId="4" applyFont="1" applyAlignment="1">
      <alignment horizontal="right"/>
    </xf>
    <xf numFmtId="0" fontId="2" fillId="0" borderId="0" xfId="3" applyFont="1" applyFill="1" applyBorder="1" applyAlignment="1"/>
    <xf numFmtId="0" fontId="5" fillId="0" borderId="0" xfId="3" applyFont="1" applyFill="1" applyBorder="1" applyAlignment="1"/>
    <xf numFmtId="3" fontId="0" fillId="0" borderId="0" xfId="0" applyNumberFormat="1"/>
    <xf numFmtId="0" fontId="10" fillId="0" borderId="0" xfId="0" applyFont="1"/>
    <xf numFmtId="3" fontId="2" fillId="0" borderId="56" xfId="1" applyNumberFormat="1" applyFont="1" applyFill="1" applyBorder="1" applyAlignment="1" applyProtection="1">
      <alignment horizontal="center" vertical="center"/>
      <protection locked="0"/>
    </xf>
    <xf numFmtId="3" fontId="2" fillId="0" borderId="56" xfId="1" applyNumberFormat="1" applyFont="1" applyFill="1" applyBorder="1" applyAlignment="1" applyProtection="1">
      <alignment horizontal="right" vertical="center"/>
      <protection locked="0"/>
    </xf>
    <xf numFmtId="3" fontId="2" fillId="0" borderId="80" xfId="1" applyNumberFormat="1" applyFont="1" applyFill="1" applyBorder="1" applyAlignment="1" applyProtection="1">
      <alignment vertical="center"/>
    </xf>
    <xf numFmtId="3" fontId="5" fillId="0" borderId="56" xfId="1" applyNumberFormat="1" applyFont="1" applyFill="1" applyBorder="1" applyAlignment="1" applyProtection="1">
      <alignment vertical="center"/>
    </xf>
    <xf numFmtId="3" fontId="5" fillId="0" borderId="56" xfId="1" applyNumberFormat="1" applyFont="1" applyFill="1" applyBorder="1" applyAlignment="1" applyProtection="1">
      <alignment vertical="center"/>
      <protection locked="0"/>
    </xf>
    <xf numFmtId="0" fontId="5" fillId="0" borderId="35" xfId="1" applyFont="1" applyFill="1" applyBorder="1" applyAlignment="1" applyProtection="1">
      <alignment vertical="center"/>
    </xf>
    <xf numFmtId="0" fontId="2" fillId="0" borderId="38" xfId="0" applyFont="1" applyBorder="1" applyAlignment="1" applyProtection="1">
      <alignment horizontal="left" vertical="center" wrapText="1"/>
      <protection locked="0"/>
    </xf>
    <xf numFmtId="3" fontId="2" fillId="0" borderId="31" xfId="1" applyNumberFormat="1" applyFont="1" applyFill="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43" xfId="0" applyFont="1" applyBorder="1" applyAlignment="1" applyProtection="1">
      <alignment horizontal="center" vertical="center" wrapText="1"/>
      <protection locked="0"/>
    </xf>
    <xf numFmtId="0" fontId="20" fillId="0" borderId="8" xfId="1" applyFont="1" applyFill="1" applyBorder="1" applyAlignment="1" applyProtection="1">
      <alignment vertical="top"/>
    </xf>
    <xf numFmtId="0" fontId="4" fillId="0" borderId="17" xfId="1" applyFont="1" applyFill="1" applyBorder="1" applyAlignment="1" applyProtection="1">
      <alignment vertical="center"/>
    </xf>
    <xf numFmtId="0" fontId="4" fillId="0" borderId="33" xfId="1" applyFont="1" applyFill="1" applyBorder="1" applyAlignment="1" applyProtection="1">
      <alignment vertical="center"/>
    </xf>
    <xf numFmtId="0" fontId="20" fillId="0" borderId="17" xfId="1" applyFont="1" applyFill="1" applyBorder="1" applyAlignment="1" applyProtection="1">
      <alignment vertical="center"/>
      <protection locked="0"/>
    </xf>
    <xf numFmtId="3" fontId="20" fillId="0" borderId="29" xfId="1" applyNumberFormat="1" applyFont="1" applyFill="1" applyBorder="1" applyAlignment="1" applyProtection="1">
      <alignment vertical="center" wrapText="1"/>
      <protection locked="0"/>
    </xf>
    <xf numFmtId="3" fontId="4" fillId="0" borderId="25" xfId="1" applyNumberFormat="1" applyFont="1" applyFill="1" applyBorder="1" applyAlignment="1" applyProtection="1">
      <alignment vertical="center" wrapText="1"/>
      <protection locked="0"/>
    </xf>
    <xf numFmtId="3" fontId="2" fillId="0" borderId="66" xfId="1" applyNumberFormat="1" applyFont="1" applyFill="1" applyBorder="1" applyAlignment="1" applyProtection="1">
      <alignment horizontal="right" vertical="center"/>
    </xf>
    <xf numFmtId="3" fontId="2" fillId="0" borderId="17" xfId="1" applyNumberFormat="1" applyFont="1" applyFill="1" applyBorder="1" applyAlignment="1" applyProtection="1">
      <alignment horizontal="right" vertical="center"/>
    </xf>
    <xf numFmtId="3" fontId="4" fillId="0" borderId="17" xfId="1" applyNumberFormat="1" applyFont="1" applyFill="1" applyBorder="1" applyAlignment="1" applyProtection="1">
      <alignment vertical="center" wrapText="1"/>
      <protection locked="0"/>
    </xf>
    <xf numFmtId="3" fontId="2" fillId="0" borderId="64" xfId="1" applyNumberFormat="1" applyFont="1" applyFill="1" applyBorder="1" applyAlignment="1" applyProtection="1">
      <alignment horizontal="right" vertical="center"/>
    </xf>
    <xf numFmtId="3" fontId="2" fillId="0" borderId="33" xfId="1" applyNumberFormat="1" applyFont="1" applyFill="1" applyBorder="1" applyAlignment="1" applyProtection="1">
      <alignment horizontal="right" vertical="center"/>
    </xf>
    <xf numFmtId="3" fontId="4" fillId="0" borderId="33" xfId="1" applyNumberFormat="1" applyFont="1" applyFill="1" applyBorder="1" applyAlignment="1" applyProtection="1">
      <alignment vertical="center" wrapText="1"/>
      <protection locked="0"/>
    </xf>
    <xf numFmtId="3" fontId="2" fillId="0" borderId="93" xfId="1" applyNumberFormat="1" applyFont="1" applyFill="1" applyBorder="1" applyAlignment="1" applyProtection="1">
      <alignment vertical="center"/>
    </xf>
    <xf numFmtId="3" fontId="2" fillId="0" borderId="34" xfId="1" applyNumberFormat="1" applyFont="1" applyFill="1" applyBorder="1" applyAlignment="1" applyProtection="1">
      <alignment vertical="center"/>
    </xf>
    <xf numFmtId="3" fontId="4" fillId="0" borderId="34" xfId="1" applyNumberFormat="1" applyFont="1" applyFill="1" applyBorder="1" applyAlignment="1" applyProtection="1">
      <alignment vertical="center" wrapText="1"/>
      <protection locked="0"/>
    </xf>
    <xf numFmtId="3" fontId="2" fillId="0" borderId="94" xfId="1" applyNumberFormat="1" applyFont="1" applyFill="1" applyBorder="1" applyAlignment="1" applyProtection="1">
      <alignment horizontal="right" vertical="center"/>
    </xf>
    <xf numFmtId="3" fontId="4" fillId="0" borderId="37" xfId="1" applyNumberFormat="1" applyFont="1" applyFill="1" applyBorder="1" applyAlignment="1" applyProtection="1">
      <alignment vertical="center" wrapText="1"/>
      <protection locked="0"/>
    </xf>
    <xf numFmtId="3" fontId="4" fillId="0" borderId="14" xfId="1" applyNumberFormat="1" applyFont="1" applyFill="1" applyBorder="1" applyAlignment="1" applyProtection="1">
      <alignment vertical="center" wrapText="1"/>
      <protection locked="0"/>
    </xf>
    <xf numFmtId="3" fontId="4" fillId="0" borderId="48" xfId="1" applyNumberFormat="1" applyFont="1" applyFill="1" applyBorder="1" applyAlignment="1" applyProtection="1">
      <alignment vertical="center" wrapText="1"/>
      <protection locked="0"/>
    </xf>
    <xf numFmtId="3" fontId="20" fillId="0" borderId="17" xfId="1" applyNumberFormat="1" applyFont="1" applyBorder="1" applyAlignment="1" applyProtection="1">
      <alignment vertical="center" wrapText="1"/>
      <protection locked="0"/>
    </xf>
    <xf numFmtId="3" fontId="20" fillId="0" borderId="53" xfId="1" applyNumberFormat="1" applyFont="1" applyFill="1" applyBorder="1" applyAlignment="1" applyProtection="1">
      <alignment vertical="center" wrapText="1"/>
      <protection locked="0"/>
    </xf>
    <xf numFmtId="3" fontId="20" fillId="0" borderId="17" xfId="1" applyNumberFormat="1" applyFont="1" applyFill="1" applyBorder="1" applyAlignment="1" applyProtection="1">
      <alignment vertical="center" wrapText="1"/>
      <protection locked="0"/>
    </xf>
    <xf numFmtId="3" fontId="20" fillId="3" borderId="55" xfId="1" applyNumberFormat="1" applyFont="1" applyFill="1" applyBorder="1" applyAlignment="1" applyProtection="1">
      <alignment vertical="center" wrapText="1"/>
      <protection locked="0"/>
    </xf>
    <xf numFmtId="3" fontId="4" fillId="0" borderId="55" xfId="1" applyNumberFormat="1" applyFont="1" applyFill="1" applyBorder="1" applyAlignment="1" applyProtection="1">
      <alignment vertical="center" wrapText="1"/>
      <protection locked="0"/>
    </xf>
    <xf numFmtId="0" fontId="21" fillId="0" borderId="31" xfId="0" applyFont="1" applyBorder="1" applyAlignment="1" applyProtection="1">
      <alignment vertical="center" wrapText="1"/>
      <protection locked="0"/>
    </xf>
    <xf numFmtId="3" fontId="4" fillId="0" borderId="31" xfId="1" applyNumberFormat="1" applyFont="1" applyFill="1" applyBorder="1" applyAlignment="1" applyProtection="1">
      <alignment vertical="center" wrapText="1"/>
      <protection locked="0"/>
    </xf>
    <xf numFmtId="3" fontId="4" fillId="0" borderId="74" xfId="1" applyNumberFormat="1" applyFont="1" applyFill="1" applyBorder="1" applyAlignment="1" applyProtection="1">
      <alignment vertical="center" wrapText="1"/>
      <protection locked="0"/>
    </xf>
    <xf numFmtId="3" fontId="4" fillId="0" borderId="67" xfId="1" applyNumberFormat="1" applyFont="1" applyFill="1" applyBorder="1" applyAlignment="1" applyProtection="1">
      <alignment vertical="center" wrapText="1"/>
      <protection locked="0"/>
    </xf>
    <xf numFmtId="3" fontId="2" fillId="0" borderId="63" xfId="1" applyNumberFormat="1" applyFont="1" applyFill="1" applyBorder="1" applyAlignment="1" applyProtection="1">
      <alignment vertical="center"/>
    </xf>
    <xf numFmtId="3" fontId="20" fillId="0" borderId="74" xfId="1" applyNumberFormat="1" applyFont="1" applyFill="1" applyBorder="1" applyAlignment="1" applyProtection="1">
      <alignment vertical="center" wrapText="1"/>
      <protection locked="0"/>
    </xf>
    <xf numFmtId="3" fontId="20" fillId="3" borderId="74" xfId="1" applyNumberFormat="1" applyFont="1" applyFill="1" applyBorder="1" applyAlignment="1" applyProtection="1">
      <alignment vertical="center" wrapText="1"/>
      <protection locked="0"/>
    </xf>
    <xf numFmtId="3" fontId="2" fillId="0" borderId="41" xfId="1" applyNumberFormat="1" applyFont="1" applyFill="1" applyBorder="1" applyAlignment="1" applyProtection="1">
      <alignment vertical="center"/>
    </xf>
    <xf numFmtId="3" fontId="20" fillId="0" borderId="55" xfId="1" applyNumberFormat="1" applyFont="1" applyFill="1" applyBorder="1" applyAlignment="1" applyProtection="1">
      <alignment vertical="center" wrapText="1"/>
      <protection locked="0"/>
    </xf>
    <xf numFmtId="0" fontId="4" fillId="0" borderId="0" xfId="1" applyFont="1" applyFill="1" applyBorder="1" applyAlignment="1" applyProtection="1">
      <alignment vertical="center"/>
    </xf>
    <xf numFmtId="0" fontId="13" fillId="0" borderId="0" xfId="4" applyFont="1" applyAlignment="1">
      <alignment wrapText="1"/>
    </xf>
    <xf numFmtId="0" fontId="22" fillId="0" borderId="0" xfId="4" applyFont="1" applyAlignment="1">
      <alignment horizontal="right" wrapText="1"/>
    </xf>
    <xf numFmtId="0" fontId="22" fillId="0" borderId="0" xfId="4" applyFont="1" applyAlignment="1">
      <alignment horizontal="right"/>
    </xf>
    <xf numFmtId="0" fontId="2" fillId="0" borderId="0" xfId="3" applyFont="1" applyAlignment="1"/>
    <xf numFmtId="0" fontId="23" fillId="0" borderId="0" xfId="3" applyFont="1" applyAlignment="1">
      <alignment horizontal="center"/>
    </xf>
    <xf numFmtId="0" fontId="23" fillId="0" borderId="0" xfId="3" applyFont="1" applyFill="1" applyAlignment="1">
      <alignment horizontal="center"/>
    </xf>
    <xf numFmtId="0" fontId="2" fillId="0" borderId="0" xfId="3" applyFont="1" applyBorder="1"/>
    <xf numFmtId="0" fontId="16" fillId="0" borderId="0" xfId="3" applyFont="1" applyFill="1" applyBorder="1" applyAlignment="1"/>
    <xf numFmtId="0" fontId="16" fillId="0" borderId="0" xfId="3" applyFont="1" applyFill="1" applyBorder="1" applyAlignment="1">
      <alignment horizontal="left"/>
    </xf>
    <xf numFmtId="3" fontId="5" fillId="0" borderId="3" xfId="3" applyNumberFormat="1" applyFont="1" applyFill="1" applyBorder="1" applyAlignment="1">
      <alignment vertical="center" wrapText="1"/>
    </xf>
    <xf numFmtId="0" fontId="2" fillId="0" borderId="3" xfId="3" applyFont="1" applyBorder="1" applyAlignment="1">
      <alignment vertical="center"/>
    </xf>
    <xf numFmtId="3" fontId="5" fillId="0" borderId="16" xfId="3" applyNumberFormat="1" applyFont="1" applyFill="1" applyBorder="1" applyAlignment="1">
      <alignment horizontal="right" vertical="center" wrapText="1"/>
    </xf>
    <xf numFmtId="3" fontId="2" fillId="0" borderId="105" xfId="3" applyNumberFormat="1" applyFont="1" applyFill="1" applyBorder="1" applyAlignment="1">
      <alignment horizontal="right" vertical="center" wrapText="1"/>
    </xf>
    <xf numFmtId="3" fontId="2" fillId="0" borderId="3" xfId="3" applyNumberFormat="1" applyFont="1" applyBorder="1" applyAlignment="1">
      <alignment vertical="center"/>
    </xf>
    <xf numFmtId="0" fontId="2" fillId="0" borderId="3" xfId="3" applyFont="1" applyBorder="1" applyAlignment="1">
      <alignment vertical="center" wrapText="1"/>
    </xf>
    <xf numFmtId="3" fontId="2" fillId="0" borderId="4" xfId="3" applyNumberFormat="1" applyFont="1" applyFill="1" applyBorder="1" applyAlignment="1">
      <alignment vertical="center" wrapText="1"/>
    </xf>
    <xf numFmtId="0" fontId="2" fillId="0" borderId="3" xfId="3" applyFont="1" applyBorder="1" applyAlignment="1">
      <alignment horizontal="center" vertical="center" wrapText="1"/>
    </xf>
    <xf numFmtId="0" fontId="2" fillId="0" borderId="3" xfId="6" applyFont="1" applyFill="1" applyBorder="1" applyAlignment="1">
      <alignment horizontal="left" vertical="center" wrapText="1"/>
    </xf>
    <xf numFmtId="0" fontId="2" fillId="0" borderId="3" xfId="3" applyFont="1" applyBorder="1" applyAlignment="1">
      <alignment horizontal="left" vertical="center" wrapText="1"/>
    </xf>
    <xf numFmtId="0" fontId="2" fillId="0" borderId="3" xfId="3" applyFont="1" applyFill="1" applyBorder="1" applyAlignment="1">
      <alignment horizontal="left" vertical="center" wrapText="1"/>
    </xf>
    <xf numFmtId="0" fontId="2" fillId="0" borderId="3" xfId="3" applyFont="1" applyFill="1" applyBorder="1" applyAlignment="1">
      <alignment horizontal="center" vertical="center" wrapText="1"/>
    </xf>
    <xf numFmtId="0" fontId="2" fillId="0" borderId="3" xfId="3" applyFont="1" applyFill="1" applyBorder="1" applyAlignment="1">
      <alignment vertical="center" wrapText="1"/>
    </xf>
    <xf numFmtId="0" fontId="2" fillId="0" borderId="4" xfId="3" applyFont="1" applyFill="1" applyBorder="1" applyAlignment="1">
      <alignment horizontal="right" vertical="center" wrapText="1"/>
    </xf>
    <xf numFmtId="0" fontId="2" fillId="0" borderId="59" xfId="3" applyFont="1" applyBorder="1" applyAlignment="1">
      <alignment vertical="center"/>
    </xf>
    <xf numFmtId="0" fontId="2" fillId="0" borderId="59" xfId="3" applyFont="1" applyFill="1" applyBorder="1" applyAlignment="1">
      <alignment vertical="center"/>
    </xf>
    <xf numFmtId="0" fontId="2" fillId="0" borderId="0" xfId="3" applyFont="1" applyAlignment="1">
      <alignment vertical="center"/>
    </xf>
    <xf numFmtId="0" fontId="2" fillId="0" borderId="0" xfId="3" applyFont="1" applyBorder="1" applyAlignment="1">
      <alignment vertical="center"/>
    </xf>
    <xf numFmtId="0" fontId="2" fillId="0" borderId="0" xfId="3" applyFont="1" applyFill="1" applyBorder="1" applyAlignment="1">
      <alignment vertical="center"/>
    </xf>
    <xf numFmtId="0" fontId="2" fillId="0" borderId="2" xfId="3" applyFont="1" applyBorder="1" applyAlignment="1">
      <alignment vertical="center"/>
    </xf>
    <xf numFmtId="3" fontId="2" fillId="0" borderId="3" xfId="3" applyNumberFormat="1" applyFont="1" applyFill="1" applyBorder="1" applyAlignment="1">
      <alignment horizontal="right" vertical="center" wrapText="1"/>
    </xf>
    <xf numFmtId="3" fontId="5" fillId="0" borderId="3" xfId="3" applyNumberFormat="1" applyFont="1" applyFill="1" applyBorder="1" applyAlignment="1">
      <alignment horizontal="right" vertical="center" wrapText="1"/>
    </xf>
    <xf numFmtId="3" fontId="2" fillId="0" borderId="3" xfId="3" applyNumberFormat="1" applyFont="1" applyFill="1" applyBorder="1" applyAlignment="1">
      <alignment vertical="center" wrapText="1"/>
    </xf>
    <xf numFmtId="0" fontId="1" fillId="0" borderId="0" xfId="3" applyFill="1"/>
    <xf numFmtId="0" fontId="13" fillId="0" borderId="0" xfId="0" applyFont="1" applyAlignment="1">
      <alignment horizontal="right" vertical="center"/>
    </xf>
    <xf numFmtId="3" fontId="2" fillId="0" borderId="0" xfId="3" applyNumberFormat="1" applyFont="1"/>
    <xf numFmtId="0" fontId="23" fillId="0" borderId="0" xfId="3" applyFont="1" applyAlignment="1">
      <alignment horizontal="center"/>
    </xf>
    <xf numFmtId="0" fontId="2" fillId="0" borderId="3" xfId="0" applyFont="1" applyBorder="1" applyAlignment="1" applyProtection="1">
      <alignment wrapText="1"/>
      <protection locked="0"/>
    </xf>
    <xf numFmtId="0" fontId="13" fillId="0" borderId="0" xfId="7" applyFont="1" applyAlignment="1">
      <alignment wrapText="1"/>
    </xf>
    <xf numFmtId="0" fontId="13" fillId="0" borderId="0" xfId="7" applyFont="1" applyAlignment="1"/>
    <xf numFmtId="0" fontId="18" fillId="0" borderId="0" xfId="7" applyFont="1" applyAlignment="1">
      <alignment horizontal="right"/>
    </xf>
    <xf numFmtId="0" fontId="2" fillId="0" borderId="0" xfId="3" applyFont="1" applyAlignment="1">
      <alignment horizontal="left"/>
    </xf>
    <xf numFmtId="0" fontId="16" fillId="0" borderId="0" xfId="3" applyFont="1" applyAlignment="1"/>
    <xf numFmtId="0" fontId="5" fillId="0" borderId="0" xfId="3" applyFont="1" applyAlignment="1"/>
    <xf numFmtId="0" fontId="2" fillId="0" borderId="0" xfId="3" applyFont="1" applyBorder="1" applyAlignment="1"/>
    <xf numFmtId="0" fontId="2" fillId="0" borderId="3" xfId="0" applyFont="1" applyBorder="1" applyAlignment="1">
      <alignment vertical="center"/>
    </xf>
    <xf numFmtId="3" fontId="2" fillId="0" borderId="3" xfId="0" applyNumberFormat="1" applyFont="1" applyFill="1" applyBorder="1" applyAlignment="1">
      <alignment vertical="center"/>
    </xf>
    <xf numFmtId="0" fontId="2" fillId="0" borderId="3" xfId="3" applyFont="1" applyFill="1" applyBorder="1" applyAlignment="1" applyProtection="1">
      <alignment vertical="center" wrapText="1"/>
    </xf>
    <xf numFmtId="0" fontId="2" fillId="0" borderId="3" xfId="0" applyFont="1" applyBorder="1" applyAlignment="1" applyProtection="1">
      <alignment vertical="center"/>
      <protection locked="0"/>
    </xf>
    <xf numFmtId="0" fontId="2" fillId="0" borderId="0" xfId="0" applyFont="1" applyBorder="1" applyAlignment="1">
      <alignment wrapText="1"/>
    </xf>
    <xf numFmtId="0" fontId="2" fillId="0" borderId="0" xfId="3" applyFont="1" applyFill="1" applyBorder="1" applyAlignment="1">
      <alignment horizontal="center" vertical="center" wrapText="1"/>
    </xf>
    <xf numFmtId="0" fontId="2" fillId="0" borderId="0" xfId="3" applyFont="1" applyFill="1" applyBorder="1" applyAlignment="1">
      <alignment horizontal="left" vertical="center" wrapText="1"/>
    </xf>
    <xf numFmtId="3" fontId="5" fillId="0" borderId="0" xfId="3" applyNumberFormat="1" applyFont="1" applyFill="1" applyBorder="1" applyAlignment="1">
      <alignment vertical="center" wrapText="1"/>
    </xf>
    <xf numFmtId="3" fontId="2" fillId="0" borderId="0" xfId="3" applyNumberFormat="1" applyFont="1" applyFill="1" applyBorder="1" applyAlignment="1">
      <alignment vertical="center" wrapText="1"/>
    </xf>
    <xf numFmtId="3" fontId="2" fillId="0" borderId="0" xfId="0" applyNumberFormat="1" applyFont="1" applyBorder="1" applyAlignment="1">
      <alignment vertical="center" wrapText="1"/>
    </xf>
    <xf numFmtId="0" fontId="4" fillId="0" borderId="0" xfId="0" applyFont="1" applyBorder="1"/>
    <xf numFmtId="0" fontId="2" fillId="0" borderId="0" xfId="3" applyFont="1" applyFill="1" applyBorder="1" applyAlignment="1" applyProtection="1">
      <alignment vertical="center" wrapText="1"/>
    </xf>
    <xf numFmtId="0" fontId="2" fillId="0" borderId="0" xfId="0" applyFont="1" applyBorder="1"/>
    <xf numFmtId="3" fontId="2" fillId="0" borderId="0" xfId="0" applyNumberFormat="1" applyFont="1" applyBorder="1"/>
    <xf numFmtId="3" fontId="5" fillId="0" borderId="0" xfId="0" applyNumberFormat="1" applyFont="1" applyBorder="1" applyAlignment="1">
      <alignment vertical="center" wrapText="1"/>
    </xf>
    <xf numFmtId="3" fontId="2" fillId="0" borderId="0" xfId="0" applyNumberFormat="1" applyFont="1" applyBorder="1" applyAlignment="1">
      <alignment vertical="center"/>
    </xf>
    <xf numFmtId="0" fontId="18" fillId="0" borderId="0" xfId="7" applyFont="1" applyAlignment="1">
      <alignment wrapText="1"/>
    </xf>
    <xf numFmtId="49" fontId="2" fillId="0" borderId="106" xfId="1" applyNumberFormat="1" applyFont="1" applyFill="1" applyBorder="1" applyAlignment="1" applyProtection="1">
      <alignment vertical="center"/>
    </xf>
    <xf numFmtId="49" fontId="2" fillId="2" borderId="106" xfId="1" applyNumberFormat="1" applyFont="1" applyFill="1" applyBorder="1" applyAlignment="1" applyProtection="1">
      <alignment horizontal="centerContinuous" vertical="center"/>
    </xf>
    <xf numFmtId="49" fontId="2" fillId="0" borderId="106" xfId="1" applyNumberFormat="1" applyFont="1" applyFill="1" applyBorder="1" applyAlignment="1" applyProtection="1">
      <alignment horizontal="centerContinuous" vertical="center"/>
    </xf>
    <xf numFmtId="49" fontId="2" fillId="2" borderId="106" xfId="1" applyNumberFormat="1" applyFont="1" applyFill="1" applyBorder="1" applyAlignment="1" applyProtection="1">
      <alignment vertical="center"/>
    </xf>
    <xf numFmtId="49" fontId="2" fillId="0" borderId="107" xfId="1" applyNumberFormat="1" applyFont="1" applyFill="1" applyBorder="1" applyAlignment="1" applyProtection="1">
      <alignment vertical="center"/>
    </xf>
    <xf numFmtId="49" fontId="2" fillId="2" borderId="48" xfId="1" applyNumberFormat="1" applyFont="1" applyFill="1" applyBorder="1" applyAlignment="1" applyProtection="1">
      <alignment horizontal="center" vertical="center"/>
    </xf>
    <xf numFmtId="49" fontId="2" fillId="0" borderId="109" xfId="1" applyNumberFormat="1" applyFont="1" applyFill="1" applyBorder="1" applyAlignment="1" applyProtection="1">
      <alignment vertical="center"/>
      <protection locked="0"/>
    </xf>
    <xf numFmtId="0" fontId="2" fillId="0" borderId="109" xfId="1" applyFont="1" applyBorder="1" applyAlignment="1" applyProtection="1">
      <alignment vertical="center"/>
    </xf>
    <xf numFmtId="49" fontId="2" fillId="2" borderId="109" xfId="1" applyNumberFormat="1" applyFont="1" applyFill="1" applyBorder="1" applyAlignment="1" applyProtection="1">
      <alignment vertical="center"/>
      <protection locked="0"/>
    </xf>
    <xf numFmtId="49" fontId="2" fillId="0" borderId="108" xfId="1" applyNumberFormat="1" applyFont="1" applyFill="1" applyBorder="1" applyAlignment="1" applyProtection="1">
      <alignment vertical="center"/>
      <protection locked="0"/>
    </xf>
    <xf numFmtId="49" fontId="2" fillId="0" borderId="110" xfId="1" applyNumberFormat="1" applyFont="1" applyFill="1" applyBorder="1" applyAlignment="1" applyProtection="1">
      <alignment vertical="center"/>
    </xf>
    <xf numFmtId="49" fontId="2" fillId="2" borderId="111" xfId="1" applyNumberFormat="1" applyFont="1" applyFill="1" applyBorder="1" applyAlignment="1" applyProtection="1">
      <alignment vertical="center"/>
      <protection locked="0"/>
    </xf>
    <xf numFmtId="49" fontId="2" fillId="0" borderId="111" xfId="1" applyNumberFormat="1" applyFont="1" applyFill="1" applyBorder="1" applyAlignment="1" applyProtection="1">
      <alignment vertical="center"/>
      <protection locked="0"/>
    </xf>
    <xf numFmtId="49" fontId="2" fillId="0" borderId="112" xfId="1" applyNumberFormat="1" applyFont="1" applyFill="1" applyBorder="1" applyAlignment="1" applyProtection="1">
      <alignment vertical="center"/>
      <protection locked="0"/>
    </xf>
    <xf numFmtId="49" fontId="2" fillId="2" borderId="9" xfId="1" applyNumberFormat="1" applyFont="1" applyFill="1" applyBorder="1" applyAlignment="1" applyProtection="1">
      <alignment vertical="center"/>
      <protection locked="0"/>
    </xf>
    <xf numFmtId="49" fontId="2" fillId="2" borderId="74" xfId="1" applyNumberFormat="1" applyFont="1" applyFill="1" applyBorder="1" applyAlignment="1" applyProtection="1">
      <alignment vertical="center"/>
      <protection locked="0"/>
    </xf>
    <xf numFmtId="49" fontId="2" fillId="0" borderId="1" xfId="1" applyNumberFormat="1" applyFont="1" applyFill="1" applyBorder="1" applyAlignment="1" applyProtection="1">
      <alignment horizontal="center" vertical="center" wrapText="1"/>
    </xf>
    <xf numFmtId="0" fontId="2" fillId="0" borderId="75" xfId="1" applyFont="1" applyFill="1" applyBorder="1" applyAlignment="1" applyProtection="1">
      <alignment horizontal="center" vertical="center" textRotation="90" wrapText="1"/>
    </xf>
    <xf numFmtId="14" fontId="2" fillId="0" borderId="75" xfId="1" applyNumberFormat="1" applyFont="1" applyFill="1" applyBorder="1" applyAlignment="1" applyProtection="1">
      <alignment horizontal="center" vertical="center" textRotation="90" wrapText="1"/>
    </xf>
    <xf numFmtId="0" fontId="8" fillId="5" borderId="75" xfId="1" applyFont="1" applyFill="1" applyBorder="1" applyAlignment="1" applyProtection="1">
      <alignment horizontal="center" vertical="center" textRotation="90" wrapText="1"/>
    </xf>
    <xf numFmtId="0" fontId="2" fillId="0" borderId="75" xfId="1" applyFont="1" applyFill="1" applyBorder="1" applyAlignment="1" applyProtection="1">
      <alignment horizontal="center" vertical="center" textRotation="90"/>
    </xf>
    <xf numFmtId="0" fontId="2" fillId="0" borderId="59" xfId="1" applyFont="1" applyFill="1" applyBorder="1" applyAlignment="1" applyProtection="1">
      <alignment horizontal="center" vertical="center" textRotation="90"/>
    </xf>
    <xf numFmtId="0" fontId="2" fillId="0" borderId="1" xfId="1" applyFont="1" applyFill="1" applyBorder="1" applyAlignment="1" applyProtection="1">
      <alignment horizontal="center" vertical="center" textRotation="90"/>
    </xf>
    <xf numFmtId="3" fontId="7" fillId="0" borderId="22" xfId="1" applyNumberFormat="1" applyFont="1" applyFill="1" applyBorder="1" applyAlignment="1" applyProtection="1">
      <alignment horizontal="center" vertical="center"/>
    </xf>
    <xf numFmtId="1" fontId="7" fillId="6" borderId="102" xfId="1" applyNumberFormat="1" applyFont="1" applyFill="1" applyBorder="1" applyAlignment="1" applyProtection="1">
      <alignment horizontal="center" vertical="center"/>
    </xf>
    <xf numFmtId="1" fontId="7" fillId="6" borderId="22" xfId="1" applyNumberFormat="1" applyFont="1" applyFill="1" applyBorder="1" applyAlignment="1" applyProtection="1">
      <alignment horizontal="center" vertical="center"/>
    </xf>
    <xf numFmtId="3" fontId="5" fillId="0" borderId="15" xfId="1" applyNumberFormat="1" applyFont="1" applyFill="1" applyBorder="1" applyAlignment="1" applyProtection="1">
      <alignment horizontal="left" vertical="center" wrapText="1"/>
    </xf>
    <xf numFmtId="0" fontId="5" fillId="6" borderId="11" xfId="1" applyFont="1" applyFill="1" applyBorder="1" applyAlignment="1" applyProtection="1">
      <alignment vertical="center"/>
    </xf>
    <xf numFmtId="0" fontId="5" fillId="0" borderId="0" xfId="1" applyFont="1" applyFill="1" applyBorder="1" applyAlignment="1" applyProtection="1">
      <alignment vertical="center"/>
      <protection locked="0"/>
    </xf>
    <xf numFmtId="0" fontId="5" fillId="6" borderId="15" xfId="1" applyFont="1" applyFill="1" applyBorder="1" applyAlignment="1" applyProtection="1">
      <alignment vertical="center"/>
      <protection locked="0"/>
    </xf>
    <xf numFmtId="0" fontId="5" fillId="0" borderId="78" xfId="1" applyFont="1" applyFill="1" applyBorder="1" applyAlignment="1" applyProtection="1">
      <alignment vertical="center"/>
      <protection locked="0"/>
    </xf>
    <xf numFmtId="0" fontId="5" fillId="0" borderId="15" xfId="1" applyFont="1" applyFill="1" applyBorder="1" applyAlignment="1" applyProtection="1">
      <alignment vertical="center"/>
      <protection locked="0"/>
    </xf>
    <xf numFmtId="0" fontId="5" fillId="0" borderId="1" xfId="1" applyFont="1" applyFill="1" applyBorder="1" applyAlignment="1" applyProtection="1">
      <alignment vertical="center"/>
      <protection locked="0"/>
    </xf>
    <xf numFmtId="3" fontId="5" fillId="0" borderId="26" xfId="1" applyNumberFormat="1" applyFont="1" applyFill="1" applyBorder="1" applyAlignment="1" applyProtection="1">
      <alignment horizontal="right" vertical="center" wrapText="1"/>
    </xf>
    <xf numFmtId="3" fontId="5" fillId="6" borderId="26" xfId="1" applyNumberFormat="1" applyFont="1" applyFill="1" applyBorder="1" applyAlignment="1" applyProtection="1">
      <alignment horizontal="right" vertical="center"/>
    </xf>
    <xf numFmtId="3" fontId="2" fillId="0" borderId="22" xfId="1" applyNumberFormat="1" applyFont="1" applyFill="1" applyBorder="1" applyAlignment="1" applyProtection="1">
      <alignment horizontal="right" vertical="center" wrapText="1"/>
    </xf>
    <xf numFmtId="3" fontId="2" fillId="6" borderId="22" xfId="1" applyNumberFormat="1" applyFont="1" applyFill="1" applyBorder="1" applyAlignment="1" applyProtection="1">
      <alignment horizontal="right" vertical="center"/>
    </xf>
    <xf numFmtId="3" fontId="2" fillId="0" borderId="15" xfId="1" applyNumberFormat="1" applyFont="1" applyFill="1" applyBorder="1" applyAlignment="1" applyProtection="1">
      <alignment horizontal="right" vertical="center" wrapText="1"/>
    </xf>
    <xf numFmtId="3" fontId="2" fillId="6" borderId="15" xfId="1" applyNumberFormat="1" applyFont="1" applyFill="1" applyBorder="1" applyAlignment="1" applyProtection="1">
      <alignment horizontal="right" vertical="center"/>
    </xf>
    <xf numFmtId="3" fontId="2" fillId="6" borderId="15" xfId="1" applyNumberFormat="1" applyFont="1" applyFill="1" applyBorder="1" applyAlignment="1" applyProtection="1">
      <alignment horizontal="right" vertical="center"/>
      <protection locked="0"/>
    </xf>
    <xf numFmtId="3" fontId="2" fillId="0" borderId="15" xfId="1" applyNumberFormat="1" applyFont="1" applyFill="1" applyBorder="1" applyAlignment="1" applyProtection="1">
      <alignment horizontal="right" vertical="center"/>
      <protection locked="0"/>
    </xf>
    <xf numFmtId="3" fontId="2" fillId="0" borderId="1" xfId="1" applyNumberFormat="1" applyFont="1" applyFill="1" applyBorder="1" applyAlignment="1" applyProtection="1">
      <alignment horizontal="right" vertical="center"/>
      <protection locked="0"/>
    </xf>
    <xf numFmtId="3" fontId="2" fillId="0" borderId="31" xfId="1" applyNumberFormat="1" applyFont="1" applyFill="1" applyBorder="1" applyAlignment="1" applyProtection="1">
      <alignment horizontal="right" vertical="center" wrapText="1"/>
    </xf>
    <xf numFmtId="3" fontId="2" fillId="6" borderId="31" xfId="1" applyNumberFormat="1" applyFont="1" applyFill="1" applyBorder="1" applyAlignment="1" applyProtection="1">
      <alignment horizontal="right" vertical="center"/>
    </xf>
    <xf numFmtId="3" fontId="2" fillId="6" borderId="31" xfId="1" applyNumberFormat="1" applyFont="1" applyFill="1" applyBorder="1" applyAlignment="1" applyProtection="1">
      <alignment horizontal="right" vertical="center"/>
      <protection locked="0"/>
    </xf>
    <xf numFmtId="3" fontId="2" fillId="0" borderId="31" xfId="1" applyNumberFormat="1" applyFont="1" applyFill="1" applyBorder="1" applyAlignment="1" applyProtection="1">
      <alignment horizontal="right" vertical="center"/>
      <protection locked="0"/>
    </xf>
    <xf numFmtId="3" fontId="2" fillId="0" borderId="32" xfId="1" applyNumberFormat="1" applyFont="1" applyFill="1" applyBorder="1" applyAlignment="1" applyProtection="1">
      <alignment horizontal="right" vertical="center"/>
      <protection locked="0"/>
    </xf>
    <xf numFmtId="3" fontId="5" fillId="0" borderId="18" xfId="1" applyNumberFormat="1" applyFont="1" applyFill="1" applyBorder="1" applyAlignment="1" applyProtection="1">
      <alignment horizontal="right" vertical="center" wrapText="1"/>
    </xf>
    <xf numFmtId="3" fontId="2" fillId="6" borderId="18" xfId="1" applyNumberFormat="1" applyFont="1" applyFill="1" applyBorder="1" applyAlignment="1" applyProtection="1">
      <alignment vertical="center"/>
    </xf>
    <xf numFmtId="3" fontId="2" fillId="0" borderId="101" xfId="1" applyNumberFormat="1" applyFont="1" applyFill="1" applyBorder="1" applyAlignment="1" applyProtection="1">
      <alignment vertical="center"/>
      <protection locked="0"/>
    </xf>
    <xf numFmtId="3" fontId="2" fillId="6" borderId="18" xfId="1" applyNumberFormat="1" applyFont="1" applyFill="1" applyBorder="1" applyAlignment="1" applyProtection="1">
      <alignment vertical="center"/>
      <protection locked="0"/>
    </xf>
    <xf numFmtId="3" fontId="2" fillId="0" borderId="18" xfId="1" applyNumberFormat="1" applyFont="1" applyFill="1" applyBorder="1" applyAlignment="1" applyProtection="1">
      <alignment vertical="center"/>
      <protection locked="0"/>
    </xf>
    <xf numFmtId="3" fontId="2" fillId="0" borderId="18" xfId="1" applyNumberFormat="1" applyFont="1" applyFill="1" applyBorder="1" applyAlignment="1" applyProtection="1">
      <alignment horizontal="center" vertical="center"/>
    </xf>
    <xf numFmtId="3" fontId="2" fillId="6" borderId="18" xfId="1" applyNumberFormat="1" applyFont="1" applyFill="1" applyBorder="1" applyAlignment="1" applyProtection="1">
      <alignment horizontal="center" vertical="center"/>
    </xf>
    <xf numFmtId="3" fontId="2" fillId="0" borderId="113" xfId="1" applyNumberFormat="1" applyFont="1" applyFill="1" applyBorder="1" applyAlignment="1" applyProtection="1">
      <alignment horizontal="center" vertical="center"/>
    </xf>
    <xf numFmtId="3" fontId="2" fillId="0" borderId="21" xfId="1" applyNumberFormat="1" applyFont="1" applyFill="1" applyBorder="1" applyAlignment="1" applyProtection="1">
      <alignment horizontal="center" vertical="center"/>
    </xf>
    <xf numFmtId="3" fontId="5" fillId="0" borderId="35" xfId="1" applyNumberFormat="1" applyFont="1" applyFill="1" applyBorder="1" applyAlignment="1" applyProtection="1">
      <alignment horizontal="right" vertical="center" wrapText="1"/>
    </xf>
    <xf numFmtId="3" fontId="2" fillId="6" borderId="35" xfId="1" applyNumberFormat="1" applyFont="1" applyFill="1" applyBorder="1" applyAlignment="1" applyProtection="1">
      <alignment vertical="center"/>
    </xf>
    <xf numFmtId="3" fontId="2" fillId="0" borderId="8" xfId="1" applyNumberFormat="1" applyFont="1" applyFill="1" applyBorder="1" applyAlignment="1" applyProtection="1">
      <alignment horizontal="right" vertical="center"/>
      <protection locked="0"/>
    </xf>
    <xf numFmtId="3" fontId="2" fillId="6" borderId="35" xfId="1" applyNumberFormat="1" applyFont="1" applyFill="1" applyBorder="1" applyAlignment="1" applyProtection="1">
      <alignment horizontal="center" vertical="center"/>
      <protection locked="0"/>
    </xf>
    <xf numFmtId="3" fontId="2" fillId="0" borderId="8" xfId="1" applyNumberFormat="1" applyFont="1" applyFill="1" applyBorder="1" applyAlignment="1" applyProtection="1">
      <alignment horizontal="center" vertical="center"/>
      <protection locked="0"/>
    </xf>
    <xf numFmtId="3" fontId="2" fillId="0" borderId="35" xfId="1" applyNumberFormat="1" applyFont="1" applyFill="1" applyBorder="1" applyAlignment="1" applyProtection="1">
      <alignment horizontal="center" vertical="center"/>
    </xf>
    <xf numFmtId="3" fontId="2" fillId="6" borderId="35" xfId="1" applyNumberFormat="1" applyFont="1" applyFill="1" applyBorder="1" applyAlignment="1" applyProtection="1">
      <alignment horizontal="center" vertical="center"/>
    </xf>
    <xf numFmtId="3" fontId="2" fillId="0" borderId="114" xfId="1" applyNumberFormat="1" applyFont="1" applyFill="1" applyBorder="1" applyAlignment="1" applyProtection="1">
      <alignment horizontal="center" vertical="center"/>
    </xf>
    <xf numFmtId="3" fontId="2" fillId="0" borderId="7" xfId="1" applyNumberFormat="1" applyFont="1" applyFill="1" applyBorder="1" applyAlignment="1" applyProtection="1">
      <alignment horizontal="center" vertical="center"/>
    </xf>
    <xf numFmtId="3" fontId="2" fillId="0" borderId="114" xfId="1" applyNumberFormat="1" applyFont="1" applyFill="1" applyBorder="1" applyAlignment="1" applyProtection="1">
      <alignment vertical="center"/>
    </xf>
    <xf numFmtId="3" fontId="2" fillId="6" borderId="15" xfId="1" applyNumberFormat="1" applyFont="1" applyFill="1" applyBorder="1" applyAlignment="1" applyProtection="1">
      <alignment vertical="center"/>
    </xf>
    <xf numFmtId="3" fontId="2" fillId="6" borderId="15" xfId="1" applyNumberFormat="1" applyFont="1" applyFill="1" applyBorder="1" applyAlignment="1" applyProtection="1">
      <alignment horizontal="center" vertical="center"/>
    </xf>
    <xf numFmtId="3" fontId="2" fillId="0" borderId="15" xfId="1" applyNumberFormat="1" applyFont="1" applyFill="1" applyBorder="1" applyAlignment="1" applyProtection="1">
      <alignment horizontal="center" vertical="center"/>
    </xf>
    <xf numFmtId="3" fontId="2" fillId="6" borderId="15" xfId="1" applyNumberFormat="1" applyFont="1" applyFill="1" applyBorder="1" applyAlignment="1" applyProtection="1">
      <alignment vertical="center"/>
      <protection locked="0"/>
    </xf>
    <xf numFmtId="3" fontId="2" fillId="0" borderId="78" xfId="1" applyNumberFormat="1" applyFont="1" applyFill="1" applyBorder="1" applyAlignment="1" applyProtection="1">
      <alignment horizontal="right" vertical="center"/>
    </xf>
    <xf numFmtId="3" fontId="2" fillId="0" borderId="0" xfId="1" applyNumberFormat="1" applyFont="1" applyFill="1" applyBorder="1" applyAlignment="1" applyProtection="1">
      <alignment horizontal="right" vertical="center"/>
    </xf>
    <xf numFmtId="3" fontId="2" fillId="0" borderId="1" xfId="1" applyNumberFormat="1" applyFont="1" applyFill="1" applyBorder="1" applyAlignment="1" applyProtection="1">
      <alignment horizontal="center" vertical="center"/>
    </xf>
    <xf numFmtId="3" fontId="2" fillId="6" borderId="31" xfId="1" applyNumberFormat="1" applyFont="1" applyFill="1" applyBorder="1" applyAlignment="1" applyProtection="1">
      <alignment vertical="center"/>
    </xf>
    <xf numFmtId="3" fontId="2" fillId="6" borderId="31" xfId="1" applyNumberFormat="1" applyFont="1" applyFill="1" applyBorder="1" applyAlignment="1" applyProtection="1">
      <alignment horizontal="center" vertical="center"/>
    </xf>
    <xf numFmtId="3" fontId="2" fillId="0" borderId="31" xfId="1" applyNumberFormat="1" applyFont="1" applyFill="1" applyBorder="1" applyAlignment="1" applyProtection="1">
      <alignment horizontal="center" vertical="center"/>
    </xf>
    <xf numFmtId="3" fontId="2" fillId="6" borderId="31" xfId="1" applyNumberFormat="1" applyFont="1" applyFill="1" applyBorder="1" applyAlignment="1" applyProtection="1">
      <alignment vertical="center"/>
      <protection locked="0"/>
    </xf>
    <xf numFmtId="3" fontId="2" fillId="0" borderId="6" xfId="1" applyNumberFormat="1" applyFont="1" applyFill="1" applyBorder="1" applyAlignment="1" applyProtection="1">
      <alignment horizontal="right" vertical="center"/>
    </xf>
    <xf numFmtId="3" fontId="2" fillId="0" borderId="5" xfId="1" applyNumberFormat="1" applyFont="1" applyFill="1" applyBorder="1" applyAlignment="1" applyProtection="1">
      <alignment horizontal="right" vertical="center"/>
    </xf>
    <xf numFmtId="3" fontId="2" fillId="0" borderId="32" xfId="1" applyNumberFormat="1" applyFont="1" applyFill="1" applyBorder="1" applyAlignment="1" applyProtection="1">
      <alignment horizontal="center" vertical="center"/>
    </xf>
    <xf numFmtId="3" fontId="2" fillId="0" borderId="38" xfId="1" applyNumberFormat="1" applyFont="1" applyFill="1" applyBorder="1" applyAlignment="1" applyProtection="1">
      <alignment horizontal="right" vertical="center" wrapText="1"/>
    </xf>
    <xf numFmtId="3" fontId="2" fillId="6" borderId="38" xfId="1" applyNumberFormat="1" applyFont="1" applyFill="1" applyBorder="1" applyAlignment="1" applyProtection="1">
      <alignment vertical="center"/>
    </xf>
    <xf numFmtId="3" fontId="2" fillId="6" borderId="38" xfId="1" applyNumberFormat="1" applyFont="1" applyFill="1" applyBorder="1" applyAlignment="1" applyProtection="1">
      <alignment horizontal="center" vertical="center"/>
    </xf>
    <xf numFmtId="3" fontId="2" fillId="0" borderId="38" xfId="1" applyNumberFormat="1" applyFont="1" applyFill="1" applyBorder="1" applyAlignment="1" applyProtection="1">
      <alignment horizontal="center" vertical="center"/>
    </xf>
    <xf numFmtId="3" fontId="2" fillId="6" borderId="38" xfId="1" applyNumberFormat="1" applyFont="1" applyFill="1" applyBorder="1" applyAlignment="1" applyProtection="1">
      <alignment vertical="center"/>
      <protection locked="0"/>
    </xf>
    <xf numFmtId="3" fontId="2" fillId="0" borderId="80" xfId="1" applyNumberFormat="1" applyFont="1" applyFill="1" applyBorder="1" applyAlignment="1" applyProtection="1">
      <alignment horizontal="right" vertical="center"/>
    </xf>
    <xf numFmtId="3" fontId="2" fillId="0" borderId="13" xfId="1" applyNumberFormat="1" applyFont="1" applyFill="1" applyBorder="1" applyAlignment="1" applyProtection="1">
      <alignment horizontal="right" vertical="center"/>
    </xf>
    <xf numFmtId="3" fontId="2" fillId="0" borderId="12" xfId="1" applyNumberFormat="1" applyFont="1" applyFill="1" applyBorder="1" applyAlignment="1" applyProtection="1">
      <alignment horizontal="center" vertical="center"/>
    </xf>
    <xf numFmtId="3" fontId="2" fillId="6" borderId="35" xfId="1" applyNumberFormat="1" applyFont="1" applyFill="1" applyBorder="1" applyAlignment="1" applyProtection="1">
      <alignment horizontal="right" vertical="center"/>
    </xf>
    <xf numFmtId="3" fontId="2" fillId="6" borderId="35" xfId="1" applyNumberFormat="1" applyFont="1" applyFill="1" applyBorder="1" applyAlignment="1" applyProtection="1">
      <alignment horizontal="right" vertical="center"/>
      <protection locked="0"/>
    </xf>
    <xf numFmtId="3" fontId="2" fillId="0" borderId="61" xfId="1" applyNumberFormat="1" applyFont="1" applyFill="1" applyBorder="1" applyAlignment="1" applyProtection="1">
      <alignment horizontal="right" vertical="center"/>
    </xf>
    <xf numFmtId="3" fontId="2" fillId="6" borderId="39" xfId="1" applyNumberFormat="1" applyFont="1" applyFill="1" applyBorder="1" applyAlignment="1" applyProtection="1">
      <alignment horizontal="right" vertical="center"/>
    </xf>
    <xf numFmtId="3" fontId="2" fillId="0" borderId="39" xfId="1" applyNumberFormat="1" applyFont="1" applyFill="1" applyBorder="1" applyAlignment="1" applyProtection="1">
      <alignment horizontal="right" vertical="center"/>
    </xf>
    <xf numFmtId="3" fontId="2" fillId="0" borderId="45" xfId="1" applyNumberFormat="1" applyFont="1" applyFill="1" applyBorder="1" applyAlignment="1" applyProtection="1">
      <alignment horizontal="right" vertical="center" wrapText="1"/>
    </xf>
    <xf numFmtId="3" fontId="2" fillId="6" borderId="38" xfId="1" applyNumberFormat="1" applyFont="1" applyFill="1" applyBorder="1" applyAlignment="1" applyProtection="1">
      <alignment horizontal="right" vertical="center"/>
    </xf>
    <xf numFmtId="3" fontId="2" fillId="6" borderId="15" xfId="1" applyNumberFormat="1" applyFont="1" applyFill="1" applyBorder="1" applyAlignment="1" applyProtection="1">
      <alignment horizontal="center" vertical="center"/>
      <protection locked="0"/>
    </xf>
    <xf numFmtId="3" fontId="2" fillId="0" borderId="35" xfId="1" applyNumberFormat="1" applyFont="1" applyFill="1" applyBorder="1" applyAlignment="1" applyProtection="1">
      <alignment horizontal="right" vertical="center" wrapText="1"/>
    </xf>
    <xf numFmtId="3" fontId="2" fillId="0" borderId="9" xfId="1" applyNumberFormat="1" applyFont="1" applyFill="1" applyBorder="1" applyAlignment="1" applyProtection="1">
      <alignment horizontal="center" vertical="center"/>
    </xf>
    <xf numFmtId="3" fontId="2" fillId="6" borderId="43" xfId="1" applyNumberFormat="1" applyFont="1" applyFill="1" applyBorder="1" applyAlignment="1" applyProtection="1">
      <alignment horizontal="center" vertical="center"/>
    </xf>
    <xf numFmtId="3" fontId="2" fillId="0" borderId="43" xfId="1" applyNumberFormat="1" applyFont="1" applyFill="1" applyBorder="1" applyAlignment="1" applyProtection="1">
      <alignment horizontal="center" vertical="center"/>
    </xf>
    <xf numFmtId="3" fontId="2" fillId="6" borderId="45" xfId="1" applyNumberFormat="1" applyFont="1" applyFill="1" applyBorder="1" applyAlignment="1" applyProtection="1">
      <alignment horizontal="center" vertical="center"/>
    </xf>
    <xf numFmtId="3" fontId="2" fillId="0" borderId="2" xfId="1" applyNumberFormat="1" applyFont="1" applyFill="1" applyBorder="1" applyAlignment="1" applyProtection="1">
      <alignment horizontal="center" vertical="center"/>
    </xf>
    <xf numFmtId="3" fontId="2" fillId="0" borderId="45" xfId="1" applyNumberFormat="1" applyFont="1" applyFill="1" applyBorder="1" applyAlignment="1" applyProtection="1">
      <alignment horizontal="center" vertical="center"/>
    </xf>
    <xf numFmtId="3" fontId="2" fillId="0" borderId="49" xfId="1" applyNumberFormat="1" applyFont="1" applyFill="1" applyBorder="1" applyAlignment="1" applyProtection="1">
      <alignment horizontal="right" vertical="center"/>
      <protection locked="0"/>
    </xf>
    <xf numFmtId="3" fontId="2" fillId="0" borderId="45" xfId="1" applyNumberFormat="1" applyFont="1" applyFill="1" applyBorder="1" applyAlignment="1" applyProtection="1">
      <alignment horizontal="left" vertical="center" wrapText="1"/>
    </xf>
    <xf numFmtId="3" fontId="2" fillId="6" borderId="45" xfId="1" applyNumberFormat="1" applyFont="1" applyFill="1" applyBorder="1" applyAlignment="1" applyProtection="1">
      <alignment vertical="center"/>
      <protection locked="0"/>
    </xf>
    <xf numFmtId="3" fontId="2" fillId="0" borderId="2" xfId="1" applyNumberFormat="1" applyFont="1" applyFill="1" applyBorder="1" applyAlignment="1" applyProtection="1">
      <alignment horizontal="center" vertical="center"/>
      <protection locked="0"/>
    </xf>
    <xf numFmtId="3" fontId="2" fillId="6" borderId="45" xfId="1" applyNumberFormat="1" applyFont="1" applyFill="1" applyBorder="1" applyAlignment="1" applyProtection="1">
      <alignment horizontal="center" vertical="center"/>
      <protection locked="0"/>
    </xf>
    <xf numFmtId="3" fontId="2" fillId="0" borderId="83" xfId="1" applyNumberFormat="1" applyFont="1" applyFill="1" applyBorder="1" applyAlignment="1" applyProtection="1">
      <alignment horizontal="center" vertical="center"/>
      <protection locked="0"/>
    </xf>
    <xf numFmtId="3" fontId="2" fillId="0" borderId="45" xfId="1" applyNumberFormat="1" applyFont="1" applyFill="1" applyBorder="1" applyAlignment="1" applyProtection="1">
      <alignment horizontal="center" vertical="center"/>
      <protection locked="0"/>
    </xf>
    <xf numFmtId="3" fontId="2" fillId="6" borderId="45" xfId="1" applyNumberFormat="1" applyFont="1" applyFill="1" applyBorder="1" applyAlignment="1" applyProtection="1">
      <alignment horizontal="right" vertical="center"/>
      <protection locked="0"/>
    </xf>
    <xf numFmtId="3" fontId="5" fillId="6" borderId="15" xfId="1" applyNumberFormat="1" applyFont="1" applyFill="1" applyBorder="1" applyAlignment="1" applyProtection="1">
      <alignment vertical="center"/>
    </xf>
    <xf numFmtId="3" fontId="5" fillId="0" borderId="0" xfId="1" applyNumberFormat="1" applyFont="1" applyFill="1" applyBorder="1" applyAlignment="1" applyProtection="1">
      <alignment vertical="center"/>
      <protection locked="0"/>
    </xf>
    <xf numFmtId="3" fontId="5" fillId="6" borderId="15" xfId="1" applyNumberFormat="1" applyFont="1" applyFill="1" applyBorder="1" applyAlignment="1" applyProtection="1">
      <alignment vertical="center"/>
      <protection locked="0"/>
    </xf>
    <xf numFmtId="3" fontId="5" fillId="0" borderId="78" xfId="1" applyNumberFormat="1" applyFont="1" applyBorder="1" applyAlignment="1" applyProtection="1">
      <alignment vertical="center"/>
      <protection locked="0"/>
    </xf>
    <xf numFmtId="3" fontId="5" fillId="0" borderId="0" xfId="1" applyNumberFormat="1" applyFont="1" applyBorder="1" applyAlignment="1" applyProtection="1">
      <alignment vertical="center"/>
      <protection locked="0"/>
    </xf>
    <xf numFmtId="3" fontId="5" fillId="0" borderId="15" xfId="1" applyNumberFormat="1" applyFont="1" applyFill="1" applyBorder="1" applyAlignment="1" applyProtection="1">
      <alignment vertical="center"/>
      <protection locked="0"/>
    </xf>
    <xf numFmtId="3" fontId="5" fillId="0" borderId="1" xfId="1" applyNumberFormat="1" applyFont="1" applyBorder="1" applyAlignment="1" applyProtection="1">
      <alignment vertical="center"/>
      <protection locked="0"/>
    </xf>
    <xf numFmtId="3" fontId="5" fillId="6" borderId="26" xfId="1" applyNumberFormat="1" applyFont="1" applyFill="1" applyBorder="1" applyAlignment="1" applyProtection="1">
      <alignment vertical="center"/>
    </xf>
    <xf numFmtId="3" fontId="5" fillId="0" borderId="50" xfId="1" applyNumberFormat="1" applyFont="1" applyFill="1" applyBorder="1" applyAlignment="1" applyProtection="1">
      <alignment horizontal="right" vertical="center" wrapText="1"/>
    </xf>
    <xf numFmtId="3" fontId="5" fillId="6" borderId="50" xfId="1" applyNumberFormat="1" applyFont="1" applyFill="1" applyBorder="1" applyAlignment="1" applyProtection="1">
      <alignment vertical="center"/>
    </xf>
    <xf numFmtId="3" fontId="5" fillId="0" borderId="15" xfId="1" applyNumberFormat="1" applyFont="1" applyFill="1" applyBorder="1" applyAlignment="1" applyProtection="1">
      <alignment horizontal="right" vertical="center" wrapText="1"/>
    </xf>
    <xf numFmtId="3" fontId="5" fillId="7" borderId="39" xfId="1" applyNumberFormat="1" applyFont="1" applyFill="1" applyBorder="1" applyAlignment="1" applyProtection="1">
      <alignment horizontal="right" vertical="center" wrapText="1"/>
    </xf>
    <xf numFmtId="3" fontId="5" fillId="7" borderId="39" xfId="1" applyNumberFormat="1" applyFont="1" applyFill="1" applyBorder="1" applyAlignment="1" applyProtection="1">
      <alignment vertical="center"/>
    </xf>
    <xf numFmtId="3" fontId="5" fillId="7" borderId="61" xfId="1" applyNumberFormat="1" applyFont="1" applyFill="1" applyBorder="1" applyAlignment="1" applyProtection="1">
      <alignment vertical="center"/>
    </xf>
    <xf numFmtId="3" fontId="5" fillId="7" borderId="81" xfId="1" applyNumberFormat="1" applyFont="1" applyFill="1" applyBorder="1" applyAlignment="1" applyProtection="1">
      <alignment vertical="center"/>
    </xf>
    <xf numFmtId="3" fontId="2" fillId="6" borderId="45" xfId="1" applyNumberFormat="1" applyFont="1" applyFill="1" applyBorder="1" applyAlignment="1" applyProtection="1">
      <alignment vertical="center"/>
    </xf>
    <xf numFmtId="3" fontId="2" fillId="0" borderId="15" xfId="1" applyNumberFormat="1" applyFont="1" applyFill="1" applyBorder="1" applyAlignment="1" applyProtection="1">
      <alignment vertical="center"/>
      <protection locked="0"/>
    </xf>
    <xf numFmtId="3" fontId="2" fillId="0" borderId="1" xfId="1" applyNumberFormat="1" applyFont="1" applyFill="1" applyBorder="1" applyAlignment="1" applyProtection="1">
      <alignment vertical="center"/>
      <protection locked="0"/>
    </xf>
    <xf numFmtId="3" fontId="2" fillId="0" borderId="31" xfId="1" applyNumberFormat="1" applyFont="1" applyFill="1" applyBorder="1" applyAlignment="1" applyProtection="1">
      <alignment vertical="center"/>
      <protection locked="0"/>
    </xf>
    <xf numFmtId="3" fontId="2" fillId="0" borderId="32" xfId="1" applyNumberFormat="1" applyFont="1" applyFill="1" applyBorder="1" applyAlignment="1" applyProtection="1">
      <alignment vertical="center"/>
      <protection locked="0"/>
    </xf>
    <xf numFmtId="3" fontId="2" fillId="0" borderId="45" xfId="1" applyNumberFormat="1" applyFont="1" applyFill="1" applyBorder="1" applyAlignment="1" applyProtection="1">
      <alignment vertical="center"/>
      <protection locked="0"/>
    </xf>
    <xf numFmtId="3" fontId="2" fillId="0" borderId="49" xfId="1" applyNumberFormat="1" applyFont="1" applyFill="1" applyBorder="1" applyAlignment="1" applyProtection="1">
      <alignment vertical="center"/>
      <protection locked="0"/>
    </xf>
    <xf numFmtId="3" fontId="2" fillId="6" borderId="35" xfId="1" applyNumberFormat="1" applyFont="1" applyFill="1" applyBorder="1" applyAlignment="1" applyProtection="1">
      <alignment vertical="center"/>
      <protection locked="0"/>
    </xf>
    <xf numFmtId="3" fontId="2" fillId="0" borderId="35" xfId="1" applyNumberFormat="1" applyFont="1" applyFill="1" applyBorder="1" applyAlignment="1" applyProtection="1">
      <alignment vertical="center"/>
      <protection locked="0"/>
    </xf>
    <xf numFmtId="3" fontId="2" fillId="0" borderId="7" xfId="1" applyNumberFormat="1" applyFont="1" applyFill="1" applyBorder="1" applyAlignment="1" applyProtection="1">
      <alignment vertical="center"/>
      <protection locked="0"/>
    </xf>
    <xf numFmtId="0" fontId="5" fillId="0" borderId="1" xfId="1" applyFont="1" applyFill="1" applyBorder="1" applyAlignment="1" applyProtection="1">
      <alignment horizontal="left" vertical="center"/>
    </xf>
    <xf numFmtId="3" fontId="2" fillId="6" borderId="58" xfId="1" applyNumberFormat="1" applyFont="1" applyFill="1" applyBorder="1" applyAlignment="1" applyProtection="1">
      <alignment vertical="center"/>
    </xf>
    <xf numFmtId="3" fontId="2" fillId="0" borderId="58" xfId="1" applyNumberFormat="1" applyFont="1" applyFill="1" applyBorder="1" applyAlignment="1" applyProtection="1">
      <alignment horizontal="right" vertical="center" wrapText="1"/>
    </xf>
    <xf numFmtId="3" fontId="2" fillId="6" borderId="58" xfId="1" applyNumberFormat="1" applyFont="1" applyFill="1" applyBorder="1" applyAlignment="1" applyProtection="1">
      <alignment vertical="center"/>
      <protection locked="0"/>
    </xf>
    <xf numFmtId="3" fontId="2" fillId="0" borderId="58" xfId="1" applyNumberFormat="1" applyFont="1" applyFill="1" applyBorder="1" applyAlignment="1" applyProtection="1">
      <alignment vertical="center"/>
      <protection locked="0"/>
    </xf>
    <xf numFmtId="3" fontId="2" fillId="0" borderId="57" xfId="1" applyNumberFormat="1" applyFont="1" applyFill="1" applyBorder="1" applyAlignment="1" applyProtection="1">
      <alignment vertical="center"/>
      <protection locked="0"/>
    </xf>
    <xf numFmtId="3" fontId="2" fillId="0" borderId="39" xfId="1" applyNumberFormat="1" applyFont="1" applyFill="1" applyBorder="1" applyAlignment="1" applyProtection="1">
      <alignment horizontal="right" vertical="center" wrapText="1"/>
    </xf>
    <xf numFmtId="3" fontId="2" fillId="6" borderId="39" xfId="1" applyNumberFormat="1" applyFont="1" applyFill="1" applyBorder="1" applyAlignment="1" applyProtection="1">
      <alignment vertical="center"/>
    </xf>
    <xf numFmtId="3" fontId="5" fillId="0" borderId="60" xfId="1" applyNumberFormat="1" applyFont="1" applyFill="1" applyBorder="1" applyAlignment="1" applyProtection="1">
      <alignment vertical="center"/>
    </xf>
    <xf numFmtId="3" fontId="25" fillId="0" borderId="43" xfId="1" applyNumberFormat="1" applyFont="1" applyFill="1" applyBorder="1" applyAlignment="1" applyProtection="1">
      <alignment vertical="center"/>
    </xf>
    <xf numFmtId="0" fontId="8" fillId="0" borderId="1" xfId="1" applyFont="1" applyFill="1" applyBorder="1" applyAlignment="1" applyProtection="1">
      <alignment vertical="center"/>
    </xf>
    <xf numFmtId="3" fontId="5" fillId="7" borderId="35" xfId="1" applyNumberFormat="1" applyFont="1" applyFill="1" applyBorder="1" applyAlignment="1" applyProtection="1">
      <alignment horizontal="right" vertical="center" wrapText="1"/>
    </xf>
    <xf numFmtId="3" fontId="5" fillId="7" borderId="35" xfId="1" applyNumberFormat="1" applyFont="1" applyFill="1" applyBorder="1" applyAlignment="1" applyProtection="1">
      <alignment vertical="center"/>
    </xf>
    <xf numFmtId="3" fontId="5" fillId="7" borderId="8" xfId="1" applyNumberFormat="1" applyFont="1" applyFill="1" applyBorder="1" applyAlignment="1" applyProtection="1">
      <alignment vertical="center"/>
    </xf>
    <xf numFmtId="3" fontId="5" fillId="7" borderId="56" xfId="1" applyNumberFormat="1" applyFont="1" applyFill="1" applyBorder="1" applyAlignment="1" applyProtection="1">
      <alignment vertical="center"/>
    </xf>
    <xf numFmtId="3" fontId="5" fillId="3" borderId="8" xfId="1" applyNumberFormat="1" applyFont="1" applyFill="1" applyBorder="1" applyAlignment="1" applyProtection="1">
      <alignment vertical="center"/>
    </xf>
    <xf numFmtId="3" fontId="5" fillId="3" borderId="60" xfId="1" applyNumberFormat="1" applyFont="1" applyFill="1" applyBorder="1" applyAlignment="1" applyProtection="1">
      <alignment vertical="center"/>
    </xf>
    <xf numFmtId="0" fontId="2" fillId="0" borderId="43" xfId="1" applyFont="1" applyFill="1" applyBorder="1" applyAlignment="1" applyProtection="1">
      <alignment horizontal="left" vertical="center" wrapText="1"/>
    </xf>
    <xf numFmtId="3" fontId="2" fillId="6" borderId="43" xfId="1" applyNumberFormat="1" applyFont="1" applyFill="1" applyBorder="1" applyAlignment="1" applyProtection="1">
      <alignment vertical="center"/>
    </xf>
    <xf numFmtId="3" fontId="2" fillId="6" borderId="43" xfId="1" applyNumberFormat="1" applyFont="1" applyFill="1" applyBorder="1" applyAlignment="1" applyProtection="1">
      <alignment vertical="center"/>
      <protection locked="0"/>
    </xf>
    <xf numFmtId="3" fontId="2" fillId="0" borderId="60" xfId="1" applyNumberFormat="1" applyFont="1" applyFill="1" applyBorder="1" applyAlignment="1" applyProtection="1">
      <alignment vertical="center"/>
      <protection locked="0"/>
    </xf>
    <xf numFmtId="3" fontId="2" fillId="0" borderId="11" xfId="1" applyNumberFormat="1" applyFont="1" applyFill="1" applyBorder="1" applyAlignment="1" applyProtection="1">
      <alignment horizontal="right" vertical="center"/>
    </xf>
    <xf numFmtId="3" fontId="2" fillId="6" borderId="11" xfId="1" applyNumberFormat="1" applyFont="1" applyFill="1" applyBorder="1" applyAlignment="1" applyProtection="1">
      <alignment vertical="center"/>
    </xf>
    <xf numFmtId="3" fontId="2" fillId="0" borderId="11" xfId="1" applyNumberFormat="1" applyFont="1" applyFill="1" applyBorder="1" applyAlignment="1" applyProtection="1">
      <alignment vertical="center"/>
    </xf>
    <xf numFmtId="3" fontId="5" fillId="0" borderId="39" xfId="1" applyNumberFormat="1" applyFont="1" applyFill="1" applyBorder="1" applyAlignment="1" applyProtection="1">
      <alignment horizontal="right" vertical="center"/>
    </xf>
    <xf numFmtId="3" fontId="5" fillId="6" borderId="39" xfId="1" applyNumberFormat="1" applyFont="1" applyFill="1" applyBorder="1" applyAlignment="1" applyProtection="1">
      <alignment vertical="center"/>
    </xf>
    <xf numFmtId="3" fontId="5" fillId="0" borderId="11" xfId="1" applyNumberFormat="1" applyFont="1" applyFill="1" applyBorder="1" applyAlignment="1" applyProtection="1">
      <alignment horizontal="right" vertical="center"/>
    </xf>
    <xf numFmtId="3" fontId="2" fillId="0" borderId="38" xfId="1" applyNumberFormat="1" applyFont="1" applyFill="1" applyBorder="1" applyAlignment="1" applyProtection="1">
      <alignment vertical="center"/>
      <protection locked="0"/>
    </xf>
    <xf numFmtId="3" fontId="2" fillId="0" borderId="12" xfId="1" applyNumberFormat="1" applyFont="1" applyFill="1" applyBorder="1" applyAlignment="1" applyProtection="1">
      <alignment vertical="center"/>
      <protection locked="0"/>
    </xf>
    <xf numFmtId="3" fontId="5" fillId="6" borderId="39" xfId="1" applyNumberFormat="1" applyFont="1" applyFill="1" applyBorder="1" applyAlignment="1" applyProtection="1">
      <alignment vertical="center"/>
      <protection locked="0"/>
    </xf>
    <xf numFmtId="3" fontId="5" fillId="0" borderId="39" xfId="1" applyNumberFormat="1" applyFont="1" applyFill="1" applyBorder="1" applyAlignment="1" applyProtection="1">
      <alignment vertical="center"/>
      <protection locked="0"/>
    </xf>
    <xf numFmtId="3" fontId="5" fillId="0" borderId="54" xfId="1" applyNumberFormat="1" applyFont="1" applyFill="1" applyBorder="1" applyAlignment="1" applyProtection="1">
      <alignment vertical="center"/>
      <protection locked="0"/>
    </xf>
    <xf numFmtId="3" fontId="5" fillId="0" borderId="35" xfId="1" applyNumberFormat="1" applyFont="1" applyFill="1" applyBorder="1" applyAlignment="1" applyProtection="1">
      <alignment horizontal="right" vertical="center"/>
    </xf>
    <xf numFmtId="3" fontId="5" fillId="6" borderId="35" xfId="1" applyNumberFormat="1" applyFont="1" applyFill="1" applyBorder="1" applyAlignment="1" applyProtection="1">
      <alignment vertical="center"/>
    </xf>
    <xf numFmtId="3" fontId="2" fillId="0" borderId="61" xfId="1" applyNumberFormat="1" applyFont="1" applyFill="1" applyBorder="1" applyAlignment="1" applyProtection="1">
      <alignment vertical="center"/>
      <protection locked="0"/>
    </xf>
    <xf numFmtId="3" fontId="2" fillId="0" borderId="81" xfId="1" applyNumberFormat="1" applyFont="1" applyFill="1" applyBorder="1" applyAlignment="1" applyProtection="1">
      <alignment vertical="center"/>
      <protection locked="0"/>
    </xf>
    <xf numFmtId="3" fontId="2" fillId="0" borderId="39" xfId="1" applyNumberFormat="1" applyFont="1" applyFill="1" applyBorder="1" applyAlignment="1" applyProtection="1">
      <alignment vertical="center"/>
      <protection locked="0"/>
    </xf>
    <xf numFmtId="3" fontId="2" fillId="6" borderId="39" xfId="1" applyNumberFormat="1" applyFont="1" applyFill="1" applyBorder="1" applyAlignment="1" applyProtection="1">
      <alignment vertical="center"/>
      <protection locked="0"/>
    </xf>
    <xf numFmtId="3" fontId="2" fillId="0" borderId="68" xfId="1" applyNumberFormat="1" applyFont="1" applyFill="1" applyBorder="1" applyAlignment="1" applyProtection="1">
      <alignment vertical="center"/>
      <protection locked="0"/>
    </xf>
    <xf numFmtId="3" fontId="2" fillId="0" borderId="40" xfId="1" applyNumberFormat="1" applyFont="1" applyFill="1" applyBorder="1" applyAlignment="1" applyProtection="1">
      <alignment vertical="center"/>
      <protection locked="0"/>
    </xf>
    <xf numFmtId="3" fontId="2" fillId="0" borderId="70" xfId="1" applyNumberFormat="1" applyFont="1" applyFill="1" applyBorder="1" applyAlignment="1" applyProtection="1">
      <alignment vertical="center"/>
      <protection locked="0"/>
    </xf>
    <xf numFmtId="3" fontId="2" fillId="0" borderId="54" xfId="1" applyNumberFormat="1" applyFont="1" applyFill="1" applyBorder="1" applyAlignment="1" applyProtection="1">
      <alignment vertical="center"/>
      <protection locked="0"/>
    </xf>
    <xf numFmtId="0" fontId="7" fillId="0" borderId="0" xfId="7" applyFont="1"/>
    <xf numFmtId="0" fontId="18" fillId="0" borderId="0" xfId="7" applyFont="1"/>
    <xf numFmtId="49" fontId="18" fillId="0" borderId="0" xfId="7" applyNumberFormat="1" applyFont="1"/>
    <xf numFmtId="0" fontId="13" fillId="0" borderId="0" xfId="7" applyFont="1"/>
    <xf numFmtId="0" fontId="13" fillId="0" borderId="0" xfId="7" applyFont="1" applyAlignment="1">
      <alignment horizontal="right"/>
    </xf>
    <xf numFmtId="0" fontId="14" fillId="0" borderId="0" xfId="7" applyFont="1" applyFill="1" applyAlignment="1">
      <alignment horizontal="center" wrapText="1"/>
    </xf>
    <xf numFmtId="0" fontId="7" fillId="0" borderId="0" xfId="7" applyFont="1" applyFill="1"/>
    <xf numFmtId="0" fontId="28" fillId="0" borderId="0" xfId="7" applyFont="1" applyFill="1" applyAlignment="1">
      <alignment horizontal="left"/>
    </xf>
    <xf numFmtId="0" fontId="28" fillId="0" borderId="0" xfId="7" applyFont="1" applyFill="1" applyBorder="1" applyAlignment="1">
      <alignment horizontal="left"/>
    </xf>
    <xf numFmtId="49" fontId="28" fillId="0" borderId="0" xfId="7" applyNumberFormat="1" applyFont="1" applyFill="1" applyBorder="1" applyAlignment="1">
      <alignment horizontal="left"/>
    </xf>
    <xf numFmtId="49" fontId="28" fillId="0" borderId="0" xfId="7" applyNumberFormat="1" applyFont="1" applyFill="1" applyAlignment="1">
      <alignment horizontal="left"/>
    </xf>
    <xf numFmtId="0" fontId="22" fillId="0" borderId="0" xfId="7" applyFont="1" applyFill="1" applyBorder="1"/>
    <xf numFmtId="0" fontId="18" fillId="0" borderId="0" xfId="7" applyFont="1" applyFill="1"/>
    <xf numFmtId="0" fontId="5" fillId="0" borderId="4" xfId="7" applyFont="1" applyFill="1" applyBorder="1" applyAlignment="1">
      <alignment horizontal="center" vertical="center"/>
    </xf>
    <xf numFmtId="0" fontId="2" fillId="0" borderId="0" xfId="7" applyFont="1" applyFill="1"/>
    <xf numFmtId="0" fontId="5" fillId="0" borderId="6" xfId="7" applyFont="1" applyFill="1" applyBorder="1" applyAlignment="1">
      <alignment horizontal="right" vertical="center"/>
    </xf>
    <xf numFmtId="3" fontId="5" fillId="0" borderId="6" xfId="7" applyNumberFormat="1" applyFont="1" applyFill="1" applyBorder="1" applyAlignment="1">
      <alignment horizontal="right" vertical="center" wrapText="1"/>
    </xf>
    <xf numFmtId="3" fontId="5" fillId="0" borderId="3" xfId="7" applyNumberFormat="1" applyFont="1" applyFill="1" applyBorder="1" applyAlignment="1">
      <alignment horizontal="right" vertical="center" wrapText="1"/>
    </xf>
    <xf numFmtId="0" fontId="26" fillId="0" borderId="3" xfId="0" applyFont="1" applyBorder="1"/>
    <xf numFmtId="0" fontId="2" fillId="0" borderId="5" xfId="7" applyFont="1" applyFill="1" applyBorder="1" applyAlignment="1">
      <alignment horizontal="center" vertical="center" wrapText="1"/>
    </xf>
    <xf numFmtId="3" fontId="2" fillId="0" borderId="5" xfId="7" applyNumberFormat="1" applyFont="1" applyFill="1" applyBorder="1" applyAlignment="1">
      <alignment horizontal="center" vertical="center" wrapText="1"/>
    </xf>
    <xf numFmtId="3" fontId="2" fillId="0" borderId="0" xfId="7" applyNumberFormat="1" applyFont="1" applyFill="1" applyBorder="1" applyAlignment="1">
      <alignment horizontal="right" vertical="center" wrapText="1"/>
    </xf>
    <xf numFmtId="3" fontId="2" fillId="0" borderId="0" xfId="7" applyNumberFormat="1" applyFont="1" applyFill="1" applyBorder="1" applyAlignment="1">
      <alignment horizontal="center" vertical="center" wrapText="1"/>
    </xf>
    <xf numFmtId="3" fontId="2" fillId="0" borderId="6" xfId="7" applyNumberFormat="1" applyFont="1" applyFill="1" applyBorder="1" applyAlignment="1">
      <alignment horizontal="center" vertical="center" wrapText="1"/>
    </xf>
    <xf numFmtId="0" fontId="2" fillId="0" borderId="0" xfId="7" applyFont="1" applyFill="1" applyBorder="1" applyAlignment="1">
      <alignment horizontal="center" vertical="center" wrapText="1"/>
    </xf>
    <xf numFmtId="49" fontId="5" fillId="0" borderId="78" xfId="7" applyNumberFormat="1" applyFont="1" applyFill="1" applyBorder="1" applyAlignment="1">
      <alignment horizontal="right" vertical="center" wrapText="1"/>
    </xf>
    <xf numFmtId="3" fontId="5" fillId="0" borderId="3" xfId="7" applyNumberFormat="1" applyFont="1" applyFill="1" applyBorder="1" applyAlignment="1">
      <alignment vertical="center" wrapText="1"/>
    </xf>
    <xf numFmtId="3" fontId="5" fillId="0" borderId="6" xfId="7" applyNumberFormat="1" applyFont="1" applyFill="1" applyBorder="1" applyAlignment="1">
      <alignment vertical="center" wrapText="1"/>
    </xf>
    <xf numFmtId="3" fontId="5" fillId="0" borderId="3" xfId="7" applyNumberFormat="1" applyFont="1" applyFill="1" applyBorder="1" applyAlignment="1">
      <alignment horizontal="center" vertical="center" wrapText="1"/>
    </xf>
    <xf numFmtId="0" fontId="5" fillId="0" borderId="3" xfId="7" applyFont="1" applyFill="1" applyBorder="1" applyAlignment="1">
      <alignment wrapText="1"/>
    </xf>
    <xf numFmtId="0" fontId="5" fillId="0" borderId="3" xfId="7" applyFont="1" applyFill="1" applyBorder="1"/>
    <xf numFmtId="49" fontId="5" fillId="0" borderId="3" xfId="7" applyNumberFormat="1" applyFont="1" applyFill="1" applyBorder="1"/>
    <xf numFmtId="3" fontId="5" fillId="0" borderId="6" xfId="7" applyNumberFormat="1" applyFont="1" applyFill="1" applyBorder="1" applyAlignment="1">
      <alignment horizontal="right"/>
    </xf>
    <xf numFmtId="3" fontId="5" fillId="0" borderId="3" xfId="7" applyNumberFormat="1" applyFont="1" applyFill="1" applyBorder="1" applyAlignment="1"/>
    <xf numFmtId="3" fontId="5" fillId="0" borderId="6" xfId="7" applyNumberFormat="1" applyFont="1" applyFill="1" applyBorder="1" applyAlignment="1"/>
    <xf numFmtId="3" fontId="5" fillId="0" borderId="3" xfId="7" applyNumberFormat="1" applyFont="1" applyFill="1" applyBorder="1"/>
    <xf numFmtId="0" fontId="2" fillId="0" borderId="3" xfId="7" applyFont="1" applyFill="1" applyBorder="1" applyAlignment="1">
      <alignment horizontal="center" vertical="center"/>
    </xf>
    <xf numFmtId="0" fontId="2" fillId="0" borderId="3" xfId="7" applyFont="1" applyFill="1" applyBorder="1" applyAlignment="1">
      <alignment wrapText="1"/>
    </xf>
    <xf numFmtId="3" fontId="2" fillId="0" borderId="3" xfId="7" applyNumberFormat="1" applyFont="1" applyFill="1" applyBorder="1" applyAlignment="1">
      <alignment horizontal="center" vertical="center"/>
    </xf>
    <xf numFmtId="49" fontId="2" fillId="0" borderId="3" xfId="7" applyNumberFormat="1" applyFont="1" applyFill="1" applyBorder="1" applyAlignment="1">
      <alignment horizontal="center" vertical="center"/>
    </xf>
    <xf numFmtId="3" fontId="2" fillId="0" borderId="6" xfId="7" applyNumberFormat="1" applyFont="1" applyFill="1" applyBorder="1" applyAlignment="1">
      <alignment horizontal="right" vertical="center"/>
    </xf>
    <xf numFmtId="3" fontId="2" fillId="0" borderId="3" xfId="7" applyNumberFormat="1" applyFont="1" applyFill="1" applyBorder="1" applyAlignment="1">
      <alignment vertical="center"/>
    </xf>
    <xf numFmtId="3" fontId="2" fillId="0" borderId="6" xfId="7" applyNumberFormat="1" applyFont="1" applyFill="1" applyBorder="1" applyAlignment="1">
      <alignment vertical="center"/>
    </xf>
    <xf numFmtId="3" fontId="2" fillId="0" borderId="4" xfId="7" applyNumberFormat="1" applyFont="1" applyFill="1" applyBorder="1" applyAlignment="1">
      <alignment vertical="center"/>
    </xf>
    <xf numFmtId="3" fontId="2" fillId="0" borderId="3" xfId="7" applyNumberFormat="1" applyFont="1" applyFill="1" applyBorder="1" applyAlignment="1">
      <alignment horizontal="right" vertical="center"/>
    </xf>
    <xf numFmtId="3" fontId="5" fillId="0" borderId="3" xfId="7" applyNumberFormat="1" applyFont="1" applyFill="1" applyBorder="1" applyAlignment="1">
      <alignment horizontal="center"/>
    </xf>
    <xf numFmtId="49" fontId="5" fillId="0" borderId="3" xfId="7" applyNumberFormat="1" applyFont="1" applyFill="1" applyBorder="1" applyAlignment="1">
      <alignment horizontal="center"/>
    </xf>
    <xf numFmtId="3" fontId="5" fillId="0" borderId="3" xfId="7" applyNumberFormat="1" applyFont="1" applyFill="1" applyBorder="1" applyAlignment="1">
      <alignment horizontal="right"/>
    </xf>
    <xf numFmtId="3" fontId="2" fillId="0" borderId="3" xfId="7" applyNumberFormat="1" applyFont="1" applyFill="1" applyBorder="1" applyAlignment="1">
      <alignment horizontal="center"/>
    </xf>
    <xf numFmtId="49" fontId="2" fillId="0" borderId="3" xfId="7" applyNumberFormat="1" applyFont="1" applyFill="1" applyBorder="1" applyAlignment="1">
      <alignment horizontal="center"/>
    </xf>
    <xf numFmtId="3" fontId="2" fillId="0" borderId="6" xfId="7" applyNumberFormat="1" applyFont="1" applyFill="1" applyBorder="1" applyAlignment="1">
      <alignment horizontal="right"/>
    </xf>
    <xf numFmtId="3" fontId="2" fillId="0" borderId="3" xfId="7" applyNumberFormat="1" applyFont="1" applyFill="1" applyBorder="1" applyAlignment="1"/>
    <xf numFmtId="3" fontId="2" fillId="0" borderId="6" xfId="7" applyNumberFormat="1" applyFont="1" applyFill="1" applyBorder="1" applyAlignment="1"/>
    <xf numFmtId="0" fontId="18" fillId="0" borderId="3" xfId="7" applyFont="1" applyBorder="1"/>
    <xf numFmtId="0" fontId="26" fillId="0" borderId="3" xfId="0" applyFont="1" applyBorder="1" applyAlignment="1">
      <alignment vertical="center"/>
    </xf>
    <xf numFmtId="3" fontId="2" fillId="0" borderId="4" xfId="7" applyNumberFormat="1" applyFont="1" applyFill="1" applyBorder="1" applyAlignment="1"/>
    <xf numFmtId="3" fontId="2" fillId="0" borderId="3" xfId="7" applyNumberFormat="1" applyFont="1" applyFill="1" applyBorder="1" applyAlignment="1">
      <alignment horizontal="right"/>
    </xf>
    <xf numFmtId="164" fontId="2" fillId="0" borderId="3" xfId="7" applyNumberFormat="1" applyFont="1" applyFill="1" applyBorder="1" applyAlignment="1">
      <alignment horizontal="center" vertical="center"/>
    </xf>
    <xf numFmtId="0" fontId="2" fillId="0" borderId="3" xfId="7" applyFont="1" applyFill="1" applyBorder="1" applyAlignment="1">
      <alignment horizontal="left" wrapText="1"/>
    </xf>
    <xf numFmtId="0" fontId="0" fillId="0" borderId="3" xfId="0" applyBorder="1"/>
    <xf numFmtId="0" fontId="2" fillId="0" borderId="3" xfId="7" applyFont="1" applyFill="1" applyBorder="1" applyAlignment="1">
      <alignment horizontal="center" vertical="center" wrapText="1" shrinkToFit="1"/>
    </xf>
    <xf numFmtId="0" fontId="2" fillId="0" borderId="3" xfId="7" applyFont="1" applyFill="1" applyBorder="1" applyAlignment="1">
      <alignment horizontal="left" vertical="center" wrapText="1"/>
    </xf>
    <xf numFmtId="0" fontId="2" fillId="0" borderId="16" xfId="7" applyFont="1" applyFill="1" applyBorder="1" applyAlignment="1">
      <alignment horizontal="center" vertical="center"/>
    </xf>
    <xf numFmtId="0" fontId="2" fillId="0" borderId="16" xfId="7" applyFont="1" applyFill="1" applyBorder="1" applyAlignment="1">
      <alignment horizontal="left" vertical="center" wrapText="1"/>
    </xf>
    <xf numFmtId="49" fontId="5" fillId="0" borderId="3" xfId="7" applyNumberFormat="1" applyFont="1" applyFill="1" applyBorder="1" applyAlignment="1">
      <alignment horizontal="center" vertical="center"/>
    </xf>
    <xf numFmtId="3" fontId="5" fillId="0" borderId="6" xfId="7" applyNumberFormat="1" applyFont="1" applyFill="1" applyBorder="1" applyAlignment="1">
      <alignment horizontal="right" vertical="center"/>
    </xf>
    <xf numFmtId="0" fontId="2" fillId="0" borderId="3" xfId="7" applyFont="1" applyFill="1" applyBorder="1" applyAlignment="1">
      <alignment vertical="center" wrapText="1"/>
    </xf>
    <xf numFmtId="0" fontId="2" fillId="0" borderId="105" xfId="7" applyFont="1" applyFill="1" applyBorder="1" applyAlignment="1">
      <alignment horizontal="center" vertical="center"/>
    </xf>
    <xf numFmtId="0" fontId="2" fillId="0" borderId="59" xfId="7" applyFont="1" applyFill="1" applyBorder="1" applyAlignment="1">
      <alignment vertical="center" wrapText="1"/>
    </xf>
    <xf numFmtId="0" fontId="2" fillId="0" borderId="59" xfId="7" applyFont="1" applyFill="1" applyBorder="1" applyAlignment="1">
      <alignment horizontal="center" vertical="center"/>
    </xf>
    <xf numFmtId="49" fontId="2" fillId="0" borderId="59" xfId="7" applyNumberFormat="1" applyFont="1" applyFill="1" applyBorder="1" applyAlignment="1">
      <alignment horizontal="center" vertical="center"/>
    </xf>
    <xf numFmtId="3" fontId="2" fillId="0" borderId="59" xfId="7" applyNumberFormat="1" applyFont="1" applyFill="1" applyBorder="1" applyAlignment="1">
      <alignment vertical="center"/>
    </xf>
    <xf numFmtId="3" fontId="2" fillId="0" borderId="59" xfId="7" applyNumberFormat="1" applyFont="1" applyFill="1" applyBorder="1" applyAlignment="1"/>
    <xf numFmtId="3" fontId="2" fillId="0" borderId="59" xfId="7" applyNumberFormat="1" applyFont="1" applyFill="1" applyBorder="1" applyAlignment="1">
      <alignment horizontal="center"/>
    </xf>
    <xf numFmtId="3" fontId="2" fillId="0" borderId="59" xfId="7" applyNumberFormat="1" applyFont="1" applyFill="1" applyBorder="1" applyAlignment="1">
      <alignment horizontal="right"/>
    </xf>
    <xf numFmtId="3" fontId="2" fillId="0" borderId="75" xfId="7" applyNumberFormat="1" applyFont="1" applyFill="1" applyBorder="1" applyAlignment="1">
      <alignment horizontal="right"/>
    </xf>
    <xf numFmtId="0" fontId="2" fillId="0" borderId="2" xfId="7" applyFont="1" applyFill="1" applyBorder="1" applyAlignment="1">
      <alignment wrapText="1"/>
    </xf>
    <xf numFmtId="0" fontId="2" fillId="0" borderId="0" xfId="7" applyFont="1" applyFill="1" applyBorder="1" applyAlignment="1">
      <alignment wrapText="1"/>
    </xf>
    <xf numFmtId="3" fontId="2" fillId="0" borderId="0" xfId="7" applyNumberFormat="1" applyFont="1" applyFill="1" applyBorder="1" applyAlignment="1">
      <alignment wrapText="1"/>
    </xf>
    <xf numFmtId="0" fontId="2" fillId="0" borderId="83" xfId="7" applyFont="1" applyFill="1" applyBorder="1" applyAlignment="1">
      <alignment wrapText="1"/>
    </xf>
    <xf numFmtId="0" fontId="5" fillId="0" borderId="6" xfId="8" applyFont="1" applyFill="1" applyBorder="1" applyAlignment="1">
      <alignment horizontal="right"/>
    </xf>
    <xf numFmtId="3" fontId="5" fillId="0" borderId="3" xfId="8" applyNumberFormat="1" applyFont="1" applyFill="1" applyBorder="1" applyAlignment="1">
      <alignment horizontal="right"/>
    </xf>
    <xf numFmtId="3" fontId="5" fillId="0" borderId="3" xfId="8" applyNumberFormat="1" applyFont="1" applyFill="1" applyBorder="1" applyAlignment="1">
      <alignment vertical="center"/>
    </xf>
    <xf numFmtId="3" fontId="5" fillId="0" borderId="3" xfId="8" applyNumberFormat="1" applyFont="1" applyFill="1" applyBorder="1" applyAlignment="1">
      <alignment horizontal="center" vertical="center"/>
    </xf>
    <xf numFmtId="0" fontId="29" fillId="0" borderId="0" xfId="7" applyFont="1"/>
    <xf numFmtId="3" fontId="30" fillId="0" borderId="0" xfId="7" applyNumberFormat="1" applyFont="1" applyAlignment="1">
      <alignment horizontal="left"/>
    </xf>
    <xf numFmtId="0" fontId="2" fillId="0" borderId="3" xfId="3" applyFont="1" applyFill="1" applyBorder="1" applyAlignment="1">
      <alignment horizontal="left" vertical="center" wrapText="1"/>
    </xf>
    <xf numFmtId="3" fontId="2" fillId="0" borderId="3" xfId="7" applyNumberFormat="1" applyFont="1" applyFill="1" applyBorder="1" applyAlignment="1">
      <alignment horizontal="center" vertical="center" wrapText="1"/>
    </xf>
    <xf numFmtId="49" fontId="2" fillId="0" borderId="3" xfId="7" applyNumberFormat="1" applyFont="1" applyFill="1" applyBorder="1" applyAlignment="1">
      <alignment horizontal="center" vertical="center" wrapText="1"/>
    </xf>
    <xf numFmtId="0" fontId="5" fillId="0" borderId="3" xfId="7" applyFont="1" applyFill="1" applyBorder="1" applyAlignment="1">
      <alignment horizontal="center" vertical="center"/>
    </xf>
    <xf numFmtId="49" fontId="2" fillId="0" borderId="5" xfId="7" applyNumberFormat="1" applyFont="1" applyFill="1" applyBorder="1" applyAlignment="1">
      <alignment horizontal="center" vertical="center" wrapText="1"/>
    </xf>
    <xf numFmtId="49" fontId="2" fillId="0" borderId="108" xfId="1" applyNumberFormat="1" applyFont="1" applyFill="1" applyBorder="1" applyAlignment="1" applyProtection="1">
      <alignment horizontal="center" vertical="center"/>
      <protection locked="0"/>
    </xf>
    <xf numFmtId="49" fontId="2" fillId="0" borderId="5" xfId="1" applyNumberFormat="1" applyFont="1" applyFill="1" applyBorder="1" applyAlignment="1" applyProtection="1">
      <alignment horizontal="center" vertical="center"/>
      <protection locked="0"/>
    </xf>
    <xf numFmtId="49" fontId="2" fillId="0" borderId="33" xfId="1" applyNumberFormat="1" applyFont="1" applyFill="1" applyBorder="1" applyAlignment="1" applyProtection="1">
      <alignment horizontal="center" vertical="center"/>
      <protection locked="0"/>
    </xf>
    <xf numFmtId="0" fontId="5" fillId="2" borderId="8" xfId="1" applyFont="1" applyFill="1" applyBorder="1" applyAlignment="1" applyProtection="1">
      <alignment horizontal="left" vertical="center"/>
    </xf>
    <xf numFmtId="49" fontId="3" fillId="2" borderId="72" xfId="1" applyNumberFormat="1" applyFont="1" applyFill="1" applyBorder="1" applyAlignment="1" applyProtection="1">
      <alignment horizontal="center" vertical="center"/>
    </xf>
    <xf numFmtId="49" fontId="3" fillId="2" borderId="73" xfId="1" applyNumberFormat="1" applyFont="1" applyFill="1" applyBorder="1" applyAlignment="1" applyProtection="1">
      <alignment horizontal="center" vertical="center"/>
    </xf>
    <xf numFmtId="49" fontId="3" fillId="2" borderId="62" xfId="1" applyNumberFormat="1" applyFont="1" applyFill="1" applyBorder="1" applyAlignment="1" applyProtection="1">
      <alignment horizontal="center" vertical="center"/>
    </xf>
    <xf numFmtId="49" fontId="5" fillId="0" borderId="108" xfId="1" applyNumberFormat="1" applyFont="1" applyFill="1" applyBorder="1" applyAlignment="1" applyProtection="1">
      <alignment horizontal="center" vertical="center"/>
      <protection locked="0"/>
    </xf>
    <xf numFmtId="49" fontId="5" fillId="0" borderId="5" xfId="1" applyNumberFormat="1" applyFont="1" applyFill="1" applyBorder="1" applyAlignment="1" applyProtection="1">
      <alignment horizontal="center" vertical="center"/>
      <protection locked="0"/>
    </xf>
    <xf numFmtId="49" fontId="5" fillId="0" borderId="33" xfId="1" applyNumberFormat="1" applyFont="1" applyFill="1" applyBorder="1" applyAlignment="1" applyProtection="1">
      <alignment horizontal="center" vertical="center"/>
      <protection locked="0"/>
    </xf>
    <xf numFmtId="49" fontId="2" fillId="0" borderId="11" xfId="1" applyNumberFormat="1" applyFont="1" applyFill="1" applyBorder="1" applyAlignment="1" applyProtection="1">
      <alignment horizontal="center" vertical="center" textRotation="90" wrapText="1"/>
    </xf>
    <xf numFmtId="0" fontId="2" fillId="0" borderId="15" xfId="1" applyFont="1" applyFill="1" applyBorder="1" applyAlignment="1" applyProtection="1">
      <alignment horizontal="center" vertical="center" wrapText="1"/>
    </xf>
    <xf numFmtId="0" fontId="2" fillId="0" borderId="18" xfId="1" applyFont="1" applyFill="1" applyBorder="1" applyAlignment="1" applyProtection="1">
      <alignment horizontal="center" vertical="center" wrapText="1"/>
    </xf>
    <xf numFmtId="49" fontId="2" fillId="0" borderId="11" xfId="1" applyNumberFormat="1" applyFont="1" applyFill="1" applyBorder="1" applyAlignment="1" applyProtection="1">
      <alignment horizontal="center" vertical="center" wrapText="1"/>
    </xf>
    <xf numFmtId="49" fontId="2" fillId="0" borderId="15" xfId="1" applyNumberFormat="1" applyFont="1" applyFill="1" applyBorder="1" applyAlignment="1" applyProtection="1">
      <alignment horizontal="center" vertical="center" wrapText="1"/>
    </xf>
    <xf numFmtId="49" fontId="2" fillId="0" borderId="54" xfId="1" applyNumberFormat="1" applyFont="1" applyFill="1" applyBorder="1" applyAlignment="1" applyProtection="1">
      <alignment horizontal="center" vertical="center"/>
    </xf>
    <xf numFmtId="49" fontId="2" fillId="0" borderId="61" xfId="1" applyNumberFormat="1" applyFont="1" applyFill="1" applyBorder="1" applyAlignment="1" applyProtection="1">
      <alignment horizontal="center" vertical="center"/>
    </xf>
    <xf numFmtId="3" fontId="2" fillId="0" borderId="11" xfId="1" applyNumberFormat="1" applyFont="1" applyFill="1" applyBorder="1" applyAlignment="1" applyProtection="1">
      <alignment horizontal="center" vertical="center" textRotation="90" wrapText="1"/>
    </xf>
    <xf numFmtId="3" fontId="2" fillId="0" borderId="18" xfId="1" applyNumberFormat="1" applyFont="1" applyFill="1" applyBorder="1" applyAlignment="1" applyProtection="1">
      <alignment horizontal="center" vertical="center" textRotation="90" wrapText="1"/>
    </xf>
    <xf numFmtId="0" fontId="2" fillId="6" borderId="11" xfId="1" applyFont="1" applyFill="1" applyBorder="1" applyAlignment="1" applyProtection="1">
      <alignment horizontal="center" vertical="center" textRotation="90" wrapText="1"/>
    </xf>
    <xf numFmtId="0" fontId="2" fillId="6" borderId="18" xfId="1" applyFont="1" applyFill="1" applyBorder="1" applyAlignment="1" applyProtection="1">
      <alignment horizontal="center" vertical="center" textRotation="90" wrapText="1"/>
    </xf>
    <xf numFmtId="0" fontId="2" fillId="0" borderId="11" xfId="1" applyFont="1" applyFill="1" applyBorder="1" applyAlignment="1" applyProtection="1">
      <alignment horizontal="center" vertical="center" textRotation="90" wrapText="1"/>
    </xf>
    <xf numFmtId="0" fontId="2" fillId="0" borderId="18" xfId="1" applyFont="1" applyFill="1" applyBorder="1" applyAlignment="1" applyProtection="1">
      <alignment horizontal="center" vertical="center" textRotation="90" wrapText="1"/>
    </xf>
    <xf numFmtId="49" fontId="2" fillId="0" borderId="13" xfId="1" applyNumberFormat="1" applyFont="1" applyFill="1" applyBorder="1" applyAlignment="1" applyProtection="1">
      <alignment horizontal="center" vertical="center"/>
    </xf>
    <xf numFmtId="0" fontId="2" fillId="0" borderId="72" xfId="1" applyFont="1" applyFill="1" applyBorder="1" applyAlignment="1" applyProtection="1">
      <alignment horizontal="center" vertical="center" textRotation="90" wrapText="1"/>
    </xf>
    <xf numFmtId="0" fontId="2" fillId="0" borderId="21" xfId="1" applyFont="1" applyFill="1" applyBorder="1" applyAlignment="1" applyProtection="1">
      <alignment horizontal="center" vertical="center" textRotation="90" wrapText="1"/>
    </xf>
    <xf numFmtId="49" fontId="2" fillId="0" borderId="12" xfId="1" applyNumberFormat="1" applyFont="1" applyFill="1" applyBorder="1" applyAlignment="1" applyProtection="1">
      <alignment horizontal="center" vertical="center"/>
    </xf>
    <xf numFmtId="0" fontId="5" fillId="0" borderId="68" xfId="1" applyFont="1" applyFill="1" applyBorder="1" applyAlignment="1" applyProtection="1">
      <alignment horizontal="left" vertical="center"/>
    </xf>
    <xf numFmtId="0" fontId="5" fillId="0" borderId="70" xfId="1" applyFont="1" applyFill="1" applyBorder="1" applyAlignment="1" applyProtection="1">
      <alignment horizontal="left" vertical="center"/>
    </xf>
    <xf numFmtId="0" fontId="2" fillId="0" borderId="11" xfId="1" applyNumberFormat="1" applyFont="1" applyFill="1" applyBorder="1" applyAlignment="1" applyProtection="1">
      <alignment horizontal="center" vertical="center" textRotation="90" wrapText="1"/>
    </xf>
    <xf numFmtId="0" fontId="2" fillId="0" borderId="18" xfId="1" applyNumberFormat="1" applyFont="1" applyFill="1" applyBorder="1" applyAlignment="1" applyProtection="1">
      <alignment horizontal="center" vertical="center" textRotation="90" wrapText="1"/>
    </xf>
    <xf numFmtId="0" fontId="2" fillId="6" borderId="11" xfId="1" applyNumberFormat="1" applyFont="1" applyFill="1" applyBorder="1" applyAlignment="1" applyProtection="1">
      <alignment horizontal="center" vertical="center" textRotation="90" wrapText="1"/>
    </xf>
    <xf numFmtId="0" fontId="2" fillId="6" borderId="18" xfId="1" applyNumberFormat="1" applyFont="1" applyFill="1" applyBorder="1" applyAlignment="1" applyProtection="1">
      <alignment horizontal="center" vertical="center" textRotation="90" wrapText="1"/>
    </xf>
    <xf numFmtId="49" fontId="2" fillId="2" borderId="5" xfId="1" applyNumberFormat="1" applyFont="1" applyFill="1" applyBorder="1" applyAlignment="1" applyProtection="1">
      <alignment horizontal="center" vertical="center"/>
      <protection locked="0"/>
    </xf>
    <xf numFmtId="49" fontId="2" fillId="2" borderId="33" xfId="1" applyNumberFormat="1" applyFont="1" applyFill="1" applyBorder="1" applyAlignment="1" applyProtection="1">
      <alignment horizontal="center" vertical="center"/>
      <protection locked="0"/>
    </xf>
    <xf numFmtId="0" fontId="2" fillId="2" borderId="72" xfId="1" applyFont="1" applyFill="1" applyBorder="1" applyAlignment="1" applyProtection="1">
      <alignment horizontal="center" vertical="center"/>
    </xf>
    <xf numFmtId="0" fontId="2" fillId="2" borderId="73" xfId="1" applyFont="1" applyFill="1" applyBorder="1" applyAlignment="1" applyProtection="1">
      <alignment horizontal="center" vertical="center"/>
    </xf>
    <xf numFmtId="0" fontId="2" fillId="2" borderId="62" xfId="1" applyFont="1" applyFill="1" applyBorder="1" applyAlignment="1" applyProtection="1">
      <alignment horizontal="center" vertical="center"/>
    </xf>
    <xf numFmtId="49" fontId="3" fillId="2" borderId="1" xfId="1" applyNumberFormat="1" applyFont="1" applyFill="1" applyBorder="1" applyAlignment="1" applyProtection="1">
      <alignment horizontal="center" vertical="center"/>
    </xf>
    <xf numFmtId="49" fontId="3" fillId="2" borderId="0" xfId="1" applyNumberFormat="1" applyFont="1" applyFill="1" applyBorder="1" applyAlignment="1" applyProtection="1">
      <alignment horizontal="center" vertical="center"/>
    </xf>
    <xf numFmtId="49" fontId="3" fillId="2" borderId="17" xfId="1" applyNumberFormat="1" applyFont="1" applyFill="1" applyBorder="1" applyAlignment="1" applyProtection="1">
      <alignment horizontal="center" vertical="center"/>
    </xf>
    <xf numFmtId="49" fontId="5" fillId="2" borderId="5" xfId="1" applyNumberFormat="1" applyFont="1" applyFill="1" applyBorder="1" applyAlignment="1" applyProtection="1">
      <alignment horizontal="center" vertical="center" wrapText="1"/>
      <protection locked="0"/>
    </xf>
    <xf numFmtId="49" fontId="5" fillId="2" borderId="33" xfId="1" applyNumberFormat="1" applyFont="1" applyFill="1" applyBorder="1" applyAlignment="1" applyProtection="1">
      <alignment horizontal="center" vertical="center" wrapText="1"/>
      <protection locked="0"/>
    </xf>
    <xf numFmtId="49" fontId="2" fillId="2" borderId="8" xfId="1" applyNumberFormat="1" applyFont="1" applyFill="1" applyBorder="1" applyAlignment="1" applyProtection="1">
      <alignment horizontal="center" vertical="center"/>
      <protection locked="0"/>
    </xf>
    <xf numFmtId="49" fontId="2" fillId="2" borderId="37" xfId="1" applyNumberFormat="1" applyFont="1" applyFill="1" applyBorder="1" applyAlignment="1" applyProtection="1">
      <alignment horizontal="center" vertical="center"/>
      <protection locked="0"/>
    </xf>
    <xf numFmtId="49" fontId="2" fillId="0" borderId="15" xfId="1" applyNumberFormat="1" applyFont="1" applyFill="1" applyBorder="1" applyAlignment="1" applyProtection="1">
      <alignment horizontal="center" vertical="center" textRotation="90" wrapText="1"/>
    </xf>
    <xf numFmtId="49" fontId="2" fillId="0" borderId="18" xfId="1" applyNumberFormat="1" applyFont="1" applyFill="1" applyBorder="1" applyAlignment="1" applyProtection="1">
      <alignment horizontal="center" vertical="center" wrapText="1"/>
    </xf>
    <xf numFmtId="49" fontId="2" fillId="0" borderId="55" xfId="1" applyNumberFormat="1" applyFont="1" applyFill="1" applyBorder="1" applyAlignment="1" applyProtection="1">
      <alignment horizontal="center" vertical="center"/>
    </xf>
    <xf numFmtId="0" fontId="2" fillId="0" borderId="11" xfId="1" applyFont="1" applyFill="1" applyBorder="1" applyAlignment="1" applyProtection="1">
      <alignment horizontal="center" vertical="center" textRotation="90"/>
    </xf>
    <xf numFmtId="0" fontId="2" fillId="0" borderId="18" xfId="1" applyFont="1" applyFill="1" applyBorder="1" applyAlignment="1" applyProtection="1">
      <alignment horizontal="center" vertical="center" textRotation="90"/>
    </xf>
    <xf numFmtId="0" fontId="2" fillId="0" borderId="73" xfId="1" applyFont="1" applyFill="1" applyBorder="1" applyAlignment="1" applyProtection="1">
      <alignment horizontal="center" vertical="center" textRotation="90" wrapText="1"/>
    </xf>
    <xf numFmtId="0" fontId="2" fillId="0" borderId="101" xfId="1" applyFont="1" applyFill="1" applyBorder="1" applyAlignment="1" applyProtection="1">
      <alignment horizontal="center" vertical="center" textRotation="90" wrapText="1"/>
    </xf>
    <xf numFmtId="0" fontId="2" fillId="0" borderId="69" xfId="1" applyFont="1" applyFill="1" applyBorder="1" applyAlignment="1" applyProtection="1">
      <alignment horizontal="center" vertical="center" textRotation="90" wrapText="1"/>
    </xf>
    <xf numFmtId="0" fontId="2" fillId="0" borderId="20" xfId="1" applyFont="1" applyFill="1" applyBorder="1" applyAlignment="1" applyProtection="1">
      <alignment horizontal="center" vertical="center" textRotation="90" wrapText="1"/>
    </xf>
    <xf numFmtId="0" fontId="2" fillId="0" borderId="62" xfId="1" applyFont="1" applyFill="1" applyBorder="1" applyAlignment="1" applyProtection="1">
      <alignment horizontal="center" vertical="center" textRotation="90" wrapText="1"/>
    </xf>
    <xf numFmtId="0" fontId="2" fillId="0" borderId="34" xfId="1" applyFont="1" applyFill="1" applyBorder="1" applyAlignment="1" applyProtection="1">
      <alignment horizontal="center" vertical="center" textRotation="90" wrapText="1"/>
    </xf>
    <xf numFmtId="49" fontId="4" fillId="0" borderId="11" xfId="1" applyNumberFormat="1" applyFont="1" applyFill="1" applyBorder="1" applyAlignment="1" applyProtection="1">
      <alignment horizontal="center" vertical="center" wrapText="1"/>
    </xf>
    <xf numFmtId="49" fontId="4" fillId="0" borderId="15" xfId="1" applyNumberFormat="1" applyFont="1" applyFill="1" applyBorder="1" applyAlignment="1" applyProtection="1">
      <alignment horizontal="center" vertical="center" wrapText="1"/>
    </xf>
    <xf numFmtId="49" fontId="4" fillId="0" borderId="18" xfId="1" applyNumberFormat="1" applyFont="1" applyFill="1" applyBorder="1" applyAlignment="1" applyProtection="1">
      <alignment horizontal="center" vertical="center" wrapText="1"/>
    </xf>
    <xf numFmtId="0" fontId="5" fillId="0" borderId="5" xfId="0" applyFont="1" applyBorder="1" applyAlignment="1" applyProtection="1">
      <alignment horizontal="center" wrapText="1"/>
      <protection locked="0"/>
    </xf>
    <xf numFmtId="0" fontId="5" fillId="0" borderId="33" xfId="0" applyFont="1" applyBorder="1" applyAlignment="1" applyProtection="1">
      <alignment horizontal="center" wrapText="1"/>
      <protection locked="0"/>
    </xf>
    <xf numFmtId="0" fontId="5" fillId="4" borderId="68" xfId="1" applyFont="1" applyFill="1" applyBorder="1" applyAlignment="1" applyProtection="1">
      <alignment horizontal="left" vertical="center"/>
    </xf>
    <xf numFmtId="0" fontId="5" fillId="4" borderId="70" xfId="1" applyFont="1" applyFill="1" applyBorder="1" applyAlignment="1" applyProtection="1">
      <alignment horizontal="left" vertical="center"/>
    </xf>
    <xf numFmtId="0" fontId="2" fillId="4" borderId="69" xfId="1" applyFont="1" applyFill="1" applyBorder="1" applyAlignment="1" applyProtection="1">
      <alignment horizontal="center" vertical="center" textRotation="90" wrapText="1"/>
    </xf>
    <xf numFmtId="0" fontId="2" fillId="4" borderId="20" xfId="1" applyFont="1" applyFill="1" applyBorder="1" applyAlignment="1" applyProtection="1">
      <alignment horizontal="center" vertical="center" textRotation="90" wrapText="1"/>
    </xf>
    <xf numFmtId="0" fontId="2" fillId="4" borderId="62" xfId="1" applyFont="1" applyFill="1" applyBorder="1" applyAlignment="1" applyProtection="1">
      <alignment horizontal="center" vertical="center" textRotation="90" wrapText="1"/>
    </xf>
    <xf numFmtId="0" fontId="2" fillId="4" borderId="34" xfId="1" applyFont="1" applyFill="1" applyBorder="1" applyAlignment="1" applyProtection="1">
      <alignment horizontal="center" vertical="center" textRotation="90" wrapText="1"/>
    </xf>
    <xf numFmtId="0" fontId="2" fillId="4" borderId="73" xfId="1" applyFont="1" applyFill="1" applyBorder="1" applyAlignment="1" applyProtection="1">
      <alignment horizontal="center" vertical="center" textRotation="90" wrapText="1"/>
    </xf>
    <xf numFmtId="0" fontId="2" fillId="4" borderId="101" xfId="1" applyFont="1" applyFill="1" applyBorder="1" applyAlignment="1" applyProtection="1">
      <alignment horizontal="center" vertical="center" textRotation="90" wrapText="1"/>
    </xf>
    <xf numFmtId="49" fontId="2" fillId="4" borderId="8" xfId="1" applyNumberFormat="1" applyFont="1" applyFill="1" applyBorder="1" applyAlignment="1" applyProtection="1">
      <alignment horizontal="center" vertical="center"/>
      <protection locked="0"/>
    </xf>
    <xf numFmtId="49" fontId="2" fillId="4" borderId="37" xfId="1" applyNumberFormat="1" applyFont="1" applyFill="1" applyBorder="1" applyAlignment="1" applyProtection="1">
      <alignment horizontal="center" vertical="center"/>
      <protection locked="0"/>
    </xf>
    <xf numFmtId="49" fontId="2" fillId="4" borderId="11" xfId="1" applyNumberFormat="1" applyFont="1" applyFill="1" applyBorder="1" applyAlignment="1" applyProtection="1">
      <alignment horizontal="center" vertical="center" textRotation="90" wrapText="1"/>
    </xf>
    <xf numFmtId="49" fontId="2" fillId="4" borderId="15" xfId="1" applyNumberFormat="1" applyFont="1" applyFill="1" applyBorder="1" applyAlignment="1" applyProtection="1">
      <alignment horizontal="center" vertical="center" textRotation="90" wrapText="1"/>
    </xf>
    <xf numFmtId="0" fontId="2" fillId="4" borderId="18" xfId="1" applyFont="1" applyFill="1" applyBorder="1" applyAlignment="1" applyProtection="1">
      <alignment horizontal="center" vertical="center" wrapText="1"/>
    </xf>
    <xf numFmtId="49" fontId="2" fillId="4" borderId="11" xfId="1" applyNumberFormat="1" applyFont="1" applyFill="1" applyBorder="1" applyAlignment="1" applyProtection="1">
      <alignment horizontal="center" vertical="center" wrapText="1"/>
    </xf>
    <xf numFmtId="49" fontId="2" fillId="4" borderId="15" xfId="1" applyNumberFormat="1" applyFont="1" applyFill="1" applyBorder="1" applyAlignment="1" applyProtection="1">
      <alignment horizontal="center" vertical="center" wrapText="1"/>
    </xf>
    <xf numFmtId="49" fontId="2" fillId="4" borderId="18" xfId="1" applyNumberFormat="1" applyFont="1" applyFill="1" applyBorder="1" applyAlignment="1" applyProtection="1">
      <alignment horizontal="center" vertical="center" wrapText="1"/>
    </xf>
    <xf numFmtId="49" fontId="2" fillId="4" borderId="54" xfId="1" applyNumberFormat="1" applyFont="1" applyFill="1" applyBorder="1" applyAlignment="1" applyProtection="1">
      <alignment horizontal="center" vertical="center"/>
    </xf>
    <xf numFmtId="49" fontId="2" fillId="4" borderId="61" xfId="1" applyNumberFormat="1" applyFont="1" applyFill="1" applyBorder="1" applyAlignment="1" applyProtection="1">
      <alignment horizontal="center" vertical="center"/>
    </xf>
    <xf numFmtId="49" fontId="2" fillId="4" borderId="55" xfId="1" applyNumberFormat="1" applyFont="1" applyFill="1" applyBorder="1" applyAlignment="1" applyProtection="1">
      <alignment horizontal="center" vertical="center"/>
    </xf>
    <xf numFmtId="0" fontId="2" fillId="4" borderId="11" xfId="1" applyFont="1" applyFill="1" applyBorder="1" applyAlignment="1" applyProtection="1">
      <alignment horizontal="center" vertical="center" textRotation="90"/>
    </xf>
    <xf numFmtId="0" fontId="2" fillId="4" borderId="18" xfId="1" applyFont="1" applyFill="1" applyBorder="1" applyAlignment="1" applyProtection="1">
      <alignment horizontal="center" vertical="center" textRotation="90"/>
    </xf>
    <xf numFmtId="49" fontId="2" fillId="4" borderId="5" xfId="1" applyNumberFormat="1" applyFont="1" applyFill="1" applyBorder="1" applyAlignment="1" applyProtection="1">
      <alignment horizontal="center" vertical="center"/>
      <protection locked="0"/>
    </xf>
    <xf numFmtId="49" fontId="2" fillId="4" borderId="33" xfId="1" applyNumberFormat="1" applyFont="1" applyFill="1" applyBorder="1" applyAlignment="1" applyProtection="1">
      <alignment horizontal="center" vertical="center"/>
      <protection locked="0"/>
    </xf>
    <xf numFmtId="0" fontId="2" fillId="4" borderId="72" xfId="1" applyFont="1" applyFill="1" applyBorder="1" applyAlignment="1" applyProtection="1">
      <alignment horizontal="center" vertical="center"/>
    </xf>
    <xf numFmtId="0" fontId="2" fillId="4" borderId="73" xfId="1" applyFont="1" applyFill="1" applyBorder="1" applyAlignment="1" applyProtection="1">
      <alignment horizontal="center" vertical="center"/>
    </xf>
    <xf numFmtId="0" fontId="2" fillId="4" borderId="62" xfId="1" applyFont="1" applyFill="1" applyBorder="1" applyAlignment="1" applyProtection="1">
      <alignment horizontal="center" vertical="center"/>
    </xf>
    <xf numFmtId="49" fontId="3" fillId="4" borderId="1" xfId="1" applyNumberFormat="1" applyFont="1" applyFill="1" applyBorder="1" applyAlignment="1" applyProtection="1">
      <alignment horizontal="center" vertical="center"/>
    </xf>
    <xf numFmtId="49" fontId="3" fillId="4" borderId="0" xfId="1" applyNumberFormat="1" applyFont="1" applyFill="1" applyBorder="1" applyAlignment="1" applyProtection="1">
      <alignment horizontal="center" vertical="center"/>
    </xf>
    <xf numFmtId="49" fontId="3" fillId="4" borderId="17" xfId="1" applyNumberFormat="1" applyFont="1" applyFill="1" applyBorder="1" applyAlignment="1" applyProtection="1">
      <alignment horizontal="center" vertical="center"/>
    </xf>
    <xf numFmtId="49" fontId="5" fillId="4" borderId="5" xfId="1" applyNumberFormat="1" applyFont="1" applyFill="1" applyBorder="1" applyAlignment="1" applyProtection="1">
      <alignment horizontal="center" vertical="center" wrapText="1"/>
      <protection locked="0"/>
    </xf>
    <xf numFmtId="49" fontId="5" fillId="4" borderId="33" xfId="1" applyNumberFormat="1" applyFont="1" applyFill="1" applyBorder="1" applyAlignment="1" applyProtection="1">
      <alignment horizontal="center" vertical="center" wrapText="1"/>
      <protection locked="0"/>
    </xf>
    <xf numFmtId="49" fontId="5" fillId="2" borderId="5" xfId="1" applyNumberFormat="1" applyFont="1" applyFill="1" applyBorder="1" applyAlignment="1" applyProtection="1">
      <alignment horizontal="center" vertical="center"/>
      <protection locked="0"/>
    </xf>
    <xf numFmtId="49" fontId="5" fillId="2" borderId="33" xfId="1" applyNumberFormat="1" applyFont="1" applyFill="1" applyBorder="1" applyAlignment="1" applyProtection="1">
      <alignment horizontal="center" vertical="center"/>
      <protection locked="0"/>
    </xf>
    <xf numFmtId="0" fontId="2" fillId="0" borderId="16" xfId="3" applyFont="1" applyBorder="1" applyAlignment="1">
      <alignment horizontal="center" vertical="center" wrapText="1"/>
    </xf>
    <xf numFmtId="0" fontId="2" fillId="0" borderId="47" xfId="3" applyFont="1" applyBorder="1" applyAlignment="1">
      <alignment horizontal="center" vertical="center" wrapText="1"/>
    </xf>
    <xf numFmtId="0" fontId="2" fillId="0" borderId="16" xfId="3" applyFont="1" applyFill="1" applyBorder="1" applyAlignment="1">
      <alignment horizontal="left" vertical="center" wrapText="1"/>
    </xf>
    <xf numFmtId="0" fontId="2" fillId="0" borderId="47" xfId="3" applyFont="1" applyFill="1" applyBorder="1" applyAlignment="1">
      <alignment horizontal="left" vertical="center" wrapText="1"/>
    </xf>
    <xf numFmtId="0" fontId="23" fillId="0" borderId="0" xfId="3" applyFont="1" applyAlignment="1">
      <alignment horizontal="center"/>
    </xf>
    <xf numFmtId="0" fontId="5" fillId="0" borderId="0" xfId="3" applyFont="1" applyFill="1" applyBorder="1" applyAlignment="1">
      <alignment horizontal="left"/>
    </xf>
    <xf numFmtId="0" fontId="2" fillId="0" borderId="3" xfId="3" applyFont="1" applyBorder="1" applyAlignment="1">
      <alignment horizontal="center" vertical="center" wrapText="1"/>
    </xf>
    <xf numFmtId="0" fontId="2" fillId="0" borderId="16" xfId="3" applyFont="1" applyFill="1" applyBorder="1" applyAlignment="1">
      <alignment horizontal="center" vertical="center" wrapText="1"/>
    </xf>
    <xf numFmtId="0" fontId="2" fillId="0" borderId="47" xfId="3" applyFont="1" applyFill="1" applyBorder="1" applyAlignment="1">
      <alignment horizontal="center" vertical="center" wrapText="1"/>
    </xf>
    <xf numFmtId="0" fontId="2" fillId="0" borderId="4" xfId="3" applyFont="1" applyBorder="1" applyAlignment="1">
      <alignment horizontal="center" vertical="center" wrapText="1"/>
    </xf>
    <xf numFmtId="0" fontId="2" fillId="0" borderId="3" xfId="3" applyFont="1" applyFill="1" applyBorder="1" applyAlignment="1" applyProtection="1">
      <alignment horizontal="center" vertical="center" wrapText="1"/>
    </xf>
    <xf numFmtId="0" fontId="2" fillId="0" borderId="3" xfId="0" applyFont="1" applyBorder="1" applyAlignment="1">
      <alignment horizontal="center" vertical="center" wrapText="1"/>
    </xf>
    <xf numFmtId="0" fontId="5" fillId="0" borderId="3" xfId="3" applyFont="1" applyBorder="1" applyAlignment="1">
      <alignment horizontal="right" vertical="center" wrapText="1"/>
    </xf>
    <xf numFmtId="0" fontId="2" fillId="0" borderId="19" xfId="3" applyFont="1" applyBorder="1" applyAlignment="1">
      <alignment horizontal="center" vertical="center" wrapText="1"/>
    </xf>
    <xf numFmtId="0" fontId="2" fillId="0" borderId="16" xfId="3" applyFont="1" applyBorder="1" applyAlignment="1">
      <alignment horizontal="left" vertical="center" wrapText="1"/>
    </xf>
    <xf numFmtId="0" fontId="2" fillId="0" borderId="19" xfId="3" applyFont="1" applyBorder="1" applyAlignment="1">
      <alignment horizontal="left" vertical="center" wrapText="1"/>
    </xf>
    <xf numFmtId="49" fontId="5" fillId="0" borderId="2" xfId="3" applyNumberFormat="1" applyFont="1" applyFill="1" applyBorder="1" applyAlignment="1">
      <alignment horizontal="left" vertical="center"/>
    </xf>
    <xf numFmtId="0" fontId="14" fillId="0" borderId="3" xfId="3" applyFont="1" applyFill="1" applyBorder="1" applyAlignment="1">
      <alignment horizontal="center" vertical="center"/>
    </xf>
    <xf numFmtId="0" fontId="14" fillId="0" borderId="3" xfId="3" applyFont="1" applyFill="1" applyBorder="1" applyAlignment="1">
      <alignment horizontal="left" vertical="center"/>
    </xf>
    <xf numFmtId="0" fontId="14" fillId="0" borderId="3" xfId="3" applyFont="1" applyFill="1" applyBorder="1" applyAlignment="1">
      <alignment horizontal="left" vertical="center" wrapText="1"/>
    </xf>
    <xf numFmtId="0" fontId="14" fillId="0" borderId="3" xfId="3" applyFont="1" applyFill="1" applyBorder="1" applyAlignment="1">
      <alignment horizontal="center" vertical="center" wrapText="1"/>
    </xf>
    <xf numFmtId="0" fontId="15" fillId="0" borderId="3" xfId="3" applyFont="1" applyFill="1" applyBorder="1" applyAlignment="1">
      <alignment horizontal="left" vertical="center" wrapText="1"/>
    </xf>
    <xf numFmtId="0" fontId="15" fillId="0" borderId="3" xfId="3" applyFont="1" applyFill="1" applyBorder="1" applyAlignment="1">
      <alignment horizontal="right" vertical="center" wrapText="1"/>
    </xf>
    <xf numFmtId="0" fontId="4" fillId="0" borderId="3" xfId="3" applyFont="1" applyFill="1" applyBorder="1" applyAlignment="1">
      <alignment horizontal="right"/>
    </xf>
    <xf numFmtId="0" fontId="15" fillId="0" borderId="3" xfId="3" applyFont="1" applyFill="1" applyBorder="1" applyAlignment="1">
      <alignment horizontal="center" vertical="center" wrapText="1"/>
    </xf>
    <xf numFmtId="0" fontId="12" fillId="0" borderId="0" xfId="0" applyFont="1" applyAlignment="1">
      <alignment horizontal="center"/>
    </xf>
    <xf numFmtId="0" fontId="14" fillId="0" borderId="16" xfId="3" applyFont="1" applyFill="1" applyBorder="1" applyAlignment="1">
      <alignment horizontal="center" vertical="center" wrapText="1"/>
    </xf>
    <xf numFmtId="0" fontId="14" fillId="0" borderId="47" xfId="3" applyFont="1" applyFill="1" applyBorder="1" applyAlignment="1">
      <alignment horizontal="center" vertical="center" wrapText="1"/>
    </xf>
    <xf numFmtId="0" fontId="2" fillId="0" borderId="0" xfId="3" applyFont="1" applyAlignment="1">
      <alignment horizontal="left"/>
    </xf>
    <xf numFmtId="0" fontId="2" fillId="0" borderId="3" xfId="3" applyFont="1" applyFill="1" applyBorder="1" applyAlignment="1">
      <alignment horizontal="center" vertical="center" wrapText="1"/>
    </xf>
    <xf numFmtId="0" fontId="2" fillId="0" borderId="3" xfId="8" applyFont="1" applyBorder="1" applyAlignment="1">
      <alignment horizontal="center" vertical="center" wrapText="1"/>
    </xf>
    <xf numFmtId="0" fontId="5" fillId="0" borderId="3" xfId="3" applyFont="1" applyFill="1" applyBorder="1" applyAlignment="1">
      <alignment horizontal="right" vertical="center" wrapText="1"/>
    </xf>
    <xf numFmtId="0" fontId="2" fillId="0" borderId="3" xfId="3" applyFont="1" applyFill="1" applyBorder="1" applyAlignment="1">
      <alignment horizontal="left" vertical="center" wrapText="1"/>
    </xf>
    <xf numFmtId="0" fontId="2" fillId="0" borderId="47" xfId="3" applyFont="1" applyBorder="1" applyAlignment="1">
      <alignment horizontal="left" vertical="center" wrapText="1"/>
    </xf>
    <xf numFmtId="0" fontId="2" fillId="0" borderId="3" xfId="8" applyFont="1" applyFill="1" applyBorder="1" applyAlignment="1">
      <alignment vertical="center" wrapText="1"/>
    </xf>
    <xf numFmtId="0" fontId="13" fillId="0" borderId="0" xfId="7" applyFont="1" applyAlignment="1">
      <alignment horizontal="right" wrapText="1"/>
    </xf>
    <xf numFmtId="0" fontId="27" fillId="0" borderId="0" xfId="7" applyFont="1" applyFill="1" applyAlignment="1">
      <alignment horizontal="center" wrapText="1"/>
    </xf>
    <xf numFmtId="0" fontId="5" fillId="0" borderId="3" xfId="7" applyFont="1" applyFill="1" applyBorder="1" applyAlignment="1">
      <alignment horizontal="center" vertical="center"/>
    </xf>
    <xf numFmtId="0" fontId="5" fillId="0" borderId="3" xfId="7" applyFont="1" applyFill="1" applyBorder="1" applyAlignment="1">
      <alignment horizontal="center" vertical="center" wrapText="1"/>
    </xf>
    <xf numFmtId="0" fontId="2" fillId="0" borderId="3" xfId="7" applyFont="1" applyFill="1" applyBorder="1" applyAlignment="1">
      <alignment horizontal="center" vertical="center" wrapText="1"/>
    </xf>
    <xf numFmtId="49" fontId="2" fillId="0" borderId="3" xfId="7" applyNumberFormat="1" applyFont="1" applyFill="1" applyBorder="1" applyAlignment="1">
      <alignment horizontal="center" vertical="center" wrapText="1"/>
    </xf>
    <xf numFmtId="49" fontId="2" fillId="0" borderId="4" xfId="7" applyNumberFormat="1" applyFont="1" applyFill="1" applyBorder="1" applyAlignment="1">
      <alignment horizontal="center" vertical="center" wrapText="1"/>
    </xf>
    <xf numFmtId="49" fontId="2" fillId="0" borderId="5" xfId="7" applyNumberFormat="1" applyFont="1" applyFill="1" applyBorder="1" applyAlignment="1">
      <alignment horizontal="center" vertical="center" wrapText="1"/>
    </xf>
    <xf numFmtId="3" fontId="2" fillId="0" borderId="3" xfId="7" applyNumberFormat="1" applyFont="1" applyFill="1" applyBorder="1" applyAlignment="1">
      <alignment horizontal="center" vertical="center" wrapText="1"/>
    </xf>
    <xf numFmtId="0" fontId="26" fillId="0" borderId="16" xfId="0" applyFont="1" applyBorder="1" applyAlignment="1">
      <alignment horizontal="left" wrapText="1"/>
    </xf>
    <xf numFmtId="0" fontId="26" fillId="0" borderId="47" xfId="0" applyFont="1" applyBorder="1" applyAlignment="1">
      <alignment horizontal="left" wrapText="1"/>
    </xf>
    <xf numFmtId="0" fontId="2" fillId="0" borderId="116" xfId="7" applyFont="1" applyFill="1" applyBorder="1" applyAlignment="1">
      <alignment horizontal="left" wrapText="1"/>
    </xf>
    <xf numFmtId="0" fontId="2" fillId="0" borderId="2" xfId="7" applyFont="1" applyFill="1" applyBorder="1" applyAlignment="1">
      <alignment horizontal="left" wrapText="1"/>
    </xf>
    <xf numFmtId="0" fontId="2" fillId="0" borderId="115" xfId="8" applyFont="1" applyFill="1" applyBorder="1" applyAlignment="1">
      <alignment horizontal="left" wrapText="1"/>
    </xf>
    <xf numFmtId="0" fontId="2" fillId="0" borderId="0" xfId="8" applyFont="1" applyFill="1" applyBorder="1" applyAlignment="1">
      <alignment horizontal="left" wrapText="1"/>
    </xf>
    <xf numFmtId="0" fontId="2" fillId="0" borderId="4" xfId="7" applyFont="1" applyFill="1" applyBorder="1" applyAlignment="1">
      <alignment horizontal="left" vertical="center" wrapText="1"/>
    </xf>
    <xf numFmtId="0" fontId="2" fillId="0" borderId="5" xfId="7" applyFont="1" applyFill="1" applyBorder="1" applyAlignment="1">
      <alignment horizontal="left" vertical="center" wrapText="1"/>
    </xf>
    <xf numFmtId="0" fontId="2" fillId="0" borderId="115" xfId="7" applyFont="1" applyFill="1" applyBorder="1" applyAlignment="1">
      <alignment horizontal="left" vertical="center" wrapText="1"/>
    </xf>
    <xf numFmtId="0" fontId="2" fillId="0" borderId="0" xfId="7" applyFont="1" applyFill="1" applyBorder="1" applyAlignment="1">
      <alignment horizontal="left" vertical="center" wrapText="1"/>
    </xf>
  </cellXfs>
  <cellStyles count="9">
    <cellStyle name="Currency 2" xfId="5"/>
    <cellStyle name="Normal" xfId="0" builtinId="0"/>
    <cellStyle name="Normal 2" xfId="1"/>
    <cellStyle name="Normal 2 3" xfId="3"/>
    <cellStyle name="Normal 2 3 2" xfId="6"/>
    <cellStyle name="Normal 2 3 3" xfId="8"/>
    <cellStyle name="Normal 3" xfId="2"/>
    <cellStyle name="Normal 3 2 2 2" xfId="4"/>
    <cellStyle name="Normal 3 2 2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O321"/>
  <sheetViews>
    <sheetView view="pageLayout" zoomScaleNormal="100" workbookViewId="0">
      <selection activeCell="BO8" sqref="BO8"/>
    </sheetView>
  </sheetViews>
  <sheetFormatPr defaultRowHeight="12" outlineLevelCol="1" x14ac:dyDescent="0.25"/>
  <cols>
    <col min="1" max="1" width="10.85546875" style="178" customWidth="1"/>
    <col min="2" max="2" width="28" style="178" customWidth="1"/>
    <col min="3" max="3" width="9" style="1" customWidth="1"/>
    <col min="4" max="4" width="8.7109375" style="178" hidden="1" customWidth="1" outlineLevel="1"/>
    <col min="5" max="5" width="8.7109375" style="1" customWidth="1" collapsed="1"/>
    <col min="6" max="6" width="8.7109375" style="178" hidden="1" customWidth="1" outlineLevel="1"/>
    <col min="7" max="7" width="6.42578125" style="178" hidden="1" customWidth="1" outlineLevel="1"/>
    <col min="8" max="8" width="5.7109375" style="178" hidden="1" customWidth="1" outlineLevel="1"/>
    <col min="9" max="9" width="5.85546875" style="178" hidden="1" customWidth="1" outlineLevel="1"/>
    <col min="10" max="10" width="7.140625" style="178" hidden="1" customWidth="1" outlineLevel="1"/>
    <col min="11" max="11" width="6.5703125" style="178" hidden="1" customWidth="1" outlineLevel="1"/>
    <col min="12" max="14" width="5.42578125" style="178" hidden="1" customWidth="1" outlineLevel="1"/>
    <col min="15" max="15" width="6.28515625" style="178" hidden="1" customWidth="1" outlineLevel="1"/>
    <col min="16" max="18" width="5.42578125" style="178" hidden="1" customWidth="1" outlineLevel="1"/>
    <col min="19" max="19" width="7.140625" style="178" hidden="1" customWidth="1" outlineLevel="1"/>
    <col min="20" max="23" width="5.42578125" style="178" hidden="1" customWidth="1" outlineLevel="1"/>
    <col min="24" max="24" width="6.28515625" style="178" hidden="1" customWidth="1" outlineLevel="1"/>
    <col min="25" max="51" width="7.85546875" style="178" hidden="1" customWidth="1" outlineLevel="1"/>
    <col min="52" max="52" width="7.85546875" style="1" customWidth="1" collapsed="1"/>
    <col min="53" max="53" width="8.7109375" style="178" hidden="1" customWidth="1" outlineLevel="1"/>
    <col min="54" max="59" width="7.85546875" style="178" hidden="1" customWidth="1" outlineLevel="1"/>
    <col min="60" max="60" width="7.85546875" style="1" customWidth="1" collapsed="1"/>
    <col min="61" max="61" width="8.7109375" style="178" hidden="1" customWidth="1" outlineLevel="1"/>
    <col min="62" max="65" width="7.85546875" style="178" hidden="1" customWidth="1" outlineLevel="1"/>
    <col min="66" max="66" width="7.5703125" style="178" customWidth="1" collapsed="1"/>
    <col min="67" max="16384" width="9.140625" style="1"/>
  </cols>
  <sheetData>
    <row r="1" spans="1:67" x14ac:dyDescent="0.25">
      <c r="A1" s="1171"/>
      <c r="B1" s="1171"/>
      <c r="C1" s="1171"/>
      <c r="D1" s="1171"/>
      <c r="E1" s="1171"/>
      <c r="F1" s="1171"/>
      <c r="G1" s="1171"/>
      <c r="H1" s="1171"/>
      <c r="I1" s="1171"/>
      <c r="J1" s="1171"/>
      <c r="K1" s="1171"/>
      <c r="L1" s="1171"/>
      <c r="M1" s="1171"/>
      <c r="N1" s="1171"/>
      <c r="O1" s="1171"/>
      <c r="P1" s="1171"/>
      <c r="Q1" s="1171"/>
      <c r="R1" s="1171"/>
      <c r="S1" s="1171"/>
      <c r="T1" s="1171"/>
      <c r="U1" s="1171"/>
      <c r="V1" s="1171"/>
      <c r="W1" s="1171"/>
      <c r="X1" s="1171"/>
      <c r="Y1" s="1171"/>
      <c r="Z1" s="1171"/>
      <c r="AA1" s="1171"/>
      <c r="AB1" s="1171"/>
      <c r="AC1" s="1171"/>
      <c r="AD1" s="1171"/>
      <c r="AE1" s="1171"/>
      <c r="AF1" s="1171"/>
      <c r="AG1" s="1171"/>
      <c r="AH1" s="1171"/>
      <c r="AI1" s="1171"/>
      <c r="AJ1" s="1171"/>
      <c r="AK1" s="1171"/>
      <c r="AL1" s="1171"/>
      <c r="AM1" s="1171"/>
      <c r="AN1" s="1171"/>
      <c r="AO1" s="1171"/>
      <c r="AP1" s="1171"/>
      <c r="AQ1" s="1171"/>
      <c r="AR1" s="1171"/>
      <c r="AS1" s="1171"/>
      <c r="AT1" s="1171"/>
      <c r="AU1" s="1171"/>
      <c r="AV1" s="1171"/>
      <c r="AW1" s="1171"/>
      <c r="AX1" s="1171"/>
      <c r="AY1" s="1171"/>
      <c r="AZ1" s="1171"/>
      <c r="BA1" s="1171"/>
      <c r="BB1" s="1171"/>
      <c r="BC1" s="1171"/>
      <c r="BD1" s="1171"/>
      <c r="BE1" s="1171"/>
      <c r="BF1" s="1171"/>
      <c r="BG1" s="1171"/>
      <c r="BH1" s="1171"/>
      <c r="BI1" s="1171"/>
      <c r="BJ1" s="1171"/>
      <c r="BK1" s="1171"/>
      <c r="BL1" s="1171"/>
      <c r="BM1" s="1171"/>
      <c r="BN1" s="1171"/>
    </row>
    <row r="2" spans="1:67" ht="18" customHeight="1" x14ac:dyDescent="0.25">
      <c r="A2" s="1172" t="s">
        <v>292</v>
      </c>
      <c r="B2" s="1173"/>
      <c r="C2" s="1173"/>
      <c r="D2" s="1173"/>
      <c r="E2" s="1173"/>
      <c r="F2" s="1173"/>
      <c r="G2" s="1173"/>
      <c r="H2" s="1173"/>
      <c r="I2" s="1173"/>
      <c r="J2" s="1173"/>
      <c r="K2" s="1173"/>
      <c r="L2" s="1173"/>
      <c r="M2" s="1173"/>
      <c r="N2" s="1173"/>
      <c r="O2" s="1173"/>
      <c r="P2" s="1173"/>
      <c r="Q2" s="1173"/>
      <c r="R2" s="1173"/>
      <c r="S2" s="1173"/>
      <c r="T2" s="1173"/>
      <c r="U2" s="1173"/>
      <c r="V2" s="1173"/>
      <c r="W2" s="1173"/>
      <c r="X2" s="1173"/>
      <c r="Y2" s="1173"/>
      <c r="Z2" s="1173"/>
      <c r="AA2" s="1173"/>
      <c r="AB2" s="1173"/>
      <c r="AC2" s="1173"/>
      <c r="AD2" s="1173"/>
      <c r="AE2" s="1173"/>
      <c r="AF2" s="1173"/>
      <c r="AG2" s="1173"/>
      <c r="AH2" s="1173"/>
      <c r="AI2" s="1173"/>
      <c r="AJ2" s="1173"/>
      <c r="AK2" s="1173"/>
      <c r="AL2" s="1173"/>
      <c r="AM2" s="1173"/>
      <c r="AN2" s="1173"/>
      <c r="AO2" s="1173"/>
      <c r="AP2" s="1173"/>
      <c r="AQ2" s="1173"/>
      <c r="AR2" s="1173"/>
      <c r="AS2" s="1173"/>
      <c r="AT2" s="1173"/>
      <c r="AU2" s="1173"/>
      <c r="AV2" s="1173"/>
      <c r="AW2" s="1173"/>
      <c r="AX2" s="1173"/>
      <c r="AY2" s="1173"/>
      <c r="AZ2" s="1173"/>
      <c r="BA2" s="1173"/>
      <c r="BB2" s="1173"/>
      <c r="BC2" s="1173"/>
      <c r="BD2" s="1173"/>
      <c r="BE2" s="1173"/>
      <c r="BF2" s="1173"/>
      <c r="BG2" s="1173"/>
      <c r="BH2" s="1173"/>
      <c r="BI2" s="1173"/>
      <c r="BJ2" s="1173"/>
      <c r="BK2" s="1173"/>
      <c r="BL2" s="1173"/>
      <c r="BM2" s="1173"/>
      <c r="BN2" s="1174"/>
    </row>
    <row r="3" spans="1:67" x14ac:dyDescent="0.25">
      <c r="A3" s="2"/>
      <c r="B3" s="3"/>
      <c r="C3" s="899"/>
      <c r="D3" s="900"/>
      <c r="E3" s="901"/>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902"/>
      <c r="AJ3" s="902"/>
      <c r="AK3" s="902"/>
      <c r="AL3" s="902"/>
      <c r="AM3" s="902"/>
      <c r="AN3" s="902"/>
      <c r="AO3" s="902"/>
      <c r="AP3" s="902"/>
      <c r="AQ3" s="902"/>
      <c r="AR3" s="902"/>
      <c r="AS3" s="902"/>
      <c r="AT3" s="902"/>
      <c r="AU3" s="902"/>
      <c r="AV3" s="902"/>
      <c r="AW3" s="902"/>
      <c r="AX3" s="902"/>
      <c r="AY3" s="902"/>
      <c r="AZ3" s="899"/>
      <c r="BA3" s="902"/>
      <c r="BB3" s="902"/>
      <c r="BC3" s="902"/>
      <c r="BD3" s="902"/>
      <c r="BE3" s="902"/>
      <c r="BF3" s="902"/>
      <c r="BG3" s="902"/>
      <c r="BH3" s="903"/>
      <c r="BI3" s="3"/>
      <c r="BJ3" s="3"/>
      <c r="BK3" s="3"/>
      <c r="BL3" s="3"/>
      <c r="BM3" s="3"/>
      <c r="BN3" s="904"/>
    </row>
    <row r="4" spans="1:67" ht="12.75" customHeight="1" x14ac:dyDescent="0.25">
      <c r="A4" s="5" t="s">
        <v>0</v>
      </c>
      <c r="B4" s="6"/>
      <c r="C4" s="1175" t="s">
        <v>755</v>
      </c>
      <c r="D4" s="1176"/>
      <c r="E4" s="1176"/>
      <c r="F4" s="1176"/>
      <c r="G4" s="1176"/>
      <c r="H4" s="1176"/>
      <c r="I4" s="1176"/>
      <c r="J4" s="1176"/>
      <c r="K4" s="1176"/>
      <c r="L4" s="1176"/>
      <c r="M4" s="1176"/>
      <c r="N4" s="1176"/>
      <c r="O4" s="1176"/>
      <c r="P4" s="1176"/>
      <c r="Q4" s="1176"/>
      <c r="R4" s="1176"/>
      <c r="S4" s="1176"/>
      <c r="T4" s="1176"/>
      <c r="U4" s="1176"/>
      <c r="V4" s="1176"/>
      <c r="W4" s="1176"/>
      <c r="X4" s="1176"/>
      <c r="Y4" s="1176"/>
      <c r="Z4" s="1176"/>
      <c r="AA4" s="1176"/>
      <c r="AB4" s="1176"/>
      <c r="AC4" s="1176"/>
      <c r="AD4" s="1176"/>
      <c r="AE4" s="1176"/>
      <c r="AF4" s="1176"/>
      <c r="AG4" s="1176"/>
      <c r="AH4" s="1176"/>
      <c r="AI4" s="1176"/>
      <c r="AJ4" s="1176"/>
      <c r="AK4" s="1176"/>
      <c r="AL4" s="1176"/>
      <c r="AM4" s="1176"/>
      <c r="AN4" s="1176"/>
      <c r="AO4" s="1176"/>
      <c r="AP4" s="1176"/>
      <c r="AQ4" s="1176"/>
      <c r="AR4" s="1176"/>
      <c r="AS4" s="1176"/>
      <c r="AT4" s="1176"/>
      <c r="AU4" s="1176"/>
      <c r="AV4" s="1176"/>
      <c r="AW4" s="1176"/>
      <c r="AX4" s="1176"/>
      <c r="AY4" s="1176"/>
      <c r="AZ4" s="1176"/>
      <c r="BA4" s="1176"/>
      <c r="BB4" s="1176"/>
      <c r="BC4" s="1176"/>
      <c r="BD4" s="1176"/>
      <c r="BE4" s="1176"/>
      <c r="BF4" s="1176"/>
      <c r="BG4" s="1176"/>
      <c r="BH4" s="1176"/>
      <c r="BI4" s="1176"/>
      <c r="BJ4" s="1176"/>
      <c r="BK4" s="1176"/>
      <c r="BL4" s="1176"/>
      <c r="BM4" s="1176"/>
      <c r="BN4" s="1177"/>
    </row>
    <row r="5" spans="1:67" ht="12.75" customHeight="1" x14ac:dyDescent="0.25">
      <c r="A5" s="5" t="s">
        <v>1</v>
      </c>
      <c r="B5" s="6"/>
      <c r="C5" s="1175" t="s">
        <v>348</v>
      </c>
      <c r="D5" s="1176"/>
      <c r="E5" s="1176"/>
      <c r="F5" s="1176"/>
      <c r="G5" s="1176"/>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c r="AE5" s="1176"/>
      <c r="AF5" s="1176"/>
      <c r="AG5" s="1176"/>
      <c r="AH5" s="1176"/>
      <c r="AI5" s="1176"/>
      <c r="AJ5" s="1176"/>
      <c r="AK5" s="1176"/>
      <c r="AL5" s="1176"/>
      <c r="AM5" s="1176"/>
      <c r="AN5" s="1176"/>
      <c r="AO5" s="1176"/>
      <c r="AP5" s="1176"/>
      <c r="AQ5" s="1176"/>
      <c r="AR5" s="1176"/>
      <c r="AS5" s="1176"/>
      <c r="AT5" s="1176"/>
      <c r="AU5" s="1176"/>
      <c r="AV5" s="1176"/>
      <c r="AW5" s="1176"/>
      <c r="AX5" s="1176"/>
      <c r="AY5" s="1176"/>
      <c r="AZ5" s="1176"/>
      <c r="BA5" s="1176"/>
      <c r="BB5" s="1176"/>
      <c r="BC5" s="1176"/>
      <c r="BD5" s="1176"/>
      <c r="BE5" s="1176"/>
      <c r="BF5" s="1176"/>
      <c r="BG5" s="1176"/>
      <c r="BH5" s="1176"/>
      <c r="BI5" s="1176"/>
      <c r="BJ5" s="1176"/>
      <c r="BK5" s="1176"/>
      <c r="BL5" s="1176"/>
      <c r="BM5" s="1176"/>
      <c r="BN5" s="1177"/>
    </row>
    <row r="6" spans="1:67" ht="12.75" customHeight="1" x14ac:dyDescent="0.25">
      <c r="A6" s="2" t="s">
        <v>2</v>
      </c>
      <c r="B6" s="3"/>
      <c r="C6" s="1168" t="s">
        <v>349</v>
      </c>
      <c r="D6" s="1169"/>
      <c r="E6" s="1169"/>
      <c r="F6" s="1169"/>
      <c r="G6" s="1169"/>
      <c r="H6" s="1169"/>
      <c r="I6" s="1169"/>
      <c r="J6" s="1169"/>
      <c r="K6" s="1169"/>
      <c r="L6" s="1169"/>
      <c r="M6" s="1169"/>
      <c r="N6" s="1169"/>
      <c r="O6" s="1169"/>
      <c r="P6" s="1169"/>
      <c r="Q6" s="1169"/>
      <c r="R6" s="1169"/>
      <c r="S6" s="1169"/>
      <c r="T6" s="1169"/>
      <c r="U6" s="1169"/>
      <c r="V6" s="1169"/>
      <c r="W6" s="1169"/>
      <c r="X6" s="1169"/>
      <c r="Y6" s="1169"/>
      <c r="Z6" s="1169"/>
      <c r="AA6" s="1169"/>
      <c r="AB6" s="1169"/>
      <c r="AC6" s="1169"/>
      <c r="AD6" s="1169"/>
      <c r="AE6" s="1169"/>
      <c r="AF6" s="1169"/>
      <c r="AG6" s="1169"/>
      <c r="AH6" s="1169"/>
      <c r="AI6" s="1169"/>
      <c r="AJ6" s="1169"/>
      <c r="AK6" s="1169"/>
      <c r="AL6" s="1169"/>
      <c r="AM6" s="1169"/>
      <c r="AN6" s="1169"/>
      <c r="AO6" s="1169"/>
      <c r="AP6" s="1169"/>
      <c r="AQ6" s="1169"/>
      <c r="AR6" s="1169"/>
      <c r="AS6" s="1169"/>
      <c r="AT6" s="1169"/>
      <c r="AU6" s="1169"/>
      <c r="AV6" s="1169"/>
      <c r="AW6" s="1169"/>
      <c r="AX6" s="1169"/>
      <c r="AY6" s="1169"/>
      <c r="AZ6" s="1169"/>
      <c r="BA6" s="1169"/>
      <c r="BB6" s="1169"/>
      <c r="BC6" s="1169"/>
      <c r="BD6" s="1169"/>
      <c r="BE6" s="1169"/>
      <c r="BF6" s="1169"/>
      <c r="BG6" s="1169"/>
      <c r="BH6" s="1169"/>
      <c r="BI6" s="1169"/>
      <c r="BJ6" s="1169"/>
      <c r="BK6" s="1169"/>
      <c r="BL6" s="1169"/>
      <c r="BM6" s="1169"/>
      <c r="BN6" s="1170"/>
    </row>
    <row r="7" spans="1:67" ht="12.75" customHeight="1" x14ac:dyDescent="0.25">
      <c r="A7" s="2" t="s">
        <v>3</v>
      </c>
      <c r="B7" s="3"/>
      <c r="C7" s="1168" t="s">
        <v>756</v>
      </c>
      <c r="D7" s="1169"/>
      <c r="E7" s="1169"/>
      <c r="F7" s="1169"/>
      <c r="G7" s="1169"/>
      <c r="H7" s="1169"/>
      <c r="I7" s="1169"/>
      <c r="J7" s="1169"/>
      <c r="K7" s="1169"/>
      <c r="L7" s="1169"/>
      <c r="M7" s="1169"/>
      <c r="N7" s="1169"/>
      <c r="O7" s="1169"/>
      <c r="P7" s="1169"/>
      <c r="Q7" s="1169"/>
      <c r="R7" s="1169"/>
      <c r="S7" s="1169"/>
      <c r="T7" s="1169"/>
      <c r="U7" s="1169"/>
      <c r="V7" s="1169"/>
      <c r="W7" s="1169"/>
      <c r="X7" s="1169"/>
      <c r="Y7" s="1169"/>
      <c r="Z7" s="1169"/>
      <c r="AA7" s="1169"/>
      <c r="AB7" s="1169"/>
      <c r="AC7" s="1169"/>
      <c r="AD7" s="1169"/>
      <c r="AE7" s="1169"/>
      <c r="AF7" s="1169"/>
      <c r="AG7" s="1169"/>
      <c r="AH7" s="1169"/>
      <c r="AI7" s="1169"/>
      <c r="AJ7" s="1169"/>
      <c r="AK7" s="1169"/>
      <c r="AL7" s="1169"/>
      <c r="AM7" s="1169"/>
      <c r="AN7" s="1169"/>
      <c r="AO7" s="1169"/>
      <c r="AP7" s="1169"/>
      <c r="AQ7" s="1169"/>
      <c r="AR7" s="1169"/>
      <c r="AS7" s="1169"/>
      <c r="AT7" s="1169"/>
      <c r="AU7" s="1169"/>
      <c r="AV7" s="1169"/>
      <c r="AW7" s="1169"/>
      <c r="AX7" s="1169"/>
      <c r="AY7" s="1169"/>
      <c r="AZ7" s="1169"/>
      <c r="BA7" s="1169"/>
      <c r="BB7" s="1169"/>
      <c r="BC7" s="1169"/>
      <c r="BD7" s="1169"/>
      <c r="BE7" s="1169"/>
      <c r="BF7" s="1169"/>
      <c r="BG7" s="1169"/>
      <c r="BH7" s="1169"/>
      <c r="BI7" s="1169"/>
      <c r="BJ7" s="1169"/>
      <c r="BK7" s="1169"/>
      <c r="BL7" s="1169"/>
      <c r="BM7" s="1169"/>
      <c r="BN7" s="1170"/>
    </row>
    <row r="8" spans="1:67" ht="24" customHeight="1" x14ac:dyDescent="0.25">
      <c r="A8" s="2" t="s">
        <v>4</v>
      </c>
      <c r="B8" s="3"/>
      <c r="C8" s="1175" t="s">
        <v>757</v>
      </c>
      <c r="D8" s="1176"/>
      <c r="E8" s="1176"/>
      <c r="F8" s="1176"/>
      <c r="G8" s="1176"/>
      <c r="H8" s="1176"/>
      <c r="I8" s="1176"/>
      <c r="J8" s="1176"/>
      <c r="K8" s="1176"/>
      <c r="L8" s="1176"/>
      <c r="M8" s="1176"/>
      <c r="N8" s="1176"/>
      <c r="O8" s="1176"/>
      <c r="P8" s="1176"/>
      <c r="Q8" s="1176"/>
      <c r="R8" s="1176"/>
      <c r="S8" s="1176"/>
      <c r="T8" s="1176"/>
      <c r="U8" s="1176"/>
      <c r="V8" s="1176"/>
      <c r="W8" s="1176"/>
      <c r="X8" s="1176"/>
      <c r="Y8" s="1176"/>
      <c r="Z8" s="1176"/>
      <c r="AA8" s="1176"/>
      <c r="AB8" s="1176"/>
      <c r="AC8" s="1176"/>
      <c r="AD8" s="1176"/>
      <c r="AE8" s="1176"/>
      <c r="AF8" s="1176"/>
      <c r="AG8" s="1176"/>
      <c r="AH8" s="1176"/>
      <c r="AI8" s="1176"/>
      <c r="AJ8" s="1176"/>
      <c r="AK8" s="1176"/>
      <c r="AL8" s="1176"/>
      <c r="AM8" s="1176"/>
      <c r="AN8" s="1176"/>
      <c r="AO8" s="1176"/>
      <c r="AP8" s="1176"/>
      <c r="AQ8" s="1176"/>
      <c r="AR8" s="1176"/>
      <c r="AS8" s="1176"/>
      <c r="AT8" s="1176"/>
      <c r="AU8" s="1176"/>
      <c r="AV8" s="1176"/>
      <c r="AW8" s="1176"/>
      <c r="AX8" s="1176"/>
      <c r="AY8" s="1176"/>
      <c r="AZ8" s="1176"/>
      <c r="BA8" s="1176"/>
      <c r="BB8" s="1176"/>
      <c r="BC8" s="1176"/>
      <c r="BD8" s="1176"/>
      <c r="BE8" s="1176"/>
      <c r="BF8" s="1176"/>
      <c r="BG8" s="1176"/>
      <c r="BH8" s="1176"/>
      <c r="BI8" s="1176"/>
      <c r="BJ8" s="1176"/>
      <c r="BK8" s="1176"/>
      <c r="BL8" s="1176"/>
      <c r="BM8" s="1176"/>
      <c r="BN8" s="1177"/>
    </row>
    <row r="9" spans="1:67" ht="12.75" customHeight="1" x14ac:dyDescent="0.25">
      <c r="A9" s="7" t="s">
        <v>5</v>
      </c>
      <c r="B9" s="3"/>
      <c r="C9" s="905"/>
      <c r="D9" s="906"/>
      <c r="E9" s="905"/>
      <c r="F9" s="907"/>
      <c r="G9" s="907"/>
      <c r="H9" s="907"/>
      <c r="I9" s="907"/>
      <c r="J9" s="907"/>
      <c r="K9" s="907"/>
      <c r="L9" s="907"/>
      <c r="M9" s="907"/>
      <c r="N9" s="907"/>
      <c r="O9" s="907"/>
      <c r="P9" s="907"/>
      <c r="Q9" s="907"/>
      <c r="R9" s="907"/>
      <c r="S9" s="907"/>
      <c r="T9" s="907"/>
      <c r="U9" s="907"/>
      <c r="V9" s="907"/>
      <c r="W9" s="907"/>
      <c r="X9" s="907"/>
      <c r="Y9" s="907"/>
      <c r="Z9" s="907"/>
      <c r="AA9" s="907"/>
      <c r="AB9" s="907"/>
      <c r="AC9" s="907"/>
      <c r="AD9" s="907"/>
      <c r="AE9" s="907"/>
      <c r="AF9" s="907"/>
      <c r="AG9" s="907"/>
      <c r="AH9" s="907"/>
      <c r="AI9" s="907"/>
      <c r="AJ9" s="907"/>
      <c r="AK9" s="907"/>
      <c r="AL9" s="907"/>
      <c r="AM9" s="907"/>
      <c r="AN9" s="907"/>
      <c r="AO9" s="907"/>
      <c r="AP9" s="907"/>
      <c r="AQ9" s="907"/>
      <c r="AR9" s="907"/>
      <c r="AS9" s="907"/>
      <c r="AT9" s="907"/>
      <c r="AU9" s="907"/>
      <c r="AV9" s="907"/>
      <c r="AW9" s="907"/>
      <c r="AX9" s="907"/>
      <c r="AY9" s="907"/>
      <c r="AZ9" s="905"/>
      <c r="BA9" s="907"/>
      <c r="BB9" s="907"/>
      <c r="BC9" s="907"/>
      <c r="BD9" s="907"/>
      <c r="BE9" s="907"/>
      <c r="BF9" s="907"/>
      <c r="BG9" s="907"/>
      <c r="BH9" s="908"/>
      <c r="BI9" s="321"/>
      <c r="BJ9" s="321"/>
      <c r="BK9" s="321"/>
      <c r="BL9" s="321"/>
      <c r="BM9" s="321"/>
      <c r="BN9" s="366"/>
    </row>
    <row r="10" spans="1:67" ht="12.75" customHeight="1" x14ac:dyDescent="0.25">
      <c r="A10" s="2"/>
      <c r="B10" s="3" t="s">
        <v>6</v>
      </c>
      <c r="C10" s="1168" t="s">
        <v>758</v>
      </c>
      <c r="D10" s="1169"/>
      <c r="E10" s="1169"/>
      <c r="F10" s="1169"/>
      <c r="G10" s="1169"/>
      <c r="H10" s="1169"/>
      <c r="I10" s="1169"/>
      <c r="J10" s="1169"/>
      <c r="K10" s="1169"/>
      <c r="L10" s="1169"/>
      <c r="M10" s="1169"/>
      <c r="N10" s="1169"/>
      <c r="O10" s="1169"/>
      <c r="P10" s="1169"/>
      <c r="Q10" s="1169"/>
      <c r="R10" s="1169"/>
      <c r="S10" s="1169"/>
      <c r="T10" s="1169"/>
      <c r="U10" s="1169"/>
      <c r="V10" s="1169"/>
      <c r="W10" s="1169"/>
      <c r="X10" s="1169"/>
      <c r="Y10" s="1169"/>
      <c r="Z10" s="1169"/>
      <c r="AA10" s="1169"/>
      <c r="AB10" s="1169"/>
      <c r="AC10" s="1169"/>
      <c r="AD10" s="1169"/>
      <c r="AE10" s="1169"/>
      <c r="AF10" s="1169"/>
      <c r="AG10" s="1169"/>
      <c r="AH10" s="1169"/>
      <c r="AI10" s="1169"/>
      <c r="AJ10" s="1169"/>
      <c r="AK10" s="1169"/>
      <c r="AL10" s="1169"/>
      <c r="AM10" s="1169"/>
      <c r="AN10" s="1169"/>
      <c r="AO10" s="1169"/>
      <c r="AP10" s="1169"/>
      <c r="AQ10" s="1169"/>
      <c r="AR10" s="1169"/>
      <c r="AS10" s="1169"/>
      <c r="AT10" s="1169"/>
      <c r="AU10" s="1169"/>
      <c r="AV10" s="1169"/>
      <c r="AW10" s="1169"/>
      <c r="AX10" s="1169"/>
      <c r="AY10" s="1169"/>
      <c r="AZ10" s="1169"/>
      <c r="BA10" s="1169"/>
      <c r="BB10" s="1169"/>
      <c r="BC10" s="1169"/>
      <c r="BD10" s="1169"/>
      <c r="BE10" s="1169"/>
      <c r="BF10" s="1169"/>
      <c r="BG10" s="1169"/>
      <c r="BH10" s="1169"/>
      <c r="BI10" s="1169"/>
      <c r="BJ10" s="1169"/>
      <c r="BK10" s="1169"/>
      <c r="BL10" s="1169"/>
      <c r="BM10" s="1169"/>
      <c r="BN10" s="1170"/>
    </row>
    <row r="11" spans="1:67" ht="12.75" customHeight="1" x14ac:dyDescent="0.25">
      <c r="A11" s="2"/>
      <c r="B11" s="3" t="s">
        <v>7</v>
      </c>
      <c r="C11" s="905"/>
      <c r="D11" s="906"/>
      <c r="E11" s="905"/>
      <c r="F11" s="907"/>
      <c r="G11" s="907"/>
      <c r="H11" s="907"/>
      <c r="I11" s="907"/>
      <c r="J11" s="907"/>
      <c r="K11" s="907"/>
      <c r="L11" s="907"/>
      <c r="M11" s="907"/>
      <c r="N11" s="907"/>
      <c r="O11" s="907"/>
      <c r="P11" s="907"/>
      <c r="Q11" s="907"/>
      <c r="R11" s="907"/>
      <c r="S11" s="907"/>
      <c r="T11" s="907"/>
      <c r="U11" s="907"/>
      <c r="V11" s="907"/>
      <c r="W11" s="907"/>
      <c r="X11" s="907"/>
      <c r="Y11" s="907"/>
      <c r="Z11" s="907"/>
      <c r="AA11" s="907"/>
      <c r="AB11" s="907"/>
      <c r="AC11" s="907"/>
      <c r="AD11" s="907"/>
      <c r="AE11" s="907"/>
      <c r="AF11" s="907"/>
      <c r="AG11" s="907"/>
      <c r="AH11" s="907"/>
      <c r="AI11" s="907"/>
      <c r="AJ11" s="907"/>
      <c r="AK11" s="907"/>
      <c r="AL11" s="907"/>
      <c r="AM11" s="907"/>
      <c r="AN11" s="907"/>
      <c r="AO11" s="907"/>
      <c r="AP11" s="907"/>
      <c r="AQ11" s="907"/>
      <c r="AR11" s="907"/>
      <c r="AS11" s="907"/>
      <c r="AT11" s="907"/>
      <c r="AU11" s="907"/>
      <c r="AV11" s="907"/>
      <c r="AW11" s="907"/>
      <c r="AX11" s="907"/>
      <c r="AY11" s="907"/>
      <c r="AZ11" s="905"/>
      <c r="BA11" s="907"/>
      <c r="BB11" s="907"/>
      <c r="BC11" s="907"/>
      <c r="BD11" s="907"/>
      <c r="BE11" s="907"/>
      <c r="BF11" s="907"/>
      <c r="BG11" s="907"/>
      <c r="BH11" s="908"/>
      <c r="BI11" s="321"/>
      <c r="BJ11" s="321"/>
      <c r="BK11" s="321"/>
      <c r="BL11" s="321"/>
      <c r="BM11" s="321"/>
      <c r="BN11" s="366"/>
    </row>
    <row r="12" spans="1:67" ht="12.75" customHeight="1" x14ac:dyDescent="0.25">
      <c r="A12" s="2"/>
      <c r="B12" s="3" t="s">
        <v>8</v>
      </c>
      <c r="C12" s="905"/>
      <c r="D12" s="906"/>
      <c r="E12" s="905"/>
      <c r="F12" s="907"/>
      <c r="G12" s="907"/>
      <c r="H12" s="907"/>
      <c r="I12" s="907"/>
      <c r="J12" s="907"/>
      <c r="K12" s="907"/>
      <c r="L12" s="907"/>
      <c r="M12" s="907"/>
      <c r="N12" s="907"/>
      <c r="O12" s="907"/>
      <c r="P12" s="907"/>
      <c r="Q12" s="907"/>
      <c r="R12" s="907"/>
      <c r="S12" s="907"/>
      <c r="T12" s="907"/>
      <c r="U12" s="907"/>
      <c r="V12" s="907"/>
      <c r="W12" s="907"/>
      <c r="X12" s="907"/>
      <c r="Y12" s="907"/>
      <c r="Z12" s="907"/>
      <c r="AA12" s="907"/>
      <c r="AB12" s="907"/>
      <c r="AC12" s="907"/>
      <c r="AD12" s="907"/>
      <c r="AE12" s="907"/>
      <c r="AF12" s="907"/>
      <c r="AG12" s="907"/>
      <c r="AH12" s="907"/>
      <c r="AI12" s="907"/>
      <c r="AJ12" s="907"/>
      <c r="AK12" s="907"/>
      <c r="AL12" s="907"/>
      <c r="AM12" s="907"/>
      <c r="AN12" s="907"/>
      <c r="AO12" s="907"/>
      <c r="AP12" s="907"/>
      <c r="AQ12" s="907"/>
      <c r="AR12" s="907"/>
      <c r="AS12" s="907"/>
      <c r="AT12" s="907"/>
      <c r="AU12" s="907"/>
      <c r="AV12" s="907"/>
      <c r="AW12" s="907"/>
      <c r="AX12" s="907"/>
      <c r="AY12" s="907"/>
      <c r="AZ12" s="905"/>
      <c r="BA12" s="907"/>
      <c r="BB12" s="907"/>
      <c r="BC12" s="907"/>
      <c r="BD12" s="907"/>
      <c r="BE12" s="907"/>
      <c r="BF12" s="907"/>
      <c r="BG12" s="907"/>
      <c r="BH12" s="908"/>
      <c r="BI12" s="321"/>
      <c r="BJ12" s="321"/>
      <c r="BK12" s="321"/>
      <c r="BL12" s="321"/>
      <c r="BM12" s="321"/>
      <c r="BN12" s="366"/>
    </row>
    <row r="13" spans="1:67" ht="12.75" customHeight="1" x14ac:dyDescent="0.25">
      <c r="A13" s="2"/>
      <c r="B13" s="3" t="s">
        <v>9</v>
      </c>
      <c r="C13" s="905"/>
      <c r="D13" s="906"/>
      <c r="E13" s="905"/>
      <c r="F13" s="907"/>
      <c r="G13" s="907"/>
      <c r="H13" s="907"/>
      <c r="I13" s="907"/>
      <c r="J13" s="907"/>
      <c r="K13" s="907"/>
      <c r="L13" s="907"/>
      <c r="M13" s="907"/>
      <c r="N13" s="907"/>
      <c r="O13" s="907"/>
      <c r="P13" s="907"/>
      <c r="Q13" s="907"/>
      <c r="R13" s="907"/>
      <c r="S13" s="907"/>
      <c r="T13" s="907"/>
      <c r="U13" s="907"/>
      <c r="V13" s="907"/>
      <c r="W13" s="907"/>
      <c r="X13" s="907"/>
      <c r="Y13" s="907"/>
      <c r="Z13" s="907"/>
      <c r="AA13" s="907"/>
      <c r="AB13" s="907"/>
      <c r="AC13" s="907"/>
      <c r="AD13" s="907"/>
      <c r="AE13" s="907"/>
      <c r="AF13" s="907"/>
      <c r="AG13" s="907"/>
      <c r="AH13" s="907"/>
      <c r="AI13" s="907"/>
      <c r="AJ13" s="907"/>
      <c r="AK13" s="907"/>
      <c r="AL13" s="907"/>
      <c r="AM13" s="907"/>
      <c r="AN13" s="907"/>
      <c r="AO13" s="907"/>
      <c r="AP13" s="907"/>
      <c r="AQ13" s="907"/>
      <c r="AR13" s="907"/>
      <c r="AS13" s="907"/>
      <c r="AT13" s="907"/>
      <c r="AU13" s="907"/>
      <c r="AV13" s="907"/>
      <c r="AW13" s="907"/>
      <c r="AX13" s="907"/>
      <c r="AY13" s="907"/>
      <c r="AZ13" s="905"/>
      <c r="BA13" s="907"/>
      <c r="BB13" s="907"/>
      <c r="BC13" s="907"/>
      <c r="BD13" s="907"/>
      <c r="BE13" s="907"/>
      <c r="BF13" s="907"/>
      <c r="BG13" s="907"/>
      <c r="BH13" s="908"/>
      <c r="BI13" s="321"/>
      <c r="BJ13" s="321"/>
      <c r="BK13" s="321"/>
      <c r="BL13" s="321"/>
      <c r="BM13" s="321"/>
      <c r="BN13" s="366"/>
    </row>
    <row r="14" spans="1:67" ht="12.75" customHeight="1" x14ac:dyDescent="0.25">
      <c r="A14" s="2"/>
      <c r="B14" s="3" t="s">
        <v>10</v>
      </c>
      <c r="C14" s="905"/>
      <c r="D14" s="906"/>
      <c r="E14" s="905"/>
      <c r="F14" s="907"/>
      <c r="G14" s="907"/>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7"/>
      <c r="AY14" s="907"/>
      <c r="AZ14" s="905"/>
      <c r="BA14" s="907"/>
      <c r="BB14" s="907"/>
      <c r="BC14" s="907"/>
      <c r="BD14" s="907"/>
      <c r="BE14" s="907"/>
      <c r="BF14" s="907"/>
      <c r="BG14" s="907"/>
      <c r="BH14" s="908"/>
      <c r="BI14" s="321"/>
      <c r="BJ14" s="321"/>
      <c r="BK14" s="321"/>
      <c r="BL14" s="321"/>
      <c r="BM14" s="321"/>
      <c r="BN14" s="366"/>
    </row>
    <row r="15" spans="1:67" ht="12.75" customHeight="1" x14ac:dyDescent="0.25">
      <c r="A15" s="8"/>
      <c r="B15" s="9"/>
      <c r="C15" s="909"/>
      <c r="D15" s="910"/>
      <c r="E15" s="911"/>
      <c r="F15" s="910"/>
      <c r="G15" s="910"/>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0"/>
      <c r="AY15" s="910"/>
      <c r="AZ15" s="911"/>
      <c r="BA15" s="910"/>
      <c r="BB15" s="910"/>
      <c r="BC15" s="910"/>
      <c r="BD15" s="910"/>
      <c r="BE15" s="910"/>
      <c r="BF15" s="910"/>
      <c r="BG15" s="910"/>
      <c r="BH15" s="912"/>
      <c r="BI15" s="913"/>
      <c r="BJ15" s="913"/>
      <c r="BK15" s="913"/>
      <c r="BL15" s="913"/>
      <c r="BM15" s="913"/>
      <c r="BN15" s="914"/>
    </row>
    <row r="16" spans="1:67" s="10" customFormat="1" ht="12.75" customHeight="1" x14ac:dyDescent="0.25">
      <c r="A16" s="1178" t="s">
        <v>11</v>
      </c>
      <c r="B16" s="1181" t="s">
        <v>12</v>
      </c>
      <c r="C16" s="1183" t="s">
        <v>274</v>
      </c>
      <c r="D16" s="1184"/>
      <c r="E16" s="1184"/>
      <c r="F16" s="1184"/>
      <c r="G16" s="1184"/>
      <c r="H16" s="1184"/>
      <c r="I16" s="1184"/>
      <c r="J16" s="1184"/>
      <c r="K16" s="1184"/>
      <c r="L16" s="1184"/>
      <c r="M16" s="1184"/>
      <c r="N16" s="1184"/>
      <c r="O16" s="1184"/>
      <c r="P16" s="1184"/>
      <c r="Q16" s="1184"/>
      <c r="R16" s="1184"/>
      <c r="S16" s="1184"/>
      <c r="T16" s="1184"/>
      <c r="U16" s="1184"/>
      <c r="V16" s="1184"/>
      <c r="W16" s="1184"/>
      <c r="X16" s="1184"/>
      <c r="Y16" s="1184"/>
      <c r="Z16" s="1184"/>
      <c r="AA16" s="1184"/>
      <c r="AB16" s="1184"/>
      <c r="AC16" s="1184"/>
      <c r="AD16" s="1184"/>
      <c r="AE16" s="1184"/>
      <c r="AF16" s="1184"/>
      <c r="AG16" s="1184"/>
      <c r="AH16" s="1184"/>
      <c r="AI16" s="1184"/>
      <c r="AJ16" s="1184"/>
      <c r="AK16" s="1184"/>
      <c r="AL16" s="1184"/>
      <c r="AM16" s="1184"/>
      <c r="AN16" s="1184"/>
      <c r="AO16" s="1184"/>
      <c r="AP16" s="1184"/>
      <c r="AQ16" s="1184"/>
      <c r="AR16" s="1184"/>
      <c r="AS16" s="1184"/>
      <c r="AT16" s="1184"/>
      <c r="AU16" s="1184"/>
      <c r="AV16" s="1184"/>
      <c r="AW16" s="1184"/>
      <c r="AX16" s="1184"/>
      <c r="AY16" s="1184"/>
      <c r="AZ16" s="1184"/>
      <c r="BA16" s="1184"/>
      <c r="BB16" s="1184"/>
      <c r="BC16" s="1184"/>
      <c r="BD16" s="1184"/>
      <c r="BE16" s="1184"/>
      <c r="BF16" s="1184"/>
      <c r="BG16" s="1184"/>
      <c r="BH16" s="1184"/>
      <c r="BI16" s="1184"/>
      <c r="BJ16" s="1184"/>
      <c r="BK16" s="1184"/>
      <c r="BL16" s="1184"/>
      <c r="BM16" s="1184"/>
      <c r="BN16" s="1184"/>
      <c r="BO16" s="915"/>
    </row>
    <row r="17" spans="1:67" s="10" customFormat="1" ht="12.75" customHeight="1" x14ac:dyDescent="0.25">
      <c r="A17" s="1179"/>
      <c r="B17" s="1182"/>
      <c r="C17" s="1185" t="s">
        <v>13</v>
      </c>
      <c r="D17" s="1187" t="s">
        <v>759</v>
      </c>
      <c r="E17" s="1189" t="s">
        <v>14</v>
      </c>
      <c r="F17" s="1187" t="s">
        <v>760</v>
      </c>
      <c r="G17" s="1191" t="s">
        <v>761</v>
      </c>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c r="AJ17" s="1191"/>
      <c r="AK17" s="1191"/>
      <c r="AL17" s="1191"/>
      <c r="AM17" s="1191"/>
      <c r="AN17" s="1191"/>
      <c r="AO17" s="1191"/>
      <c r="AP17" s="1191"/>
      <c r="AQ17" s="1191"/>
      <c r="AR17" s="1191"/>
      <c r="AS17" s="1191"/>
      <c r="AT17" s="1191"/>
      <c r="AU17" s="1191"/>
      <c r="AV17" s="1191"/>
      <c r="AW17" s="1191"/>
      <c r="AX17" s="1191"/>
      <c r="AY17" s="1191"/>
      <c r="AZ17" s="1197" t="s">
        <v>15</v>
      </c>
      <c r="BA17" s="1199" t="s">
        <v>762</v>
      </c>
      <c r="BB17" s="1191" t="s">
        <v>761</v>
      </c>
      <c r="BC17" s="1191"/>
      <c r="BD17" s="1191"/>
      <c r="BE17" s="1191"/>
      <c r="BF17" s="1191"/>
      <c r="BG17" s="1191"/>
      <c r="BH17" s="1189" t="s">
        <v>16</v>
      </c>
      <c r="BI17" s="1187" t="s">
        <v>763</v>
      </c>
      <c r="BJ17" s="1194" t="s">
        <v>761</v>
      </c>
      <c r="BK17" s="1191"/>
      <c r="BL17" s="1191"/>
      <c r="BM17" s="1191"/>
      <c r="BN17" s="1192" t="s">
        <v>17</v>
      </c>
      <c r="BO17" s="915"/>
    </row>
    <row r="18" spans="1:67" s="11" customFormat="1" ht="61.5" customHeight="1" thickBot="1" x14ac:dyDescent="0.3">
      <c r="A18" s="1180"/>
      <c r="B18" s="1182"/>
      <c r="C18" s="1186"/>
      <c r="D18" s="1188"/>
      <c r="E18" s="1190"/>
      <c r="F18" s="1188"/>
      <c r="G18" s="916" t="s">
        <v>764</v>
      </c>
      <c r="H18" s="916" t="s">
        <v>765</v>
      </c>
      <c r="I18" s="916" t="s">
        <v>766</v>
      </c>
      <c r="J18" s="916" t="s">
        <v>767</v>
      </c>
      <c r="K18" s="917" t="s">
        <v>768</v>
      </c>
      <c r="L18" s="916" t="s">
        <v>769</v>
      </c>
      <c r="M18" s="916" t="s">
        <v>770</v>
      </c>
      <c r="N18" s="916" t="s">
        <v>771</v>
      </c>
      <c r="O18" s="916" t="s">
        <v>772</v>
      </c>
      <c r="P18" s="916" t="s">
        <v>773</v>
      </c>
      <c r="Q18" s="917" t="s">
        <v>774</v>
      </c>
      <c r="R18" s="916" t="s">
        <v>775</v>
      </c>
      <c r="S18" s="917" t="s">
        <v>776</v>
      </c>
      <c r="T18" s="916" t="s">
        <v>777</v>
      </c>
      <c r="U18" s="916" t="s">
        <v>778</v>
      </c>
      <c r="V18" s="916" t="s">
        <v>779</v>
      </c>
      <c r="W18" s="916" t="s">
        <v>780</v>
      </c>
      <c r="X18" s="918" t="s">
        <v>781</v>
      </c>
      <c r="Y18" s="916"/>
      <c r="Z18" s="919"/>
      <c r="AA18" s="919"/>
      <c r="AB18" s="919"/>
      <c r="AC18" s="919"/>
      <c r="AD18" s="919"/>
      <c r="AE18" s="919"/>
      <c r="AF18" s="919"/>
      <c r="AG18" s="919"/>
      <c r="AH18" s="919"/>
      <c r="AI18" s="919"/>
      <c r="AJ18" s="919"/>
      <c r="AK18" s="919"/>
      <c r="AL18" s="919"/>
      <c r="AM18" s="919"/>
      <c r="AN18" s="919"/>
      <c r="AO18" s="919"/>
      <c r="AP18" s="919"/>
      <c r="AQ18" s="919"/>
      <c r="AR18" s="919"/>
      <c r="AS18" s="919"/>
      <c r="AT18" s="919"/>
      <c r="AU18" s="919"/>
      <c r="AV18" s="919"/>
      <c r="AW18" s="919"/>
      <c r="AX18" s="919"/>
      <c r="AY18" s="920"/>
      <c r="AZ18" s="1198"/>
      <c r="BA18" s="1200"/>
      <c r="BB18" s="919"/>
      <c r="BC18" s="919"/>
      <c r="BD18" s="919"/>
      <c r="BE18" s="919"/>
      <c r="BF18" s="919"/>
      <c r="BG18" s="920"/>
      <c r="BH18" s="1190"/>
      <c r="BI18" s="1188"/>
      <c r="BJ18" s="919"/>
      <c r="BK18" s="919"/>
      <c r="BL18" s="919"/>
      <c r="BM18" s="920"/>
      <c r="BN18" s="1193"/>
      <c r="BO18" s="921"/>
    </row>
    <row r="19" spans="1:67" s="11" customFormat="1" ht="9.75" customHeight="1" thickTop="1" x14ac:dyDescent="0.25">
      <c r="A19" s="12" t="s">
        <v>18</v>
      </c>
      <c r="B19" s="12">
        <v>2</v>
      </c>
      <c r="C19" s="922">
        <v>3</v>
      </c>
      <c r="D19" s="923">
        <v>4</v>
      </c>
      <c r="E19" s="13">
        <v>5</v>
      </c>
      <c r="F19" s="924">
        <v>6</v>
      </c>
      <c r="G19" s="183">
        <v>7</v>
      </c>
      <c r="H19" s="183">
        <v>8</v>
      </c>
      <c r="I19" s="183">
        <v>9</v>
      </c>
      <c r="J19" s="183">
        <v>10</v>
      </c>
      <c r="K19" s="183">
        <v>11</v>
      </c>
      <c r="L19" s="183">
        <v>12</v>
      </c>
      <c r="M19" s="183">
        <v>13</v>
      </c>
      <c r="N19" s="183">
        <v>14</v>
      </c>
      <c r="O19" s="183">
        <v>15</v>
      </c>
      <c r="P19" s="183">
        <v>16</v>
      </c>
      <c r="Q19" s="183">
        <v>17</v>
      </c>
      <c r="R19" s="183">
        <v>18</v>
      </c>
      <c r="S19" s="183">
        <v>19</v>
      </c>
      <c r="T19" s="183">
        <v>10</v>
      </c>
      <c r="U19" s="183">
        <v>21</v>
      </c>
      <c r="V19" s="183">
        <v>22</v>
      </c>
      <c r="W19" s="183">
        <v>23</v>
      </c>
      <c r="X19" s="183">
        <v>24</v>
      </c>
      <c r="Y19" s="183">
        <v>25</v>
      </c>
      <c r="Z19" s="183">
        <v>26</v>
      </c>
      <c r="AA19" s="183">
        <v>27</v>
      </c>
      <c r="AB19" s="183">
        <v>11</v>
      </c>
      <c r="AC19" s="183">
        <v>29</v>
      </c>
      <c r="AD19" s="183">
        <v>30</v>
      </c>
      <c r="AE19" s="183">
        <v>31</v>
      </c>
      <c r="AF19" s="183">
        <v>32</v>
      </c>
      <c r="AG19" s="183">
        <v>33</v>
      </c>
      <c r="AH19" s="183">
        <v>34</v>
      </c>
      <c r="AI19" s="183">
        <v>35</v>
      </c>
      <c r="AJ19" s="183">
        <v>36</v>
      </c>
      <c r="AK19" s="183">
        <v>37</v>
      </c>
      <c r="AL19" s="183">
        <v>38</v>
      </c>
      <c r="AM19" s="183">
        <v>39</v>
      </c>
      <c r="AN19" s="183">
        <v>40</v>
      </c>
      <c r="AO19" s="183">
        <v>41</v>
      </c>
      <c r="AP19" s="183">
        <v>42</v>
      </c>
      <c r="AQ19" s="183">
        <v>43</v>
      </c>
      <c r="AR19" s="183">
        <v>44</v>
      </c>
      <c r="AS19" s="183">
        <v>45</v>
      </c>
      <c r="AT19" s="183">
        <v>46</v>
      </c>
      <c r="AU19" s="183">
        <v>47</v>
      </c>
      <c r="AV19" s="183">
        <v>48</v>
      </c>
      <c r="AW19" s="183">
        <v>49</v>
      </c>
      <c r="AX19" s="183">
        <v>50</v>
      </c>
      <c r="AY19" s="287">
        <v>51</v>
      </c>
      <c r="AZ19" s="12">
        <v>52</v>
      </c>
      <c r="BA19" s="924">
        <v>53</v>
      </c>
      <c r="BB19" s="183">
        <v>54</v>
      </c>
      <c r="BC19" s="183">
        <v>55</v>
      </c>
      <c r="BD19" s="183">
        <v>56</v>
      </c>
      <c r="BE19" s="183">
        <v>57</v>
      </c>
      <c r="BF19" s="183">
        <v>58</v>
      </c>
      <c r="BG19" s="287">
        <v>59</v>
      </c>
      <c r="BH19" s="12">
        <v>60</v>
      </c>
      <c r="BI19" s="924">
        <v>61</v>
      </c>
      <c r="BJ19" s="183">
        <v>62</v>
      </c>
      <c r="BK19" s="183">
        <v>63</v>
      </c>
      <c r="BL19" s="183">
        <v>64</v>
      </c>
      <c r="BM19" s="287">
        <v>65</v>
      </c>
      <c r="BN19" s="13">
        <v>66</v>
      </c>
      <c r="BO19" s="921"/>
    </row>
    <row r="20" spans="1:67" s="19" customFormat="1" x14ac:dyDescent="0.25">
      <c r="A20" s="16"/>
      <c r="B20" s="17" t="s">
        <v>19</v>
      </c>
      <c r="C20" s="925"/>
      <c r="D20" s="926"/>
      <c r="E20" s="927"/>
      <c r="F20" s="928"/>
      <c r="G20" s="929"/>
      <c r="H20" s="929"/>
      <c r="I20" s="929"/>
      <c r="J20" s="929"/>
      <c r="K20" s="929"/>
      <c r="L20" s="929"/>
      <c r="M20" s="929"/>
      <c r="N20" s="929"/>
      <c r="O20" s="929"/>
      <c r="P20" s="929"/>
      <c r="Q20" s="929"/>
      <c r="R20" s="929"/>
      <c r="S20" s="929"/>
      <c r="T20" s="929"/>
      <c r="U20" s="929"/>
      <c r="V20" s="929"/>
      <c r="W20" s="929"/>
      <c r="X20" s="929"/>
      <c r="Y20" s="929"/>
      <c r="Z20" s="929"/>
      <c r="AA20" s="929"/>
      <c r="AB20" s="929"/>
      <c r="AC20" s="929"/>
      <c r="AD20" s="929"/>
      <c r="AE20" s="929"/>
      <c r="AF20" s="929"/>
      <c r="AG20" s="929"/>
      <c r="AH20" s="929"/>
      <c r="AI20" s="929"/>
      <c r="AJ20" s="929"/>
      <c r="AK20" s="929"/>
      <c r="AL20" s="929"/>
      <c r="AM20" s="929"/>
      <c r="AN20" s="929"/>
      <c r="AO20" s="929"/>
      <c r="AP20" s="929"/>
      <c r="AQ20" s="929"/>
      <c r="AR20" s="929"/>
      <c r="AS20" s="929"/>
      <c r="AT20" s="929"/>
      <c r="AU20" s="929"/>
      <c r="AV20" s="929"/>
      <c r="AW20" s="929"/>
      <c r="AX20" s="929"/>
      <c r="AY20" s="927"/>
      <c r="AZ20" s="930"/>
      <c r="BA20" s="928"/>
      <c r="BB20" s="929"/>
      <c r="BC20" s="929"/>
      <c r="BD20" s="929"/>
      <c r="BE20" s="929"/>
      <c r="BF20" s="929"/>
      <c r="BG20" s="927"/>
      <c r="BH20" s="930"/>
      <c r="BI20" s="928"/>
      <c r="BJ20" s="929"/>
      <c r="BK20" s="929"/>
      <c r="BL20" s="929"/>
      <c r="BM20" s="927"/>
      <c r="BN20" s="931"/>
      <c r="BO20" s="18"/>
    </row>
    <row r="21" spans="1:67" s="19" customFormat="1" ht="12.75" thickBot="1" x14ac:dyDescent="0.3">
      <c r="A21" s="20"/>
      <c r="B21" s="21" t="s">
        <v>20</v>
      </c>
      <c r="C21" s="932">
        <f>SUM(C22,C25,C26,C27,C42,C43)</f>
        <v>187008</v>
      </c>
      <c r="D21" s="933">
        <f>SUM(D22,D25,D26,D27,D42,D43)</f>
        <v>500000</v>
      </c>
      <c r="E21" s="288">
        <f t="shared" ref="E21" si="0">SUM(E22,E25,E26,E42,E43)</f>
        <v>187008</v>
      </c>
      <c r="F21" s="933">
        <f>SUM(F22,F25,F26,F42,F43)</f>
        <v>500000</v>
      </c>
      <c r="G21" s="184">
        <f>SUM(G22,G25,G26,G42,G43)</f>
        <v>-29200</v>
      </c>
      <c r="H21" s="184">
        <f t="shared" ref="H21:AX21" si="1">SUM(H22,H25,H26,H42,H43)</f>
        <v>-230</v>
      </c>
      <c r="I21" s="184">
        <f t="shared" si="1"/>
        <v>-1449</v>
      </c>
      <c r="J21" s="184">
        <f t="shared" si="1"/>
        <v>-302797</v>
      </c>
      <c r="K21" s="184">
        <f t="shared" si="1"/>
        <v>300000</v>
      </c>
      <c r="L21" s="184">
        <f t="shared" si="1"/>
        <v>-4750</v>
      </c>
      <c r="M21" s="184">
        <f t="shared" si="1"/>
        <v>-4795</v>
      </c>
      <c r="N21" s="184">
        <f t="shared" si="1"/>
        <v>-5000</v>
      </c>
      <c r="O21" s="184">
        <f t="shared" si="1"/>
        <v>-15946</v>
      </c>
      <c r="P21" s="184">
        <f t="shared" si="1"/>
        <v>-5956</v>
      </c>
      <c r="Q21" s="184">
        <f t="shared" si="1"/>
        <v>-9536</v>
      </c>
      <c r="R21" s="184">
        <f t="shared" si="1"/>
        <v>-8000</v>
      </c>
      <c r="S21" s="184">
        <f t="shared" si="1"/>
        <v>-169535</v>
      </c>
      <c r="T21" s="184">
        <f t="shared" si="1"/>
        <v>-1180</v>
      </c>
      <c r="U21" s="184">
        <f t="shared" si="1"/>
        <v>-174</v>
      </c>
      <c r="V21" s="184">
        <f t="shared" si="1"/>
        <v>-353</v>
      </c>
      <c r="W21" s="184">
        <f t="shared" si="1"/>
        <v>-3272</v>
      </c>
      <c r="X21" s="184">
        <f t="shared" si="1"/>
        <v>-50819</v>
      </c>
      <c r="Y21" s="184">
        <f t="shared" si="1"/>
        <v>0</v>
      </c>
      <c r="Z21" s="184">
        <f t="shared" si="1"/>
        <v>0</v>
      </c>
      <c r="AA21" s="184">
        <f t="shared" si="1"/>
        <v>0</v>
      </c>
      <c r="AB21" s="184">
        <f t="shared" si="1"/>
        <v>0</v>
      </c>
      <c r="AC21" s="184">
        <f t="shared" si="1"/>
        <v>0</v>
      </c>
      <c r="AD21" s="184">
        <f t="shared" si="1"/>
        <v>0</v>
      </c>
      <c r="AE21" s="184">
        <f t="shared" si="1"/>
        <v>0</v>
      </c>
      <c r="AF21" s="184">
        <f t="shared" si="1"/>
        <v>0</v>
      </c>
      <c r="AG21" s="184">
        <f t="shared" si="1"/>
        <v>0</v>
      </c>
      <c r="AH21" s="184">
        <f t="shared" si="1"/>
        <v>0</v>
      </c>
      <c r="AI21" s="184">
        <f t="shared" si="1"/>
        <v>0</v>
      </c>
      <c r="AJ21" s="184">
        <f t="shared" si="1"/>
        <v>0</v>
      </c>
      <c r="AK21" s="184">
        <f t="shared" si="1"/>
        <v>0</v>
      </c>
      <c r="AL21" s="184">
        <f t="shared" si="1"/>
        <v>0</v>
      </c>
      <c r="AM21" s="184">
        <f t="shared" si="1"/>
        <v>0</v>
      </c>
      <c r="AN21" s="184">
        <f t="shared" si="1"/>
        <v>0</v>
      </c>
      <c r="AO21" s="184">
        <f t="shared" si="1"/>
        <v>0</v>
      </c>
      <c r="AP21" s="184">
        <f t="shared" si="1"/>
        <v>0</v>
      </c>
      <c r="AQ21" s="184">
        <f t="shared" si="1"/>
        <v>0</v>
      </c>
      <c r="AR21" s="184">
        <f t="shared" si="1"/>
        <v>0</v>
      </c>
      <c r="AS21" s="184">
        <f t="shared" si="1"/>
        <v>0</v>
      </c>
      <c r="AT21" s="184">
        <f t="shared" si="1"/>
        <v>0</v>
      </c>
      <c r="AU21" s="184">
        <f t="shared" si="1"/>
        <v>0</v>
      </c>
      <c r="AV21" s="184">
        <f t="shared" si="1"/>
        <v>0</v>
      </c>
      <c r="AW21" s="184">
        <f t="shared" si="1"/>
        <v>0</v>
      </c>
      <c r="AX21" s="184">
        <f t="shared" si="1"/>
        <v>0</v>
      </c>
      <c r="AY21" s="288">
        <f>SUM(AY22,AY25,AY26,AY42,AY43)</f>
        <v>0</v>
      </c>
      <c r="AZ21" s="368">
        <f t="shared" ref="AZ21" si="2">SUM(AZ22,AZ25,AZ26,AZ42,AZ43)</f>
        <v>0</v>
      </c>
      <c r="BA21" s="933">
        <f>SUM(BA22,BA25,BA43)</f>
        <v>0</v>
      </c>
      <c r="BB21" s="184">
        <f t="shared" ref="BB21:BG21" si="3">SUM(BB22,BB25,BB26,BB42,BB43)</f>
        <v>0</v>
      </c>
      <c r="BC21" s="184">
        <f t="shared" si="3"/>
        <v>0</v>
      </c>
      <c r="BD21" s="184">
        <f t="shared" si="3"/>
        <v>0</v>
      </c>
      <c r="BE21" s="184">
        <f t="shared" si="3"/>
        <v>0</v>
      </c>
      <c r="BF21" s="184">
        <f t="shared" si="3"/>
        <v>0</v>
      </c>
      <c r="BG21" s="288">
        <f t="shared" si="3"/>
        <v>0</v>
      </c>
      <c r="BH21" s="368">
        <f>SUM(BH22,BH27,BH43)</f>
        <v>0</v>
      </c>
      <c r="BI21" s="933">
        <f>SUM(BI22,BI27,BI43)</f>
        <v>0</v>
      </c>
      <c r="BJ21" s="184">
        <f>SUM(BJ22,BJ27,BJ43)</f>
        <v>0</v>
      </c>
      <c r="BK21" s="184">
        <f t="shared" ref="BK21:BM21" si="4">SUM(BK22,BK25,BK26,BK42,BK43)</f>
        <v>0</v>
      </c>
      <c r="BL21" s="184">
        <f t="shared" si="4"/>
        <v>0</v>
      </c>
      <c r="BM21" s="288">
        <f t="shared" si="4"/>
        <v>0</v>
      </c>
      <c r="BN21" s="22">
        <f>SUM(BN22,BN45)</f>
        <v>0</v>
      </c>
      <c r="BO21" s="18"/>
    </row>
    <row r="22" spans="1:67" ht="12.75" thickTop="1" x14ac:dyDescent="0.25">
      <c r="A22" s="25"/>
      <c r="B22" s="26" t="s">
        <v>21</v>
      </c>
      <c r="C22" s="934">
        <f t="shared" ref="C22" si="5">SUM(C23:C24)</f>
        <v>0</v>
      </c>
      <c r="D22" s="935">
        <f t="shared" ref="D22:E22" si="6">SUM(D23:D24)</f>
        <v>0</v>
      </c>
      <c r="E22" s="289">
        <f t="shared" si="6"/>
        <v>0</v>
      </c>
      <c r="F22" s="935">
        <f>SUM(F23:F24)</f>
        <v>0</v>
      </c>
      <c r="G22" s="185">
        <f>SUM(G23:G24)</f>
        <v>0</v>
      </c>
      <c r="H22" s="185">
        <f t="shared" ref="H22:AX22" si="7">SUM(H23:H24)</f>
        <v>0</v>
      </c>
      <c r="I22" s="185">
        <f t="shared" si="7"/>
        <v>0</v>
      </c>
      <c r="J22" s="185">
        <f t="shared" si="7"/>
        <v>0</v>
      </c>
      <c r="K22" s="185">
        <f t="shared" si="7"/>
        <v>0</v>
      </c>
      <c r="L22" s="185">
        <f t="shared" si="7"/>
        <v>0</v>
      </c>
      <c r="M22" s="185">
        <f t="shared" si="7"/>
        <v>0</v>
      </c>
      <c r="N22" s="185">
        <f t="shared" si="7"/>
        <v>0</v>
      </c>
      <c r="O22" s="185">
        <f t="shared" si="7"/>
        <v>0</v>
      </c>
      <c r="P22" s="185">
        <f t="shared" si="7"/>
        <v>0</v>
      </c>
      <c r="Q22" s="185">
        <f t="shared" si="7"/>
        <v>0</v>
      </c>
      <c r="R22" s="185">
        <f t="shared" si="7"/>
        <v>0</v>
      </c>
      <c r="S22" s="185">
        <f t="shared" si="7"/>
        <v>0</v>
      </c>
      <c r="T22" s="185">
        <f t="shared" si="7"/>
        <v>0</v>
      </c>
      <c r="U22" s="185">
        <f t="shared" si="7"/>
        <v>0</v>
      </c>
      <c r="V22" s="185">
        <f t="shared" si="7"/>
        <v>0</v>
      </c>
      <c r="W22" s="185">
        <f t="shared" si="7"/>
        <v>0</v>
      </c>
      <c r="X22" s="185">
        <f t="shared" si="7"/>
        <v>0</v>
      </c>
      <c r="Y22" s="185">
        <f t="shared" si="7"/>
        <v>0</v>
      </c>
      <c r="Z22" s="185">
        <f t="shared" si="7"/>
        <v>0</v>
      </c>
      <c r="AA22" s="185">
        <f t="shared" si="7"/>
        <v>0</v>
      </c>
      <c r="AB22" s="185">
        <f t="shared" si="7"/>
        <v>0</v>
      </c>
      <c r="AC22" s="185">
        <f t="shared" si="7"/>
        <v>0</v>
      </c>
      <c r="AD22" s="185">
        <f t="shared" si="7"/>
        <v>0</v>
      </c>
      <c r="AE22" s="185">
        <f t="shared" si="7"/>
        <v>0</v>
      </c>
      <c r="AF22" s="185">
        <f t="shared" si="7"/>
        <v>0</v>
      </c>
      <c r="AG22" s="185">
        <f t="shared" si="7"/>
        <v>0</v>
      </c>
      <c r="AH22" s="185">
        <f t="shared" si="7"/>
        <v>0</v>
      </c>
      <c r="AI22" s="185">
        <f t="shared" si="7"/>
        <v>0</v>
      </c>
      <c r="AJ22" s="185">
        <f t="shared" si="7"/>
        <v>0</v>
      </c>
      <c r="AK22" s="185">
        <f t="shared" si="7"/>
        <v>0</v>
      </c>
      <c r="AL22" s="185">
        <f t="shared" si="7"/>
        <v>0</v>
      </c>
      <c r="AM22" s="185">
        <f t="shared" si="7"/>
        <v>0</v>
      </c>
      <c r="AN22" s="185">
        <f t="shared" si="7"/>
        <v>0</v>
      </c>
      <c r="AO22" s="185">
        <f t="shared" si="7"/>
        <v>0</v>
      </c>
      <c r="AP22" s="185">
        <f t="shared" si="7"/>
        <v>0</v>
      </c>
      <c r="AQ22" s="185">
        <f t="shared" si="7"/>
        <v>0</v>
      </c>
      <c r="AR22" s="185">
        <f t="shared" si="7"/>
        <v>0</v>
      </c>
      <c r="AS22" s="185">
        <f t="shared" si="7"/>
        <v>0</v>
      </c>
      <c r="AT22" s="185">
        <f t="shared" si="7"/>
        <v>0</v>
      </c>
      <c r="AU22" s="185">
        <f t="shared" si="7"/>
        <v>0</v>
      </c>
      <c r="AV22" s="185">
        <f t="shared" si="7"/>
        <v>0</v>
      </c>
      <c r="AW22" s="185">
        <f t="shared" si="7"/>
        <v>0</v>
      </c>
      <c r="AX22" s="185">
        <f t="shared" si="7"/>
        <v>0</v>
      </c>
      <c r="AY22" s="289">
        <f>SUM(AY23:AY24)</f>
        <v>0</v>
      </c>
      <c r="AZ22" s="369">
        <f t="shared" ref="AZ22" si="8">SUM(AZ23:AZ24)</f>
        <v>0</v>
      </c>
      <c r="BA22" s="935">
        <f>SUM(BA23:BA24)</f>
        <v>0</v>
      </c>
      <c r="BB22" s="185">
        <f t="shared" ref="BB22:BG22" si="9">SUM(BB23:BB24)</f>
        <v>0</v>
      </c>
      <c r="BC22" s="185">
        <f t="shared" si="9"/>
        <v>0</v>
      </c>
      <c r="BD22" s="185">
        <f t="shared" si="9"/>
        <v>0</v>
      </c>
      <c r="BE22" s="185">
        <f t="shared" si="9"/>
        <v>0</v>
      </c>
      <c r="BF22" s="185">
        <f t="shared" si="9"/>
        <v>0</v>
      </c>
      <c r="BG22" s="289">
        <f t="shared" si="9"/>
        <v>0</v>
      </c>
      <c r="BH22" s="369">
        <f>SUM(BH23:BH24)</f>
        <v>0</v>
      </c>
      <c r="BI22" s="935">
        <f>SUM(BI23:BI24)</f>
        <v>0</v>
      </c>
      <c r="BJ22" s="185">
        <f>SUM(BJ23:BJ24)</f>
        <v>0</v>
      </c>
      <c r="BK22" s="185">
        <f t="shared" ref="BK22:BM22" si="10">SUM(BK23:BK24)</f>
        <v>0</v>
      </c>
      <c r="BL22" s="185">
        <f t="shared" si="10"/>
        <v>0</v>
      </c>
      <c r="BM22" s="289">
        <f t="shared" si="10"/>
        <v>0</v>
      </c>
      <c r="BN22" s="27">
        <f>SUM(BN23:BN24)</f>
        <v>0</v>
      </c>
      <c r="BO22" s="367"/>
    </row>
    <row r="23" spans="1:67" x14ac:dyDescent="0.25">
      <c r="A23" s="30"/>
      <c r="B23" s="31" t="s">
        <v>22</v>
      </c>
      <c r="C23" s="936">
        <f>SUM(E23,AZ23,BH23)</f>
        <v>0</v>
      </c>
      <c r="D23" s="937">
        <f>SUM(F23,BA23,BI23)</f>
        <v>0</v>
      </c>
      <c r="E23" s="290">
        <f>SUM(F23:AY23)</f>
        <v>0</v>
      </c>
      <c r="F23" s="938"/>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290"/>
      <c r="AZ23" s="939">
        <f>SUM(BA23:BG23)</f>
        <v>0</v>
      </c>
      <c r="BA23" s="938"/>
      <c r="BB23" s="186"/>
      <c r="BC23" s="186"/>
      <c r="BD23" s="186"/>
      <c r="BE23" s="186"/>
      <c r="BF23" s="186"/>
      <c r="BG23" s="290"/>
      <c r="BH23" s="939">
        <f>SUM(BI23:BM23)</f>
        <v>0</v>
      </c>
      <c r="BI23" s="938"/>
      <c r="BJ23" s="186"/>
      <c r="BK23" s="186"/>
      <c r="BL23" s="186"/>
      <c r="BM23" s="290"/>
      <c r="BN23" s="940"/>
      <c r="BO23" s="367"/>
    </row>
    <row r="24" spans="1:67" x14ac:dyDescent="0.25">
      <c r="A24" s="34"/>
      <c r="B24" s="35" t="s">
        <v>23</v>
      </c>
      <c r="C24" s="941">
        <f>SUM(E24,AZ24,BH24)</f>
        <v>0</v>
      </c>
      <c r="D24" s="942">
        <f>SUM(F24,BA24,BI24)</f>
        <v>0</v>
      </c>
      <c r="E24" s="291">
        <f>SUM(F24:AY24)</f>
        <v>0</v>
      </c>
      <c r="F24" s="943"/>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291"/>
      <c r="AZ24" s="944">
        <f>SUM(BA24:BG24)</f>
        <v>0</v>
      </c>
      <c r="BA24" s="943"/>
      <c r="BB24" s="187"/>
      <c r="BC24" s="187"/>
      <c r="BD24" s="187"/>
      <c r="BE24" s="187"/>
      <c r="BF24" s="187"/>
      <c r="BG24" s="291"/>
      <c r="BH24" s="944">
        <f>SUM(BI24:BM24)</f>
        <v>0</v>
      </c>
      <c r="BI24" s="943"/>
      <c r="BJ24" s="187"/>
      <c r="BK24" s="187"/>
      <c r="BL24" s="187"/>
      <c r="BM24" s="291"/>
      <c r="BN24" s="945"/>
      <c r="BO24" s="367"/>
    </row>
    <row r="25" spans="1:67" s="19" customFormat="1" ht="24.75" thickBot="1" x14ac:dyDescent="0.3">
      <c r="A25" s="179">
        <v>19300</v>
      </c>
      <c r="B25" s="179" t="s">
        <v>277</v>
      </c>
      <c r="C25" s="946">
        <f>SUM(E25,AZ25)</f>
        <v>187008</v>
      </c>
      <c r="D25" s="947">
        <f>SUM(F25,BA25)</f>
        <v>500000</v>
      </c>
      <c r="E25" s="948">
        <f>SUM(F25:AY25)</f>
        <v>187008</v>
      </c>
      <c r="F25" s="949">
        <f>F51</f>
        <v>500000</v>
      </c>
      <c r="G25" s="188">
        <v>-29200</v>
      </c>
      <c r="H25" s="188">
        <v>-230</v>
      </c>
      <c r="I25" s="188">
        <f>4410+17897+744-24500</f>
        <v>-1449</v>
      </c>
      <c r="J25" s="188">
        <f>-279045-23752</f>
        <v>-302797</v>
      </c>
      <c r="K25" s="188">
        <v>300000</v>
      </c>
      <c r="L25" s="188">
        <v>-4750</v>
      </c>
      <c r="M25" s="188">
        <v>-4795</v>
      </c>
      <c r="N25" s="188">
        <v>-5000</v>
      </c>
      <c r="O25" s="188">
        <f>-900-1722-8485-4839</f>
        <v>-15946</v>
      </c>
      <c r="P25" s="188">
        <f>-5175-781</f>
        <v>-5956</v>
      </c>
      <c r="Q25" s="188">
        <v>-9536</v>
      </c>
      <c r="R25" s="188">
        <v>-8000</v>
      </c>
      <c r="S25" s="188">
        <f>-150000-10627-9000+92</f>
        <v>-169535</v>
      </c>
      <c r="T25" s="188">
        <f>-1180</f>
        <v>-1180</v>
      </c>
      <c r="U25" s="188">
        <v>-174</v>
      </c>
      <c r="V25" s="188">
        <v>-353</v>
      </c>
      <c r="W25" s="188">
        <v>-3272</v>
      </c>
      <c r="X25" s="188">
        <v>-50819</v>
      </c>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948"/>
      <c r="AZ25" s="950">
        <f>SUM(BA25:BG25)</f>
        <v>0</v>
      </c>
      <c r="BA25" s="949"/>
      <c r="BB25" s="188"/>
      <c r="BC25" s="188"/>
      <c r="BD25" s="188"/>
      <c r="BE25" s="188"/>
      <c r="BF25" s="188"/>
      <c r="BG25" s="948"/>
      <c r="BH25" s="951" t="s">
        <v>24</v>
      </c>
      <c r="BI25" s="952" t="s">
        <v>24</v>
      </c>
      <c r="BJ25" s="278" t="s">
        <v>24</v>
      </c>
      <c r="BK25" s="40" t="s">
        <v>24</v>
      </c>
      <c r="BL25" s="40" t="s">
        <v>24</v>
      </c>
      <c r="BM25" s="953" t="s">
        <v>24</v>
      </c>
      <c r="BN25" s="954" t="s">
        <v>24</v>
      </c>
      <c r="BO25" s="18"/>
    </row>
    <row r="26" spans="1:67" s="19" customFormat="1" ht="36.75" customHeight="1" thickTop="1" x14ac:dyDescent="0.25">
      <c r="A26" s="42"/>
      <c r="B26" s="42" t="s">
        <v>25</v>
      </c>
      <c r="C26" s="955">
        <f>SUM(E26)</f>
        <v>0</v>
      </c>
      <c r="D26" s="956">
        <f>SUM(F26)</f>
        <v>0</v>
      </c>
      <c r="E26" s="957">
        <f>SUM(F26:AY26)</f>
        <v>0</v>
      </c>
      <c r="F26" s="958"/>
      <c r="G26" s="794"/>
      <c r="H26" s="794"/>
      <c r="I26" s="794"/>
      <c r="J26" s="794"/>
      <c r="K26" s="794"/>
      <c r="L26" s="794"/>
      <c r="M26" s="794"/>
      <c r="N26" s="794"/>
      <c r="O26" s="794"/>
      <c r="P26" s="794"/>
      <c r="Q26" s="794"/>
      <c r="R26" s="794"/>
      <c r="S26" s="794"/>
      <c r="T26" s="794"/>
      <c r="U26" s="794"/>
      <c r="V26" s="794"/>
      <c r="W26" s="794"/>
      <c r="X26" s="794"/>
      <c r="Y26" s="794"/>
      <c r="Z26" s="794"/>
      <c r="AA26" s="794"/>
      <c r="AB26" s="794"/>
      <c r="AC26" s="794"/>
      <c r="AD26" s="794"/>
      <c r="AE26" s="794"/>
      <c r="AF26" s="794"/>
      <c r="AG26" s="794"/>
      <c r="AH26" s="794"/>
      <c r="AI26" s="794"/>
      <c r="AJ26" s="794"/>
      <c r="AK26" s="794"/>
      <c r="AL26" s="794"/>
      <c r="AM26" s="794"/>
      <c r="AN26" s="794"/>
      <c r="AO26" s="794"/>
      <c r="AP26" s="794"/>
      <c r="AQ26" s="794"/>
      <c r="AR26" s="794"/>
      <c r="AS26" s="794"/>
      <c r="AT26" s="794"/>
      <c r="AU26" s="794"/>
      <c r="AV26" s="794"/>
      <c r="AW26" s="794"/>
      <c r="AX26" s="794"/>
      <c r="AY26" s="959"/>
      <c r="AZ26" s="960" t="s">
        <v>24</v>
      </c>
      <c r="BA26" s="961" t="s">
        <v>24</v>
      </c>
      <c r="BB26" s="189" t="s">
        <v>24</v>
      </c>
      <c r="BC26" s="189" t="s">
        <v>24</v>
      </c>
      <c r="BD26" s="189" t="s">
        <v>24</v>
      </c>
      <c r="BE26" s="189" t="s">
        <v>24</v>
      </c>
      <c r="BF26" s="189" t="s">
        <v>24</v>
      </c>
      <c r="BG26" s="293" t="s">
        <v>24</v>
      </c>
      <c r="BH26" s="960" t="s">
        <v>24</v>
      </c>
      <c r="BI26" s="961" t="s">
        <v>24</v>
      </c>
      <c r="BJ26" s="189" t="s">
        <v>24</v>
      </c>
      <c r="BK26" s="45" t="s">
        <v>24</v>
      </c>
      <c r="BL26" s="45" t="s">
        <v>24</v>
      </c>
      <c r="BM26" s="962" t="s">
        <v>24</v>
      </c>
      <c r="BN26" s="963" t="s">
        <v>24</v>
      </c>
      <c r="BO26" s="18"/>
    </row>
    <row r="27" spans="1:67" s="19" customFormat="1" ht="36" x14ac:dyDescent="0.25">
      <c r="A27" s="42">
        <v>21300</v>
      </c>
      <c r="B27" s="42" t="s">
        <v>26</v>
      </c>
      <c r="C27" s="955">
        <f>SUM(C28,C32,C34,C37)</f>
        <v>0</v>
      </c>
      <c r="D27" s="956">
        <f>SUM(D28,D32,D34,D37)</f>
        <v>0</v>
      </c>
      <c r="E27" s="293" t="s">
        <v>24</v>
      </c>
      <c r="F27" s="961" t="s">
        <v>24</v>
      </c>
      <c r="G27" s="189" t="s">
        <v>24</v>
      </c>
      <c r="H27" s="189" t="s">
        <v>24</v>
      </c>
      <c r="I27" s="189" t="s">
        <v>24</v>
      </c>
      <c r="J27" s="189" t="s">
        <v>24</v>
      </c>
      <c r="K27" s="189" t="s">
        <v>24</v>
      </c>
      <c r="L27" s="189" t="s">
        <v>24</v>
      </c>
      <c r="M27" s="189" t="s">
        <v>24</v>
      </c>
      <c r="N27" s="189" t="s">
        <v>24</v>
      </c>
      <c r="O27" s="189" t="s">
        <v>24</v>
      </c>
      <c r="P27" s="189" t="s">
        <v>24</v>
      </c>
      <c r="Q27" s="189" t="s">
        <v>24</v>
      </c>
      <c r="R27" s="189" t="s">
        <v>24</v>
      </c>
      <c r="S27" s="189" t="s">
        <v>24</v>
      </c>
      <c r="T27" s="189" t="s">
        <v>24</v>
      </c>
      <c r="U27" s="189" t="s">
        <v>24</v>
      </c>
      <c r="V27" s="189" t="s">
        <v>24</v>
      </c>
      <c r="W27" s="189" t="s">
        <v>24</v>
      </c>
      <c r="X27" s="189" t="s">
        <v>24</v>
      </c>
      <c r="Y27" s="189" t="s">
        <v>24</v>
      </c>
      <c r="Z27" s="189" t="s">
        <v>24</v>
      </c>
      <c r="AA27" s="189" t="s">
        <v>24</v>
      </c>
      <c r="AB27" s="189" t="s">
        <v>24</v>
      </c>
      <c r="AC27" s="189" t="s">
        <v>24</v>
      </c>
      <c r="AD27" s="189" t="s">
        <v>24</v>
      </c>
      <c r="AE27" s="189" t="s">
        <v>24</v>
      </c>
      <c r="AF27" s="189" t="s">
        <v>24</v>
      </c>
      <c r="AG27" s="189" t="s">
        <v>24</v>
      </c>
      <c r="AH27" s="189" t="s">
        <v>24</v>
      </c>
      <c r="AI27" s="189" t="s">
        <v>24</v>
      </c>
      <c r="AJ27" s="189" t="s">
        <v>24</v>
      </c>
      <c r="AK27" s="189" t="s">
        <v>24</v>
      </c>
      <c r="AL27" s="189" t="s">
        <v>24</v>
      </c>
      <c r="AM27" s="189" t="s">
        <v>24</v>
      </c>
      <c r="AN27" s="189" t="s">
        <v>24</v>
      </c>
      <c r="AO27" s="189" t="s">
        <v>24</v>
      </c>
      <c r="AP27" s="189" t="s">
        <v>24</v>
      </c>
      <c r="AQ27" s="189" t="s">
        <v>24</v>
      </c>
      <c r="AR27" s="189" t="s">
        <v>24</v>
      </c>
      <c r="AS27" s="189" t="s">
        <v>24</v>
      </c>
      <c r="AT27" s="189" t="s">
        <v>24</v>
      </c>
      <c r="AU27" s="189" t="s">
        <v>24</v>
      </c>
      <c r="AV27" s="189" t="s">
        <v>24</v>
      </c>
      <c r="AW27" s="189" t="s">
        <v>24</v>
      </c>
      <c r="AX27" s="189" t="s">
        <v>24</v>
      </c>
      <c r="AY27" s="293" t="s">
        <v>24</v>
      </c>
      <c r="AZ27" s="960" t="s">
        <v>24</v>
      </c>
      <c r="BA27" s="961" t="s">
        <v>24</v>
      </c>
      <c r="BB27" s="189" t="s">
        <v>24</v>
      </c>
      <c r="BC27" s="189" t="s">
        <v>24</v>
      </c>
      <c r="BD27" s="189" t="s">
        <v>24</v>
      </c>
      <c r="BE27" s="189" t="s">
        <v>24</v>
      </c>
      <c r="BF27" s="189" t="s">
        <v>24</v>
      </c>
      <c r="BG27" s="293" t="s">
        <v>24</v>
      </c>
      <c r="BH27" s="373">
        <f>SUM(BH28,BH32,BH34,BH37)</f>
        <v>0</v>
      </c>
      <c r="BI27" s="956">
        <f>SUM(BI28,BI32,BI34,BI37)</f>
        <v>0</v>
      </c>
      <c r="BJ27" s="105">
        <f>SUM(BJ28,BJ32,BJ34,BJ37)</f>
        <v>0</v>
      </c>
      <c r="BK27" s="48">
        <f t="shared" ref="BK27:BM27" si="11">SUM(BK28,BK32,BK34,BK37)</f>
        <v>0</v>
      </c>
      <c r="BL27" s="48">
        <f t="shared" si="11"/>
        <v>0</v>
      </c>
      <c r="BM27" s="964">
        <f t="shared" si="11"/>
        <v>0</v>
      </c>
      <c r="BN27" s="963" t="s">
        <v>24</v>
      </c>
      <c r="BO27" s="18"/>
    </row>
    <row r="28" spans="1:67" s="19" customFormat="1" ht="24" x14ac:dyDescent="0.25">
      <c r="A28" s="49">
        <v>21350</v>
      </c>
      <c r="B28" s="42" t="s">
        <v>27</v>
      </c>
      <c r="C28" s="955">
        <f>SUM(C29:C31)</f>
        <v>0</v>
      </c>
      <c r="D28" s="956">
        <f>SUM(D29:D31)</f>
        <v>0</v>
      </c>
      <c r="E28" s="293" t="s">
        <v>24</v>
      </c>
      <c r="F28" s="961" t="s">
        <v>24</v>
      </c>
      <c r="G28" s="189" t="s">
        <v>24</v>
      </c>
      <c r="H28" s="189" t="s">
        <v>24</v>
      </c>
      <c r="I28" s="189" t="s">
        <v>24</v>
      </c>
      <c r="J28" s="189" t="s">
        <v>24</v>
      </c>
      <c r="K28" s="189" t="s">
        <v>24</v>
      </c>
      <c r="L28" s="189" t="s">
        <v>24</v>
      </c>
      <c r="M28" s="189" t="s">
        <v>24</v>
      </c>
      <c r="N28" s="189" t="s">
        <v>24</v>
      </c>
      <c r="O28" s="189" t="s">
        <v>24</v>
      </c>
      <c r="P28" s="189" t="s">
        <v>24</v>
      </c>
      <c r="Q28" s="189" t="s">
        <v>24</v>
      </c>
      <c r="R28" s="189" t="s">
        <v>24</v>
      </c>
      <c r="S28" s="189" t="s">
        <v>24</v>
      </c>
      <c r="T28" s="189" t="s">
        <v>24</v>
      </c>
      <c r="U28" s="189" t="s">
        <v>24</v>
      </c>
      <c r="V28" s="189" t="s">
        <v>24</v>
      </c>
      <c r="W28" s="189" t="s">
        <v>24</v>
      </c>
      <c r="X28" s="189" t="s">
        <v>24</v>
      </c>
      <c r="Y28" s="189" t="s">
        <v>24</v>
      </c>
      <c r="Z28" s="189" t="s">
        <v>24</v>
      </c>
      <c r="AA28" s="189" t="s">
        <v>24</v>
      </c>
      <c r="AB28" s="189" t="s">
        <v>24</v>
      </c>
      <c r="AC28" s="189" t="s">
        <v>24</v>
      </c>
      <c r="AD28" s="189" t="s">
        <v>24</v>
      </c>
      <c r="AE28" s="189" t="s">
        <v>24</v>
      </c>
      <c r="AF28" s="189" t="s">
        <v>24</v>
      </c>
      <c r="AG28" s="189" t="s">
        <v>24</v>
      </c>
      <c r="AH28" s="189" t="s">
        <v>24</v>
      </c>
      <c r="AI28" s="189" t="s">
        <v>24</v>
      </c>
      <c r="AJ28" s="189" t="s">
        <v>24</v>
      </c>
      <c r="AK28" s="189" t="s">
        <v>24</v>
      </c>
      <c r="AL28" s="189" t="s">
        <v>24</v>
      </c>
      <c r="AM28" s="189" t="s">
        <v>24</v>
      </c>
      <c r="AN28" s="189" t="s">
        <v>24</v>
      </c>
      <c r="AO28" s="189" t="s">
        <v>24</v>
      </c>
      <c r="AP28" s="189" t="s">
        <v>24</v>
      </c>
      <c r="AQ28" s="189" t="s">
        <v>24</v>
      </c>
      <c r="AR28" s="189" t="s">
        <v>24</v>
      </c>
      <c r="AS28" s="189" t="s">
        <v>24</v>
      </c>
      <c r="AT28" s="189" t="s">
        <v>24</v>
      </c>
      <c r="AU28" s="189" t="s">
        <v>24</v>
      </c>
      <c r="AV28" s="189" t="s">
        <v>24</v>
      </c>
      <c r="AW28" s="189" t="s">
        <v>24</v>
      </c>
      <c r="AX28" s="189" t="s">
        <v>24</v>
      </c>
      <c r="AY28" s="293" t="s">
        <v>24</v>
      </c>
      <c r="AZ28" s="960" t="s">
        <v>24</v>
      </c>
      <c r="BA28" s="961" t="s">
        <v>24</v>
      </c>
      <c r="BB28" s="189" t="s">
        <v>24</v>
      </c>
      <c r="BC28" s="189" t="s">
        <v>24</v>
      </c>
      <c r="BD28" s="189" t="s">
        <v>24</v>
      </c>
      <c r="BE28" s="189" t="s">
        <v>24</v>
      </c>
      <c r="BF28" s="189" t="s">
        <v>24</v>
      </c>
      <c r="BG28" s="293" t="s">
        <v>24</v>
      </c>
      <c r="BH28" s="373">
        <f>SUM(BH29:BH31)</f>
        <v>0</v>
      </c>
      <c r="BI28" s="956">
        <f>SUM(BI29:BI31)</f>
        <v>0</v>
      </c>
      <c r="BJ28" s="105">
        <f>SUM(BJ29:BJ31)</f>
        <v>0</v>
      </c>
      <c r="BK28" s="48">
        <f t="shared" ref="BK28:BM28" si="12">SUM(BK29:BK31)</f>
        <v>0</v>
      </c>
      <c r="BL28" s="48">
        <f t="shared" si="12"/>
        <v>0</v>
      </c>
      <c r="BM28" s="964">
        <f t="shared" si="12"/>
        <v>0</v>
      </c>
      <c r="BN28" s="963" t="s">
        <v>24</v>
      </c>
      <c r="BO28" s="18"/>
    </row>
    <row r="29" spans="1:67" x14ac:dyDescent="0.25">
      <c r="A29" s="30">
        <v>21351</v>
      </c>
      <c r="B29" s="50" t="s">
        <v>28</v>
      </c>
      <c r="C29" s="936">
        <f>SUM(BH29)</f>
        <v>0</v>
      </c>
      <c r="D29" s="965">
        <f>SUM(BI29)</f>
        <v>0</v>
      </c>
      <c r="E29" s="305" t="s">
        <v>24</v>
      </c>
      <c r="F29" s="966" t="s">
        <v>24</v>
      </c>
      <c r="G29" s="190" t="s">
        <v>24</v>
      </c>
      <c r="H29" s="190" t="s">
        <v>24</v>
      </c>
      <c r="I29" s="190" t="s">
        <v>24</v>
      </c>
      <c r="J29" s="190" t="s">
        <v>24</v>
      </c>
      <c r="K29" s="190" t="s">
        <v>24</v>
      </c>
      <c r="L29" s="190" t="s">
        <v>24</v>
      </c>
      <c r="M29" s="190" t="s">
        <v>24</v>
      </c>
      <c r="N29" s="190" t="s">
        <v>24</v>
      </c>
      <c r="O29" s="190" t="s">
        <v>24</v>
      </c>
      <c r="P29" s="190" t="s">
        <v>24</v>
      </c>
      <c r="Q29" s="190" t="s">
        <v>24</v>
      </c>
      <c r="R29" s="190" t="s">
        <v>24</v>
      </c>
      <c r="S29" s="190" t="s">
        <v>24</v>
      </c>
      <c r="T29" s="190" t="s">
        <v>24</v>
      </c>
      <c r="U29" s="190" t="s">
        <v>24</v>
      </c>
      <c r="V29" s="190" t="s">
        <v>24</v>
      </c>
      <c r="W29" s="190" t="s">
        <v>24</v>
      </c>
      <c r="X29" s="190" t="s">
        <v>24</v>
      </c>
      <c r="Y29" s="190" t="s">
        <v>24</v>
      </c>
      <c r="Z29" s="190" t="s">
        <v>24</v>
      </c>
      <c r="AA29" s="190" t="s">
        <v>24</v>
      </c>
      <c r="AB29" s="190" t="s">
        <v>24</v>
      </c>
      <c r="AC29" s="190" t="s">
        <v>24</v>
      </c>
      <c r="AD29" s="190" t="s">
        <v>24</v>
      </c>
      <c r="AE29" s="190" t="s">
        <v>24</v>
      </c>
      <c r="AF29" s="190" t="s">
        <v>24</v>
      </c>
      <c r="AG29" s="190" t="s">
        <v>24</v>
      </c>
      <c r="AH29" s="190" t="s">
        <v>24</v>
      </c>
      <c r="AI29" s="190" t="s">
        <v>24</v>
      </c>
      <c r="AJ29" s="190" t="s">
        <v>24</v>
      </c>
      <c r="AK29" s="190" t="s">
        <v>24</v>
      </c>
      <c r="AL29" s="190" t="s">
        <v>24</v>
      </c>
      <c r="AM29" s="190" t="s">
        <v>24</v>
      </c>
      <c r="AN29" s="190" t="s">
        <v>24</v>
      </c>
      <c r="AO29" s="190" t="s">
        <v>24</v>
      </c>
      <c r="AP29" s="190" t="s">
        <v>24</v>
      </c>
      <c r="AQ29" s="190" t="s">
        <v>24</v>
      </c>
      <c r="AR29" s="190" t="s">
        <v>24</v>
      </c>
      <c r="AS29" s="190" t="s">
        <v>24</v>
      </c>
      <c r="AT29" s="190" t="s">
        <v>24</v>
      </c>
      <c r="AU29" s="190" t="s">
        <v>24</v>
      </c>
      <c r="AV29" s="190" t="s">
        <v>24</v>
      </c>
      <c r="AW29" s="190" t="s">
        <v>24</v>
      </c>
      <c r="AX29" s="190" t="s">
        <v>24</v>
      </c>
      <c r="AY29" s="305" t="s">
        <v>24</v>
      </c>
      <c r="AZ29" s="967" t="s">
        <v>24</v>
      </c>
      <c r="BA29" s="966" t="s">
        <v>24</v>
      </c>
      <c r="BB29" s="190" t="s">
        <v>24</v>
      </c>
      <c r="BC29" s="190" t="s">
        <v>24</v>
      </c>
      <c r="BD29" s="190" t="s">
        <v>24</v>
      </c>
      <c r="BE29" s="190" t="s">
        <v>24</v>
      </c>
      <c r="BF29" s="190" t="s">
        <v>24</v>
      </c>
      <c r="BG29" s="305" t="s">
        <v>24</v>
      </c>
      <c r="BH29" s="370">
        <f>SUM(BI29:BM29)</f>
        <v>0</v>
      </c>
      <c r="BI29" s="968"/>
      <c r="BJ29" s="969"/>
      <c r="BK29" s="969"/>
      <c r="BL29" s="969"/>
      <c r="BM29" s="970"/>
      <c r="BN29" s="971" t="s">
        <v>24</v>
      </c>
      <c r="BO29" s="367"/>
    </row>
    <row r="30" spans="1:67" x14ac:dyDescent="0.25">
      <c r="A30" s="34">
        <v>21352</v>
      </c>
      <c r="B30" s="56" t="s">
        <v>29</v>
      </c>
      <c r="C30" s="941">
        <f t="shared" ref="C30" si="13">SUM(BH30)</f>
        <v>0</v>
      </c>
      <c r="D30" s="972">
        <f t="shared" ref="D30:D31" si="14">SUM(BI30)</f>
        <v>0</v>
      </c>
      <c r="E30" s="306" t="s">
        <v>24</v>
      </c>
      <c r="F30" s="973" t="s">
        <v>24</v>
      </c>
      <c r="G30" s="191" t="s">
        <v>24</v>
      </c>
      <c r="H30" s="191" t="s">
        <v>24</v>
      </c>
      <c r="I30" s="191" t="s">
        <v>24</v>
      </c>
      <c r="J30" s="191" t="s">
        <v>24</v>
      </c>
      <c r="K30" s="191" t="s">
        <v>24</v>
      </c>
      <c r="L30" s="191" t="s">
        <v>24</v>
      </c>
      <c r="M30" s="191" t="s">
        <v>24</v>
      </c>
      <c r="N30" s="191" t="s">
        <v>24</v>
      </c>
      <c r="O30" s="191" t="s">
        <v>24</v>
      </c>
      <c r="P30" s="191" t="s">
        <v>24</v>
      </c>
      <c r="Q30" s="191" t="s">
        <v>24</v>
      </c>
      <c r="R30" s="191" t="s">
        <v>24</v>
      </c>
      <c r="S30" s="191" t="s">
        <v>24</v>
      </c>
      <c r="T30" s="191" t="s">
        <v>24</v>
      </c>
      <c r="U30" s="191" t="s">
        <v>24</v>
      </c>
      <c r="V30" s="191" t="s">
        <v>24</v>
      </c>
      <c r="W30" s="191" t="s">
        <v>24</v>
      </c>
      <c r="X30" s="191" t="s">
        <v>24</v>
      </c>
      <c r="Y30" s="191" t="s">
        <v>24</v>
      </c>
      <c r="Z30" s="191" t="s">
        <v>24</v>
      </c>
      <c r="AA30" s="191" t="s">
        <v>24</v>
      </c>
      <c r="AB30" s="191" t="s">
        <v>24</v>
      </c>
      <c r="AC30" s="191" t="s">
        <v>24</v>
      </c>
      <c r="AD30" s="191" t="s">
        <v>24</v>
      </c>
      <c r="AE30" s="191" t="s">
        <v>24</v>
      </c>
      <c r="AF30" s="191" t="s">
        <v>24</v>
      </c>
      <c r="AG30" s="191" t="s">
        <v>24</v>
      </c>
      <c r="AH30" s="191" t="s">
        <v>24</v>
      </c>
      <c r="AI30" s="191" t="s">
        <v>24</v>
      </c>
      <c r="AJ30" s="191" t="s">
        <v>24</v>
      </c>
      <c r="AK30" s="191" t="s">
        <v>24</v>
      </c>
      <c r="AL30" s="191" t="s">
        <v>24</v>
      </c>
      <c r="AM30" s="191" t="s">
        <v>24</v>
      </c>
      <c r="AN30" s="191" t="s">
        <v>24</v>
      </c>
      <c r="AO30" s="191" t="s">
        <v>24</v>
      </c>
      <c r="AP30" s="191" t="s">
        <v>24</v>
      </c>
      <c r="AQ30" s="191" t="s">
        <v>24</v>
      </c>
      <c r="AR30" s="191" t="s">
        <v>24</v>
      </c>
      <c r="AS30" s="191" t="s">
        <v>24</v>
      </c>
      <c r="AT30" s="191" t="s">
        <v>24</v>
      </c>
      <c r="AU30" s="191" t="s">
        <v>24</v>
      </c>
      <c r="AV30" s="191" t="s">
        <v>24</v>
      </c>
      <c r="AW30" s="191" t="s">
        <v>24</v>
      </c>
      <c r="AX30" s="191" t="s">
        <v>24</v>
      </c>
      <c r="AY30" s="306" t="s">
        <v>24</v>
      </c>
      <c r="AZ30" s="974" t="s">
        <v>24</v>
      </c>
      <c r="BA30" s="973" t="s">
        <v>24</v>
      </c>
      <c r="BB30" s="191" t="s">
        <v>24</v>
      </c>
      <c r="BC30" s="191" t="s">
        <v>24</v>
      </c>
      <c r="BD30" s="191" t="s">
        <v>24</v>
      </c>
      <c r="BE30" s="191" t="s">
        <v>24</v>
      </c>
      <c r="BF30" s="191" t="s">
        <v>24</v>
      </c>
      <c r="BG30" s="306" t="s">
        <v>24</v>
      </c>
      <c r="BH30" s="371">
        <f>SUM(BI30:BM30)</f>
        <v>0</v>
      </c>
      <c r="BI30" s="975"/>
      <c r="BJ30" s="976"/>
      <c r="BK30" s="976"/>
      <c r="BL30" s="976"/>
      <c r="BM30" s="977"/>
      <c r="BN30" s="978" t="s">
        <v>24</v>
      </c>
      <c r="BO30" s="367"/>
    </row>
    <row r="31" spans="1:67" ht="24" x14ac:dyDescent="0.25">
      <c r="A31" s="34">
        <v>21359</v>
      </c>
      <c r="B31" s="56" t="s">
        <v>30</v>
      </c>
      <c r="C31" s="941">
        <f>SUM(BH31)</f>
        <v>0</v>
      </c>
      <c r="D31" s="972">
        <f t="shared" si="14"/>
        <v>0</v>
      </c>
      <c r="E31" s="306" t="s">
        <v>24</v>
      </c>
      <c r="F31" s="973" t="s">
        <v>24</v>
      </c>
      <c r="G31" s="191" t="s">
        <v>24</v>
      </c>
      <c r="H31" s="191" t="s">
        <v>24</v>
      </c>
      <c r="I31" s="191" t="s">
        <v>24</v>
      </c>
      <c r="J31" s="191" t="s">
        <v>24</v>
      </c>
      <c r="K31" s="191" t="s">
        <v>24</v>
      </c>
      <c r="L31" s="191" t="s">
        <v>24</v>
      </c>
      <c r="M31" s="191" t="s">
        <v>24</v>
      </c>
      <c r="N31" s="191" t="s">
        <v>24</v>
      </c>
      <c r="O31" s="191" t="s">
        <v>24</v>
      </c>
      <c r="P31" s="191" t="s">
        <v>24</v>
      </c>
      <c r="Q31" s="191" t="s">
        <v>24</v>
      </c>
      <c r="R31" s="191" t="s">
        <v>24</v>
      </c>
      <c r="S31" s="191" t="s">
        <v>24</v>
      </c>
      <c r="T31" s="191" t="s">
        <v>24</v>
      </c>
      <c r="U31" s="191" t="s">
        <v>24</v>
      </c>
      <c r="V31" s="191" t="s">
        <v>24</v>
      </c>
      <c r="W31" s="191" t="s">
        <v>24</v>
      </c>
      <c r="X31" s="191" t="s">
        <v>24</v>
      </c>
      <c r="Y31" s="191" t="s">
        <v>24</v>
      </c>
      <c r="Z31" s="191" t="s">
        <v>24</v>
      </c>
      <c r="AA31" s="191" t="s">
        <v>24</v>
      </c>
      <c r="AB31" s="191" t="s">
        <v>24</v>
      </c>
      <c r="AC31" s="191" t="s">
        <v>24</v>
      </c>
      <c r="AD31" s="191" t="s">
        <v>24</v>
      </c>
      <c r="AE31" s="191" t="s">
        <v>24</v>
      </c>
      <c r="AF31" s="191" t="s">
        <v>24</v>
      </c>
      <c r="AG31" s="191" t="s">
        <v>24</v>
      </c>
      <c r="AH31" s="191" t="s">
        <v>24</v>
      </c>
      <c r="AI31" s="191" t="s">
        <v>24</v>
      </c>
      <c r="AJ31" s="191" t="s">
        <v>24</v>
      </c>
      <c r="AK31" s="191" t="s">
        <v>24</v>
      </c>
      <c r="AL31" s="191" t="s">
        <v>24</v>
      </c>
      <c r="AM31" s="191" t="s">
        <v>24</v>
      </c>
      <c r="AN31" s="191" t="s">
        <v>24</v>
      </c>
      <c r="AO31" s="191" t="s">
        <v>24</v>
      </c>
      <c r="AP31" s="191" t="s">
        <v>24</v>
      </c>
      <c r="AQ31" s="191" t="s">
        <v>24</v>
      </c>
      <c r="AR31" s="191" t="s">
        <v>24</v>
      </c>
      <c r="AS31" s="191" t="s">
        <v>24</v>
      </c>
      <c r="AT31" s="191" t="s">
        <v>24</v>
      </c>
      <c r="AU31" s="191" t="s">
        <v>24</v>
      </c>
      <c r="AV31" s="191" t="s">
        <v>24</v>
      </c>
      <c r="AW31" s="191" t="s">
        <v>24</v>
      </c>
      <c r="AX31" s="191" t="s">
        <v>24</v>
      </c>
      <c r="AY31" s="306" t="s">
        <v>24</v>
      </c>
      <c r="AZ31" s="974" t="s">
        <v>24</v>
      </c>
      <c r="BA31" s="973" t="s">
        <v>24</v>
      </c>
      <c r="BB31" s="191" t="s">
        <v>24</v>
      </c>
      <c r="BC31" s="191" t="s">
        <v>24</v>
      </c>
      <c r="BD31" s="191" t="s">
        <v>24</v>
      </c>
      <c r="BE31" s="191" t="s">
        <v>24</v>
      </c>
      <c r="BF31" s="191" t="s">
        <v>24</v>
      </c>
      <c r="BG31" s="306" t="s">
        <v>24</v>
      </c>
      <c r="BH31" s="371">
        <f>SUM(BI31:BM31)</f>
        <v>0</v>
      </c>
      <c r="BI31" s="975"/>
      <c r="BJ31" s="976"/>
      <c r="BK31" s="976"/>
      <c r="BL31" s="976"/>
      <c r="BM31" s="977"/>
      <c r="BN31" s="978" t="s">
        <v>24</v>
      </c>
      <c r="BO31" s="367"/>
    </row>
    <row r="32" spans="1:67" s="19" customFormat="1" ht="36" x14ac:dyDescent="0.25">
      <c r="A32" s="49">
        <v>21370</v>
      </c>
      <c r="B32" s="42" t="s">
        <v>31</v>
      </c>
      <c r="C32" s="955">
        <f>SUM(C33)</f>
        <v>0</v>
      </c>
      <c r="D32" s="956">
        <f>SUM(D33)</f>
        <v>0</v>
      </c>
      <c r="E32" s="293" t="s">
        <v>24</v>
      </c>
      <c r="F32" s="961" t="s">
        <v>24</v>
      </c>
      <c r="G32" s="189" t="s">
        <v>24</v>
      </c>
      <c r="H32" s="189" t="s">
        <v>24</v>
      </c>
      <c r="I32" s="189" t="s">
        <v>24</v>
      </c>
      <c r="J32" s="189" t="s">
        <v>24</v>
      </c>
      <c r="K32" s="189" t="s">
        <v>24</v>
      </c>
      <c r="L32" s="189" t="s">
        <v>24</v>
      </c>
      <c r="M32" s="189" t="s">
        <v>24</v>
      </c>
      <c r="N32" s="189" t="s">
        <v>24</v>
      </c>
      <c r="O32" s="189" t="s">
        <v>24</v>
      </c>
      <c r="P32" s="189" t="s">
        <v>24</v>
      </c>
      <c r="Q32" s="189" t="s">
        <v>24</v>
      </c>
      <c r="R32" s="189" t="s">
        <v>24</v>
      </c>
      <c r="S32" s="189" t="s">
        <v>24</v>
      </c>
      <c r="T32" s="189" t="s">
        <v>24</v>
      </c>
      <c r="U32" s="189" t="s">
        <v>24</v>
      </c>
      <c r="V32" s="189" t="s">
        <v>24</v>
      </c>
      <c r="W32" s="189" t="s">
        <v>24</v>
      </c>
      <c r="X32" s="189" t="s">
        <v>24</v>
      </c>
      <c r="Y32" s="189" t="s">
        <v>24</v>
      </c>
      <c r="Z32" s="189" t="s">
        <v>24</v>
      </c>
      <c r="AA32" s="189" t="s">
        <v>24</v>
      </c>
      <c r="AB32" s="189" t="s">
        <v>24</v>
      </c>
      <c r="AC32" s="189" t="s">
        <v>24</v>
      </c>
      <c r="AD32" s="189" t="s">
        <v>24</v>
      </c>
      <c r="AE32" s="189" t="s">
        <v>24</v>
      </c>
      <c r="AF32" s="189" t="s">
        <v>24</v>
      </c>
      <c r="AG32" s="189" t="s">
        <v>24</v>
      </c>
      <c r="AH32" s="189" t="s">
        <v>24</v>
      </c>
      <c r="AI32" s="189" t="s">
        <v>24</v>
      </c>
      <c r="AJ32" s="189" t="s">
        <v>24</v>
      </c>
      <c r="AK32" s="189" t="s">
        <v>24</v>
      </c>
      <c r="AL32" s="189" t="s">
        <v>24</v>
      </c>
      <c r="AM32" s="189" t="s">
        <v>24</v>
      </c>
      <c r="AN32" s="189" t="s">
        <v>24</v>
      </c>
      <c r="AO32" s="189" t="s">
        <v>24</v>
      </c>
      <c r="AP32" s="189" t="s">
        <v>24</v>
      </c>
      <c r="AQ32" s="189" t="s">
        <v>24</v>
      </c>
      <c r="AR32" s="189" t="s">
        <v>24</v>
      </c>
      <c r="AS32" s="189" t="s">
        <v>24</v>
      </c>
      <c r="AT32" s="189" t="s">
        <v>24</v>
      </c>
      <c r="AU32" s="189" t="s">
        <v>24</v>
      </c>
      <c r="AV32" s="189" t="s">
        <v>24</v>
      </c>
      <c r="AW32" s="189" t="s">
        <v>24</v>
      </c>
      <c r="AX32" s="189" t="s">
        <v>24</v>
      </c>
      <c r="AY32" s="293" t="s">
        <v>24</v>
      </c>
      <c r="AZ32" s="960" t="s">
        <v>24</v>
      </c>
      <c r="BA32" s="961" t="s">
        <v>24</v>
      </c>
      <c r="BB32" s="189" t="s">
        <v>24</v>
      </c>
      <c r="BC32" s="189" t="s">
        <v>24</v>
      </c>
      <c r="BD32" s="189" t="s">
        <v>24</v>
      </c>
      <c r="BE32" s="189" t="s">
        <v>24</v>
      </c>
      <c r="BF32" s="189" t="s">
        <v>24</v>
      </c>
      <c r="BG32" s="293" t="s">
        <v>24</v>
      </c>
      <c r="BH32" s="373">
        <f>SUM(BH33)</f>
        <v>0</v>
      </c>
      <c r="BI32" s="956">
        <f>SUM(BI33)</f>
        <v>0</v>
      </c>
      <c r="BJ32" s="105">
        <f>SUM(BJ33)</f>
        <v>0</v>
      </c>
      <c r="BK32" s="48">
        <f t="shared" ref="BK32:BM32" si="15">SUM(BK33)</f>
        <v>0</v>
      </c>
      <c r="BL32" s="48">
        <f t="shared" si="15"/>
        <v>0</v>
      </c>
      <c r="BM32" s="964">
        <f t="shared" si="15"/>
        <v>0</v>
      </c>
      <c r="BN32" s="963" t="s">
        <v>24</v>
      </c>
      <c r="BO32" s="18"/>
    </row>
    <row r="33" spans="1:67" ht="36" x14ac:dyDescent="0.25">
      <c r="A33" s="63">
        <v>21379</v>
      </c>
      <c r="B33" s="64" t="s">
        <v>32</v>
      </c>
      <c r="C33" s="979">
        <f t="shared" ref="C33:D33" si="16">SUM(BH33)</f>
        <v>0</v>
      </c>
      <c r="D33" s="980">
        <f t="shared" si="16"/>
        <v>0</v>
      </c>
      <c r="E33" s="307" t="s">
        <v>24</v>
      </c>
      <c r="F33" s="981" t="s">
        <v>24</v>
      </c>
      <c r="G33" s="192" t="s">
        <v>24</v>
      </c>
      <c r="H33" s="192" t="s">
        <v>24</v>
      </c>
      <c r="I33" s="192" t="s">
        <v>24</v>
      </c>
      <c r="J33" s="192" t="s">
        <v>24</v>
      </c>
      <c r="K33" s="192" t="s">
        <v>24</v>
      </c>
      <c r="L33" s="192" t="s">
        <v>24</v>
      </c>
      <c r="M33" s="192" t="s">
        <v>24</v>
      </c>
      <c r="N33" s="192" t="s">
        <v>24</v>
      </c>
      <c r="O33" s="192" t="s">
        <v>24</v>
      </c>
      <c r="P33" s="192" t="s">
        <v>24</v>
      </c>
      <c r="Q33" s="192" t="s">
        <v>24</v>
      </c>
      <c r="R33" s="192" t="s">
        <v>24</v>
      </c>
      <c r="S33" s="192" t="s">
        <v>24</v>
      </c>
      <c r="T33" s="192" t="s">
        <v>24</v>
      </c>
      <c r="U33" s="192" t="s">
        <v>24</v>
      </c>
      <c r="V33" s="192" t="s">
        <v>24</v>
      </c>
      <c r="W33" s="192" t="s">
        <v>24</v>
      </c>
      <c r="X33" s="192" t="s">
        <v>24</v>
      </c>
      <c r="Y33" s="192" t="s">
        <v>24</v>
      </c>
      <c r="Z33" s="192" t="s">
        <v>24</v>
      </c>
      <c r="AA33" s="192" t="s">
        <v>24</v>
      </c>
      <c r="AB33" s="192" t="s">
        <v>24</v>
      </c>
      <c r="AC33" s="192" t="s">
        <v>24</v>
      </c>
      <c r="AD33" s="192" t="s">
        <v>24</v>
      </c>
      <c r="AE33" s="192" t="s">
        <v>24</v>
      </c>
      <c r="AF33" s="192" t="s">
        <v>24</v>
      </c>
      <c r="AG33" s="192" t="s">
        <v>24</v>
      </c>
      <c r="AH33" s="192" t="s">
        <v>24</v>
      </c>
      <c r="AI33" s="192" t="s">
        <v>24</v>
      </c>
      <c r="AJ33" s="192" t="s">
        <v>24</v>
      </c>
      <c r="AK33" s="192" t="s">
        <v>24</v>
      </c>
      <c r="AL33" s="192" t="s">
        <v>24</v>
      </c>
      <c r="AM33" s="192" t="s">
        <v>24</v>
      </c>
      <c r="AN33" s="192" t="s">
        <v>24</v>
      </c>
      <c r="AO33" s="192" t="s">
        <v>24</v>
      </c>
      <c r="AP33" s="192" t="s">
        <v>24</v>
      </c>
      <c r="AQ33" s="192" t="s">
        <v>24</v>
      </c>
      <c r="AR33" s="192" t="s">
        <v>24</v>
      </c>
      <c r="AS33" s="192" t="s">
        <v>24</v>
      </c>
      <c r="AT33" s="192" t="s">
        <v>24</v>
      </c>
      <c r="AU33" s="192" t="s">
        <v>24</v>
      </c>
      <c r="AV33" s="192" t="s">
        <v>24</v>
      </c>
      <c r="AW33" s="192" t="s">
        <v>24</v>
      </c>
      <c r="AX33" s="192" t="s">
        <v>24</v>
      </c>
      <c r="AY33" s="307" t="s">
        <v>24</v>
      </c>
      <c r="AZ33" s="982" t="s">
        <v>24</v>
      </c>
      <c r="BA33" s="981" t="s">
        <v>24</v>
      </c>
      <c r="BB33" s="192" t="s">
        <v>24</v>
      </c>
      <c r="BC33" s="192" t="s">
        <v>24</v>
      </c>
      <c r="BD33" s="192" t="s">
        <v>24</v>
      </c>
      <c r="BE33" s="192" t="s">
        <v>24</v>
      </c>
      <c r="BF33" s="192" t="s">
        <v>24</v>
      </c>
      <c r="BG33" s="307" t="s">
        <v>24</v>
      </c>
      <c r="BH33" s="376">
        <f>SUM(BI33:BM33)</f>
        <v>0</v>
      </c>
      <c r="BI33" s="983"/>
      <c r="BJ33" s="984"/>
      <c r="BK33" s="984"/>
      <c r="BL33" s="984"/>
      <c r="BM33" s="985"/>
      <c r="BN33" s="986" t="s">
        <v>24</v>
      </c>
      <c r="BO33" s="367"/>
    </row>
    <row r="34" spans="1:67" s="19" customFormat="1" x14ac:dyDescent="0.25">
      <c r="A34" s="49">
        <v>21380</v>
      </c>
      <c r="B34" s="42" t="s">
        <v>33</v>
      </c>
      <c r="C34" s="955">
        <f>SUM(C35:C36)</f>
        <v>0</v>
      </c>
      <c r="D34" s="956">
        <f>SUM(D35:D36)</f>
        <v>0</v>
      </c>
      <c r="E34" s="293" t="s">
        <v>24</v>
      </c>
      <c r="F34" s="961" t="s">
        <v>24</v>
      </c>
      <c r="G34" s="189" t="s">
        <v>24</v>
      </c>
      <c r="H34" s="189" t="s">
        <v>24</v>
      </c>
      <c r="I34" s="189" t="s">
        <v>24</v>
      </c>
      <c r="J34" s="189" t="s">
        <v>24</v>
      </c>
      <c r="K34" s="189" t="s">
        <v>24</v>
      </c>
      <c r="L34" s="189" t="s">
        <v>24</v>
      </c>
      <c r="M34" s="189" t="s">
        <v>24</v>
      </c>
      <c r="N34" s="189" t="s">
        <v>24</v>
      </c>
      <c r="O34" s="189" t="s">
        <v>24</v>
      </c>
      <c r="P34" s="189" t="s">
        <v>24</v>
      </c>
      <c r="Q34" s="189" t="s">
        <v>24</v>
      </c>
      <c r="R34" s="189" t="s">
        <v>24</v>
      </c>
      <c r="S34" s="189" t="s">
        <v>24</v>
      </c>
      <c r="T34" s="189" t="s">
        <v>24</v>
      </c>
      <c r="U34" s="189" t="s">
        <v>24</v>
      </c>
      <c r="V34" s="189" t="s">
        <v>24</v>
      </c>
      <c r="W34" s="189" t="s">
        <v>24</v>
      </c>
      <c r="X34" s="189" t="s">
        <v>24</v>
      </c>
      <c r="Y34" s="189" t="s">
        <v>24</v>
      </c>
      <c r="Z34" s="189" t="s">
        <v>24</v>
      </c>
      <c r="AA34" s="189" t="s">
        <v>24</v>
      </c>
      <c r="AB34" s="189" t="s">
        <v>24</v>
      </c>
      <c r="AC34" s="189" t="s">
        <v>24</v>
      </c>
      <c r="AD34" s="189" t="s">
        <v>24</v>
      </c>
      <c r="AE34" s="189" t="s">
        <v>24</v>
      </c>
      <c r="AF34" s="189" t="s">
        <v>24</v>
      </c>
      <c r="AG34" s="189" t="s">
        <v>24</v>
      </c>
      <c r="AH34" s="189" t="s">
        <v>24</v>
      </c>
      <c r="AI34" s="189" t="s">
        <v>24</v>
      </c>
      <c r="AJ34" s="189" t="s">
        <v>24</v>
      </c>
      <c r="AK34" s="189" t="s">
        <v>24</v>
      </c>
      <c r="AL34" s="189" t="s">
        <v>24</v>
      </c>
      <c r="AM34" s="189" t="s">
        <v>24</v>
      </c>
      <c r="AN34" s="189" t="s">
        <v>24</v>
      </c>
      <c r="AO34" s="189" t="s">
        <v>24</v>
      </c>
      <c r="AP34" s="189" t="s">
        <v>24</v>
      </c>
      <c r="AQ34" s="189" t="s">
        <v>24</v>
      </c>
      <c r="AR34" s="189" t="s">
        <v>24</v>
      </c>
      <c r="AS34" s="189" t="s">
        <v>24</v>
      </c>
      <c r="AT34" s="189" t="s">
        <v>24</v>
      </c>
      <c r="AU34" s="189" t="s">
        <v>24</v>
      </c>
      <c r="AV34" s="189" t="s">
        <v>24</v>
      </c>
      <c r="AW34" s="189" t="s">
        <v>24</v>
      </c>
      <c r="AX34" s="189" t="s">
        <v>24</v>
      </c>
      <c r="AY34" s="293" t="s">
        <v>24</v>
      </c>
      <c r="AZ34" s="960" t="s">
        <v>24</v>
      </c>
      <c r="BA34" s="961" t="s">
        <v>24</v>
      </c>
      <c r="BB34" s="189" t="s">
        <v>24</v>
      </c>
      <c r="BC34" s="189" t="s">
        <v>24</v>
      </c>
      <c r="BD34" s="189" t="s">
        <v>24</v>
      </c>
      <c r="BE34" s="189" t="s">
        <v>24</v>
      </c>
      <c r="BF34" s="189" t="s">
        <v>24</v>
      </c>
      <c r="BG34" s="293" t="s">
        <v>24</v>
      </c>
      <c r="BH34" s="373">
        <f>SUM(BH35:BH36)</f>
        <v>0</v>
      </c>
      <c r="BI34" s="956">
        <f>SUM(BI35:BI36)</f>
        <v>0</v>
      </c>
      <c r="BJ34" s="105">
        <f>SUM(BJ35:BJ36)</f>
        <v>0</v>
      </c>
      <c r="BK34" s="48">
        <f t="shared" ref="BK34:BM34" si="17">SUM(BK35:BK36)</f>
        <v>0</v>
      </c>
      <c r="BL34" s="48">
        <f t="shared" si="17"/>
        <v>0</v>
      </c>
      <c r="BM34" s="964">
        <f t="shared" si="17"/>
        <v>0</v>
      </c>
      <c r="BN34" s="963" t="s">
        <v>24</v>
      </c>
      <c r="BO34" s="18"/>
    </row>
    <row r="35" spans="1:67" x14ac:dyDescent="0.25">
      <c r="A35" s="31">
        <v>21381</v>
      </c>
      <c r="B35" s="50" t="s">
        <v>34</v>
      </c>
      <c r="C35" s="936">
        <f>SUM(BH35)</f>
        <v>0</v>
      </c>
      <c r="D35" s="965">
        <f>SUM(BI35)</f>
        <v>0</v>
      </c>
      <c r="E35" s="305" t="s">
        <v>24</v>
      </c>
      <c r="F35" s="966" t="s">
        <v>24</v>
      </c>
      <c r="G35" s="190" t="s">
        <v>24</v>
      </c>
      <c r="H35" s="190" t="s">
        <v>24</v>
      </c>
      <c r="I35" s="190" t="s">
        <v>24</v>
      </c>
      <c r="J35" s="190" t="s">
        <v>24</v>
      </c>
      <c r="K35" s="190" t="s">
        <v>24</v>
      </c>
      <c r="L35" s="190" t="s">
        <v>24</v>
      </c>
      <c r="M35" s="190" t="s">
        <v>24</v>
      </c>
      <c r="N35" s="190" t="s">
        <v>24</v>
      </c>
      <c r="O35" s="190" t="s">
        <v>24</v>
      </c>
      <c r="P35" s="190" t="s">
        <v>24</v>
      </c>
      <c r="Q35" s="190" t="s">
        <v>24</v>
      </c>
      <c r="R35" s="190" t="s">
        <v>24</v>
      </c>
      <c r="S35" s="190" t="s">
        <v>24</v>
      </c>
      <c r="T35" s="190" t="s">
        <v>24</v>
      </c>
      <c r="U35" s="190" t="s">
        <v>24</v>
      </c>
      <c r="V35" s="190" t="s">
        <v>24</v>
      </c>
      <c r="W35" s="190" t="s">
        <v>24</v>
      </c>
      <c r="X35" s="190" t="s">
        <v>24</v>
      </c>
      <c r="Y35" s="190" t="s">
        <v>24</v>
      </c>
      <c r="Z35" s="190" t="s">
        <v>24</v>
      </c>
      <c r="AA35" s="190" t="s">
        <v>24</v>
      </c>
      <c r="AB35" s="190" t="s">
        <v>24</v>
      </c>
      <c r="AC35" s="190" t="s">
        <v>24</v>
      </c>
      <c r="AD35" s="190" t="s">
        <v>24</v>
      </c>
      <c r="AE35" s="190" t="s">
        <v>24</v>
      </c>
      <c r="AF35" s="190" t="s">
        <v>24</v>
      </c>
      <c r="AG35" s="190" t="s">
        <v>24</v>
      </c>
      <c r="AH35" s="190" t="s">
        <v>24</v>
      </c>
      <c r="AI35" s="190" t="s">
        <v>24</v>
      </c>
      <c r="AJ35" s="190" t="s">
        <v>24</v>
      </c>
      <c r="AK35" s="190" t="s">
        <v>24</v>
      </c>
      <c r="AL35" s="190" t="s">
        <v>24</v>
      </c>
      <c r="AM35" s="190" t="s">
        <v>24</v>
      </c>
      <c r="AN35" s="190" t="s">
        <v>24</v>
      </c>
      <c r="AO35" s="190" t="s">
        <v>24</v>
      </c>
      <c r="AP35" s="190" t="s">
        <v>24</v>
      </c>
      <c r="AQ35" s="190" t="s">
        <v>24</v>
      </c>
      <c r="AR35" s="190" t="s">
        <v>24</v>
      </c>
      <c r="AS35" s="190" t="s">
        <v>24</v>
      </c>
      <c r="AT35" s="190" t="s">
        <v>24</v>
      </c>
      <c r="AU35" s="190" t="s">
        <v>24</v>
      </c>
      <c r="AV35" s="190" t="s">
        <v>24</v>
      </c>
      <c r="AW35" s="190" t="s">
        <v>24</v>
      </c>
      <c r="AX35" s="190" t="s">
        <v>24</v>
      </c>
      <c r="AY35" s="305" t="s">
        <v>24</v>
      </c>
      <c r="AZ35" s="967" t="s">
        <v>24</v>
      </c>
      <c r="BA35" s="966" t="s">
        <v>24</v>
      </c>
      <c r="BB35" s="190" t="s">
        <v>24</v>
      </c>
      <c r="BC35" s="190" t="s">
        <v>24</v>
      </c>
      <c r="BD35" s="190" t="s">
        <v>24</v>
      </c>
      <c r="BE35" s="190" t="s">
        <v>24</v>
      </c>
      <c r="BF35" s="190" t="s">
        <v>24</v>
      </c>
      <c r="BG35" s="305" t="s">
        <v>24</v>
      </c>
      <c r="BH35" s="370">
        <f>SUM(BI35:BM35)</f>
        <v>0</v>
      </c>
      <c r="BI35" s="968"/>
      <c r="BJ35" s="969"/>
      <c r="BK35" s="969"/>
      <c r="BL35" s="969"/>
      <c r="BM35" s="970"/>
      <c r="BN35" s="971" t="s">
        <v>24</v>
      </c>
      <c r="BO35" s="367"/>
    </row>
    <row r="36" spans="1:67" ht="24" x14ac:dyDescent="0.25">
      <c r="A36" s="35">
        <v>21383</v>
      </c>
      <c r="B36" s="56" t="s">
        <v>35</v>
      </c>
      <c r="C36" s="941">
        <f>SUM(BH36)</f>
        <v>0</v>
      </c>
      <c r="D36" s="972">
        <f>SUM(BI36)</f>
        <v>0</v>
      </c>
      <c r="E36" s="306" t="s">
        <v>24</v>
      </c>
      <c r="F36" s="973" t="s">
        <v>24</v>
      </c>
      <c r="G36" s="191" t="s">
        <v>24</v>
      </c>
      <c r="H36" s="191" t="s">
        <v>24</v>
      </c>
      <c r="I36" s="191" t="s">
        <v>24</v>
      </c>
      <c r="J36" s="191" t="s">
        <v>24</v>
      </c>
      <c r="K36" s="191" t="s">
        <v>24</v>
      </c>
      <c r="L36" s="191" t="s">
        <v>24</v>
      </c>
      <c r="M36" s="191" t="s">
        <v>24</v>
      </c>
      <c r="N36" s="191" t="s">
        <v>24</v>
      </c>
      <c r="O36" s="191" t="s">
        <v>24</v>
      </c>
      <c r="P36" s="191" t="s">
        <v>24</v>
      </c>
      <c r="Q36" s="191" t="s">
        <v>24</v>
      </c>
      <c r="R36" s="191" t="s">
        <v>24</v>
      </c>
      <c r="S36" s="191" t="s">
        <v>24</v>
      </c>
      <c r="T36" s="191" t="s">
        <v>24</v>
      </c>
      <c r="U36" s="191" t="s">
        <v>24</v>
      </c>
      <c r="V36" s="191" t="s">
        <v>24</v>
      </c>
      <c r="W36" s="191" t="s">
        <v>24</v>
      </c>
      <c r="X36" s="191" t="s">
        <v>24</v>
      </c>
      <c r="Y36" s="191" t="s">
        <v>24</v>
      </c>
      <c r="Z36" s="191" t="s">
        <v>24</v>
      </c>
      <c r="AA36" s="191" t="s">
        <v>24</v>
      </c>
      <c r="AB36" s="191" t="s">
        <v>24</v>
      </c>
      <c r="AC36" s="191" t="s">
        <v>24</v>
      </c>
      <c r="AD36" s="191" t="s">
        <v>24</v>
      </c>
      <c r="AE36" s="191" t="s">
        <v>24</v>
      </c>
      <c r="AF36" s="191" t="s">
        <v>24</v>
      </c>
      <c r="AG36" s="191" t="s">
        <v>24</v>
      </c>
      <c r="AH36" s="191" t="s">
        <v>24</v>
      </c>
      <c r="AI36" s="191" t="s">
        <v>24</v>
      </c>
      <c r="AJ36" s="191" t="s">
        <v>24</v>
      </c>
      <c r="AK36" s="191" t="s">
        <v>24</v>
      </c>
      <c r="AL36" s="191" t="s">
        <v>24</v>
      </c>
      <c r="AM36" s="191" t="s">
        <v>24</v>
      </c>
      <c r="AN36" s="191" t="s">
        <v>24</v>
      </c>
      <c r="AO36" s="191" t="s">
        <v>24</v>
      </c>
      <c r="AP36" s="191" t="s">
        <v>24</v>
      </c>
      <c r="AQ36" s="191" t="s">
        <v>24</v>
      </c>
      <c r="AR36" s="191" t="s">
        <v>24</v>
      </c>
      <c r="AS36" s="191" t="s">
        <v>24</v>
      </c>
      <c r="AT36" s="191" t="s">
        <v>24</v>
      </c>
      <c r="AU36" s="191" t="s">
        <v>24</v>
      </c>
      <c r="AV36" s="191" t="s">
        <v>24</v>
      </c>
      <c r="AW36" s="191" t="s">
        <v>24</v>
      </c>
      <c r="AX36" s="191" t="s">
        <v>24</v>
      </c>
      <c r="AY36" s="306" t="s">
        <v>24</v>
      </c>
      <c r="AZ36" s="974" t="s">
        <v>24</v>
      </c>
      <c r="BA36" s="973" t="s">
        <v>24</v>
      </c>
      <c r="BB36" s="191" t="s">
        <v>24</v>
      </c>
      <c r="BC36" s="191" t="s">
        <v>24</v>
      </c>
      <c r="BD36" s="191" t="s">
        <v>24</v>
      </c>
      <c r="BE36" s="191" t="s">
        <v>24</v>
      </c>
      <c r="BF36" s="191" t="s">
        <v>24</v>
      </c>
      <c r="BG36" s="306" t="s">
        <v>24</v>
      </c>
      <c r="BH36" s="371">
        <f>SUM(BI36:BM36)</f>
        <v>0</v>
      </c>
      <c r="BI36" s="975"/>
      <c r="BJ36" s="976"/>
      <c r="BK36" s="976"/>
      <c r="BL36" s="976"/>
      <c r="BM36" s="977"/>
      <c r="BN36" s="978" t="s">
        <v>24</v>
      </c>
      <c r="BO36" s="367"/>
    </row>
    <row r="37" spans="1:67" s="19" customFormat="1" ht="24" x14ac:dyDescent="0.25">
      <c r="A37" s="49">
        <v>21390</v>
      </c>
      <c r="B37" s="42" t="s">
        <v>36</v>
      </c>
      <c r="C37" s="955">
        <f>SUM(C38:C41)</f>
        <v>0</v>
      </c>
      <c r="D37" s="956">
        <f>SUM(D38:D41)</f>
        <v>0</v>
      </c>
      <c r="E37" s="293" t="s">
        <v>24</v>
      </c>
      <c r="F37" s="961" t="s">
        <v>24</v>
      </c>
      <c r="G37" s="189" t="s">
        <v>24</v>
      </c>
      <c r="H37" s="189" t="s">
        <v>24</v>
      </c>
      <c r="I37" s="189" t="s">
        <v>24</v>
      </c>
      <c r="J37" s="189" t="s">
        <v>24</v>
      </c>
      <c r="K37" s="189" t="s">
        <v>24</v>
      </c>
      <c r="L37" s="189" t="s">
        <v>24</v>
      </c>
      <c r="M37" s="189" t="s">
        <v>24</v>
      </c>
      <c r="N37" s="189" t="s">
        <v>24</v>
      </c>
      <c r="O37" s="189" t="s">
        <v>24</v>
      </c>
      <c r="P37" s="189" t="s">
        <v>24</v>
      </c>
      <c r="Q37" s="189" t="s">
        <v>24</v>
      </c>
      <c r="R37" s="189" t="s">
        <v>24</v>
      </c>
      <c r="S37" s="189" t="s">
        <v>24</v>
      </c>
      <c r="T37" s="189" t="s">
        <v>24</v>
      </c>
      <c r="U37" s="189" t="s">
        <v>24</v>
      </c>
      <c r="V37" s="189" t="s">
        <v>24</v>
      </c>
      <c r="W37" s="189" t="s">
        <v>24</v>
      </c>
      <c r="X37" s="189" t="s">
        <v>24</v>
      </c>
      <c r="Y37" s="189" t="s">
        <v>24</v>
      </c>
      <c r="Z37" s="189" t="s">
        <v>24</v>
      </c>
      <c r="AA37" s="189" t="s">
        <v>24</v>
      </c>
      <c r="AB37" s="189" t="s">
        <v>24</v>
      </c>
      <c r="AC37" s="189" t="s">
        <v>24</v>
      </c>
      <c r="AD37" s="189" t="s">
        <v>24</v>
      </c>
      <c r="AE37" s="189" t="s">
        <v>24</v>
      </c>
      <c r="AF37" s="189" t="s">
        <v>24</v>
      </c>
      <c r="AG37" s="189" t="s">
        <v>24</v>
      </c>
      <c r="AH37" s="189" t="s">
        <v>24</v>
      </c>
      <c r="AI37" s="189" t="s">
        <v>24</v>
      </c>
      <c r="AJ37" s="189" t="s">
        <v>24</v>
      </c>
      <c r="AK37" s="189" t="s">
        <v>24</v>
      </c>
      <c r="AL37" s="189" t="s">
        <v>24</v>
      </c>
      <c r="AM37" s="189" t="s">
        <v>24</v>
      </c>
      <c r="AN37" s="189" t="s">
        <v>24</v>
      </c>
      <c r="AO37" s="189" t="s">
        <v>24</v>
      </c>
      <c r="AP37" s="189" t="s">
        <v>24</v>
      </c>
      <c r="AQ37" s="189" t="s">
        <v>24</v>
      </c>
      <c r="AR37" s="189" t="s">
        <v>24</v>
      </c>
      <c r="AS37" s="189" t="s">
        <v>24</v>
      </c>
      <c r="AT37" s="189" t="s">
        <v>24</v>
      </c>
      <c r="AU37" s="189" t="s">
        <v>24</v>
      </c>
      <c r="AV37" s="189" t="s">
        <v>24</v>
      </c>
      <c r="AW37" s="189" t="s">
        <v>24</v>
      </c>
      <c r="AX37" s="189" t="s">
        <v>24</v>
      </c>
      <c r="AY37" s="293" t="s">
        <v>24</v>
      </c>
      <c r="AZ37" s="960" t="s">
        <v>24</v>
      </c>
      <c r="BA37" s="961" t="s">
        <v>24</v>
      </c>
      <c r="BB37" s="189" t="s">
        <v>24</v>
      </c>
      <c r="BC37" s="189" t="s">
        <v>24</v>
      </c>
      <c r="BD37" s="189" t="s">
        <v>24</v>
      </c>
      <c r="BE37" s="189" t="s">
        <v>24</v>
      </c>
      <c r="BF37" s="189" t="s">
        <v>24</v>
      </c>
      <c r="BG37" s="293" t="s">
        <v>24</v>
      </c>
      <c r="BH37" s="373">
        <f>SUM(BH38:BH41)</f>
        <v>0</v>
      </c>
      <c r="BI37" s="956">
        <f>SUM(BI38:BI41)</f>
        <v>0</v>
      </c>
      <c r="BJ37" s="105">
        <f>SUM(BJ38:BJ41)</f>
        <v>0</v>
      </c>
      <c r="BK37" s="48">
        <f t="shared" ref="BK37:BM37" si="18">SUM(BK38:BK41)</f>
        <v>0</v>
      </c>
      <c r="BL37" s="48">
        <f t="shared" si="18"/>
        <v>0</v>
      </c>
      <c r="BM37" s="964">
        <f t="shared" si="18"/>
        <v>0</v>
      </c>
      <c r="BN37" s="963" t="s">
        <v>24</v>
      </c>
      <c r="BO37" s="18"/>
    </row>
    <row r="38" spans="1:67" ht="24" x14ac:dyDescent="0.25">
      <c r="A38" s="31">
        <v>21391</v>
      </c>
      <c r="B38" s="50" t="s">
        <v>37</v>
      </c>
      <c r="C38" s="936">
        <f>SUM(BH38)</f>
        <v>0</v>
      </c>
      <c r="D38" s="965">
        <f>SUM(BI38)</f>
        <v>0</v>
      </c>
      <c r="E38" s="305" t="s">
        <v>24</v>
      </c>
      <c r="F38" s="966" t="s">
        <v>24</v>
      </c>
      <c r="G38" s="190" t="s">
        <v>24</v>
      </c>
      <c r="H38" s="190" t="s">
        <v>24</v>
      </c>
      <c r="I38" s="190" t="s">
        <v>24</v>
      </c>
      <c r="J38" s="190" t="s">
        <v>24</v>
      </c>
      <c r="K38" s="190" t="s">
        <v>24</v>
      </c>
      <c r="L38" s="190" t="s">
        <v>24</v>
      </c>
      <c r="M38" s="190" t="s">
        <v>24</v>
      </c>
      <c r="N38" s="190" t="s">
        <v>24</v>
      </c>
      <c r="O38" s="190" t="s">
        <v>24</v>
      </c>
      <c r="P38" s="190" t="s">
        <v>24</v>
      </c>
      <c r="Q38" s="190" t="s">
        <v>24</v>
      </c>
      <c r="R38" s="190" t="s">
        <v>24</v>
      </c>
      <c r="S38" s="190" t="s">
        <v>24</v>
      </c>
      <c r="T38" s="190" t="s">
        <v>24</v>
      </c>
      <c r="U38" s="190" t="s">
        <v>24</v>
      </c>
      <c r="V38" s="190" t="s">
        <v>24</v>
      </c>
      <c r="W38" s="190" t="s">
        <v>24</v>
      </c>
      <c r="X38" s="190" t="s">
        <v>24</v>
      </c>
      <c r="Y38" s="190" t="s">
        <v>24</v>
      </c>
      <c r="Z38" s="190" t="s">
        <v>24</v>
      </c>
      <c r="AA38" s="190" t="s">
        <v>24</v>
      </c>
      <c r="AB38" s="190" t="s">
        <v>24</v>
      </c>
      <c r="AC38" s="190" t="s">
        <v>24</v>
      </c>
      <c r="AD38" s="190" t="s">
        <v>24</v>
      </c>
      <c r="AE38" s="190" t="s">
        <v>24</v>
      </c>
      <c r="AF38" s="190" t="s">
        <v>24</v>
      </c>
      <c r="AG38" s="190" t="s">
        <v>24</v>
      </c>
      <c r="AH38" s="190" t="s">
        <v>24</v>
      </c>
      <c r="AI38" s="190" t="s">
        <v>24</v>
      </c>
      <c r="AJ38" s="190" t="s">
        <v>24</v>
      </c>
      <c r="AK38" s="190" t="s">
        <v>24</v>
      </c>
      <c r="AL38" s="190" t="s">
        <v>24</v>
      </c>
      <c r="AM38" s="190" t="s">
        <v>24</v>
      </c>
      <c r="AN38" s="190" t="s">
        <v>24</v>
      </c>
      <c r="AO38" s="190" t="s">
        <v>24</v>
      </c>
      <c r="AP38" s="190" t="s">
        <v>24</v>
      </c>
      <c r="AQ38" s="190" t="s">
        <v>24</v>
      </c>
      <c r="AR38" s="190" t="s">
        <v>24</v>
      </c>
      <c r="AS38" s="190" t="s">
        <v>24</v>
      </c>
      <c r="AT38" s="190" t="s">
        <v>24</v>
      </c>
      <c r="AU38" s="190" t="s">
        <v>24</v>
      </c>
      <c r="AV38" s="190" t="s">
        <v>24</v>
      </c>
      <c r="AW38" s="190" t="s">
        <v>24</v>
      </c>
      <c r="AX38" s="190" t="s">
        <v>24</v>
      </c>
      <c r="AY38" s="305" t="s">
        <v>24</v>
      </c>
      <c r="AZ38" s="967" t="s">
        <v>24</v>
      </c>
      <c r="BA38" s="966" t="s">
        <v>24</v>
      </c>
      <c r="BB38" s="190" t="s">
        <v>24</v>
      </c>
      <c r="BC38" s="190" t="s">
        <v>24</v>
      </c>
      <c r="BD38" s="190" t="s">
        <v>24</v>
      </c>
      <c r="BE38" s="190" t="s">
        <v>24</v>
      </c>
      <c r="BF38" s="190" t="s">
        <v>24</v>
      </c>
      <c r="BG38" s="305" t="s">
        <v>24</v>
      </c>
      <c r="BH38" s="370">
        <f>SUM(BI38:BM38)</f>
        <v>0</v>
      </c>
      <c r="BI38" s="968"/>
      <c r="BJ38" s="969"/>
      <c r="BK38" s="969"/>
      <c r="BL38" s="969"/>
      <c r="BM38" s="970"/>
      <c r="BN38" s="971" t="s">
        <v>24</v>
      </c>
      <c r="BO38" s="367"/>
    </row>
    <row r="39" spans="1:67" x14ac:dyDescent="0.25">
      <c r="A39" s="35">
        <v>21393</v>
      </c>
      <c r="B39" s="56" t="s">
        <v>38</v>
      </c>
      <c r="C39" s="941">
        <f t="shared" ref="C39:C40" si="19">SUM(BH39)</f>
        <v>0</v>
      </c>
      <c r="D39" s="972">
        <f t="shared" ref="D39:D41" si="20">SUM(BI39)</f>
        <v>0</v>
      </c>
      <c r="E39" s="306" t="s">
        <v>24</v>
      </c>
      <c r="F39" s="973" t="s">
        <v>24</v>
      </c>
      <c r="G39" s="191" t="s">
        <v>24</v>
      </c>
      <c r="H39" s="191" t="s">
        <v>24</v>
      </c>
      <c r="I39" s="191" t="s">
        <v>24</v>
      </c>
      <c r="J39" s="191" t="s">
        <v>24</v>
      </c>
      <c r="K39" s="191" t="s">
        <v>24</v>
      </c>
      <c r="L39" s="191" t="s">
        <v>24</v>
      </c>
      <c r="M39" s="191" t="s">
        <v>24</v>
      </c>
      <c r="N39" s="191" t="s">
        <v>24</v>
      </c>
      <c r="O39" s="191" t="s">
        <v>24</v>
      </c>
      <c r="P39" s="191" t="s">
        <v>24</v>
      </c>
      <c r="Q39" s="191" t="s">
        <v>24</v>
      </c>
      <c r="R39" s="191" t="s">
        <v>24</v>
      </c>
      <c r="S39" s="191" t="s">
        <v>24</v>
      </c>
      <c r="T39" s="191" t="s">
        <v>24</v>
      </c>
      <c r="U39" s="191" t="s">
        <v>24</v>
      </c>
      <c r="V39" s="191" t="s">
        <v>24</v>
      </c>
      <c r="W39" s="191" t="s">
        <v>24</v>
      </c>
      <c r="X39" s="191" t="s">
        <v>24</v>
      </c>
      <c r="Y39" s="191" t="s">
        <v>24</v>
      </c>
      <c r="Z39" s="191" t="s">
        <v>24</v>
      </c>
      <c r="AA39" s="191" t="s">
        <v>24</v>
      </c>
      <c r="AB39" s="191" t="s">
        <v>24</v>
      </c>
      <c r="AC39" s="191" t="s">
        <v>24</v>
      </c>
      <c r="AD39" s="191" t="s">
        <v>24</v>
      </c>
      <c r="AE39" s="191" t="s">
        <v>24</v>
      </c>
      <c r="AF39" s="191" t="s">
        <v>24</v>
      </c>
      <c r="AG39" s="191" t="s">
        <v>24</v>
      </c>
      <c r="AH39" s="191" t="s">
        <v>24</v>
      </c>
      <c r="AI39" s="191" t="s">
        <v>24</v>
      </c>
      <c r="AJ39" s="191" t="s">
        <v>24</v>
      </c>
      <c r="AK39" s="191" t="s">
        <v>24</v>
      </c>
      <c r="AL39" s="191" t="s">
        <v>24</v>
      </c>
      <c r="AM39" s="191" t="s">
        <v>24</v>
      </c>
      <c r="AN39" s="191" t="s">
        <v>24</v>
      </c>
      <c r="AO39" s="191" t="s">
        <v>24</v>
      </c>
      <c r="AP39" s="191" t="s">
        <v>24</v>
      </c>
      <c r="AQ39" s="191" t="s">
        <v>24</v>
      </c>
      <c r="AR39" s="191" t="s">
        <v>24</v>
      </c>
      <c r="AS39" s="191" t="s">
        <v>24</v>
      </c>
      <c r="AT39" s="191" t="s">
        <v>24</v>
      </c>
      <c r="AU39" s="191" t="s">
        <v>24</v>
      </c>
      <c r="AV39" s="191" t="s">
        <v>24</v>
      </c>
      <c r="AW39" s="191" t="s">
        <v>24</v>
      </c>
      <c r="AX39" s="191" t="s">
        <v>24</v>
      </c>
      <c r="AY39" s="306" t="s">
        <v>24</v>
      </c>
      <c r="AZ39" s="974" t="s">
        <v>24</v>
      </c>
      <c r="BA39" s="973" t="s">
        <v>24</v>
      </c>
      <c r="BB39" s="191" t="s">
        <v>24</v>
      </c>
      <c r="BC39" s="191" t="s">
        <v>24</v>
      </c>
      <c r="BD39" s="191" t="s">
        <v>24</v>
      </c>
      <c r="BE39" s="191" t="s">
        <v>24</v>
      </c>
      <c r="BF39" s="191" t="s">
        <v>24</v>
      </c>
      <c r="BG39" s="306" t="s">
        <v>24</v>
      </c>
      <c r="BH39" s="371">
        <f>SUM(BI39:BM39)</f>
        <v>0</v>
      </c>
      <c r="BI39" s="975"/>
      <c r="BJ39" s="976"/>
      <c r="BK39" s="976"/>
      <c r="BL39" s="976"/>
      <c r="BM39" s="977"/>
      <c r="BN39" s="978" t="s">
        <v>24</v>
      </c>
      <c r="BO39" s="367"/>
    </row>
    <row r="40" spans="1:67" x14ac:dyDescent="0.25">
      <c r="A40" s="35">
        <v>21395</v>
      </c>
      <c r="B40" s="56" t="s">
        <v>39</v>
      </c>
      <c r="C40" s="941">
        <f t="shared" si="19"/>
        <v>0</v>
      </c>
      <c r="D40" s="972">
        <f t="shared" si="20"/>
        <v>0</v>
      </c>
      <c r="E40" s="306" t="s">
        <v>24</v>
      </c>
      <c r="F40" s="973" t="s">
        <v>24</v>
      </c>
      <c r="G40" s="191" t="s">
        <v>24</v>
      </c>
      <c r="H40" s="191" t="s">
        <v>24</v>
      </c>
      <c r="I40" s="191" t="s">
        <v>24</v>
      </c>
      <c r="J40" s="191" t="s">
        <v>24</v>
      </c>
      <c r="K40" s="191" t="s">
        <v>24</v>
      </c>
      <c r="L40" s="191" t="s">
        <v>24</v>
      </c>
      <c r="M40" s="191" t="s">
        <v>24</v>
      </c>
      <c r="N40" s="191" t="s">
        <v>24</v>
      </c>
      <c r="O40" s="191" t="s">
        <v>24</v>
      </c>
      <c r="P40" s="191" t="s">
        <v>24</v>
      </c>
      <c r="Q40" s="191" t="s">
        <v>24</v>
      </c>
      <c r="R40" s="191" t="s">
        <v>24</v>
      </c>
      <c r="S40" s="191" t="s">
        <v>24</v>
      </c>
      <c r="T40" s="191" t="s">
        <v>24</v>
      </c>
      <c r="U40" s="191" t="s">
        <v>24</v>
      </c>
      <c r="V40" s="191" t="s">
        <v>24</v>
      </c>
      <c r="W40" s="191" t="s">
        <v>24</v>
      </c>
      <c r="X40" s="191" t="s">
        <v>24</v>
      </c>
      <c r="Y40" s="191" t="s">
        <v>24</v>
      </c>
      <c r="Z40" s="191" t="s">
        <v>24</v>
      </c>
      <c r="AA40" s="191" t="s">
        <v>24</v>
      </c>
      <c r="AB40" s="191" t="s">
        <v>24</v>
      </c>
      <c r="AC40" s="191" t="s">
        <v>24</v>
      </c>
      <c r="AD40" s="191" t="s">
        <v>24</v>
      </c>
      <c r="AE40" s="191" t="s">
        <v>24</v>
      </c>
      <c r="AF40" s="191" t="s">
        <v>24</v>
      </c>
      <c r="AG40" s="191" t="s">
        <v>24</v>
      </c>
      <c r="AH40" s="191" t="s">
        <v>24</v>
      </c>
      <c r="AI40" s="191" t="s">
        <v>24</v>
      </c>
      <c r="AJ40" s="191" t="s">
        <v>24</v>
      </c>
      <c r="AK40" s="191" t="s">
        <v>24</v>
      </c>
      <c r="AL40" s="191" t="s">
        <v>24</v>
      </c>
      <c r="AM40" s="191" t="s">
        <v>24</v>
      </c>
      <c r="AN40" s="191" t="s">
        <v>24</v>
      </c>
      <c r="AO40" s="191" t="s">
        <v>24</v>
      </c>
      <c r="AP40" s="191" t="s">
        <v>24</v>
      </c>
      <c r="AQ40" s="191" t="s">
        <v>24</v>
      </c>
      <c r="AR40" s="191" t="s">
        <v>24</v>
      </c>
      <c r="AS40" s="191" t="s">
        <v>24</v>
      </c>
      <c r="AT40" s="191" t="s">
        <v>24</v>
      </c>
      <c r="AU40" s="191" t="s">
        <v>24</v>
      </c>
      <c r="AV40" s="191" t="s">
        <v>24</v>
      </c>
      <c r="AW40" s="191" t="s">
        <v>24</v>
      </c>
      <c r="AX40" s="191" t="s">
        <v>24</v>
      </c>
      <c r="AY40" s="306" t="s">
        <v>24</v>
      </c>
      <c r="AZ40" s="974" t="s">
        <v>24</v>
      </c>
      <c r="BA40" s="973" t="s">
        <v>24</v>
      </c>
      <c r="BB40" s="191" t="s">
        <v>24</v>
      </c>
      <c r="BC40" s="191" t="s">
        <v>24</v>
      </c>
      <c r="BD40" s="191" t="s">
        <v>24</v>
      </c>
      <c r="BE40" s="191" t="s">
        <v>24</v>
      </c>
      <c r="BF40" s="191" t="s">
        <v>24</v>
      </c>
      <c r="BG40" s="306" t="s">
        <v>24</v>
      </c>
      <c r="BH40" s="371">
        <f>SUM(BI40:BM40)</f>
        <v>0</v>
      </c>
      <c r="BI40" s="975"/>
      <c r="BJ40" s="976"/>
      <c r="BK40" s="976"/>
      <c r="BL40" s="976"/>
      <c r="BM40" s="977"/>
      <c r="BN40" s="978" t="s">
        <v>24</v>
      </c>
      <c r="BO40" s="367"/>
    </row>
    <row r="41" spans="1:67" ht="24" x14ac:dyDescent="0.25">
      <c r="A41" s="35">
        <v>21399</v>
      </c>
      <c r="B41" s="56" t="s">
        <v>40</v>
      </c>
      <c r="C41" s="941">
        <f>SUM(BH41)</f>
        <v>0</v>
      </c>
      <c r="D41" s="972">
        <f t="shared" si="20"/>
        <v>0</v>
      </c>
      <c r="E41" s="306" t="s">
        <v>24</v>
      </c>
      <c r="F41" s="973" t="s">
        <v>24</v>
      </c>
      <c r="G41" s="191" t="s">
        <v>24</v>
      </c>
      <c r="H41" s="191" t="s">
        <v>24</v>
      </c>
      <c r="I41" s="191" t="s">
        <v>24</v>
      </c>
      <c r="J41" s="191" t="s">
        <v>24</v>
      </c>
      <c r="K41" s="191" t="s">
        <v>24</v>
      </c>
      <c r="L41" s="191" t="s">
        <v>24</v>
      </c>
      <c r="M41" s="191" t="s">
        <v>24</v>
      </c>
      <c r="N41" s="191" t="s">
        <v>24</v>
      </c>
      <c r="O41" s="191" t="s">
        <v>24</v>
      </c>
      <c r="P41" s="191" t="s">
        <v>24</v>
      </c>
      <c r="Q41" s="191" t="s">
        <v>24</v>
      </c>
      <c r="R41" s="191" t="s">
        <v>24</v>
      </c>
      <c r="S41" s="191" t="s">
        <v>24</v>
      </c>
      <c r="T41" s="191" t="s">
        <v>24</v>
      </c>
      <c r="U41" s="191" t="s">
        <v>24</v>
      </c>
      <c r="V41" s="191" t="s">
        <v>24</v>
      </c>
      <c r="W41" s="191" t="s">
        <v>24</v>
      </c>
      <c r="X41" s="191" t="s">
        <v>24</v>
      </c>
      <c r="Y41" s="191" t="s">
        <v>24</v>
      </c>
      <c r="Z41" s="191" t="s">
        <v>24</v>
      </c>
      <c r="AA41" s="191" t="s">
        <v>24</v>
      </c>
      <c r="AB41" s="191" t="s">
        <v>24</v>
      </c>
      <c r="AC41" s="191" t="s">
        <v>24</v>
      </c>
      <c r="AD41" s="191" t="s">
        <v>24</v>
      </c>
      <c r="AE41" s="191" t="s">
        <v>24</v>
      </c>
      <c r="AF41" s="191" t="s">
        <v>24</v>
      </c>
      <c r="AG41" s="191" t="s">
        <v>24</v>
      </c>
      <c r="AH41" s="191" t="s">
        <v>24</v>
      </c>
      <c r="AI41" s="191" t="s">
        <v>24</v>
      </c>
      <c r="AJ41" s="191" t="s">
        <v>24</v>
      </c>
      <c r="AK41" s="191" t="s">
        <v>24</v>
      </c>
      <c r="AL41" s="191" t="s">
        <v>24</v>
      </c>
      <c r="AM41" s="191" t="s">
        <v>24</v>
      </c>
      <c r="AN41" s="191" t="s">
        <v>24</v>
      </c>
      <c r="AO41" s="191" t="s">
        <v>24</v>
      </c>
      <c r="AP41" s="191" t="s">
        <v>24</v>
      </c>
      <c r="AQ41" s="191" t="s">
        <v>24</v>
      </c>
      <c r="AR41" s="191" t="s">
        <v>24</v>
      </c>
      <c r="AS41" s="191" t="s">
        <v>24</v>
      </c>
      <c r="AT41" s="191" t="s">
        <v>24</v>
      </c>
      <c r="AU41" s="191" t="s">
        <v>24</v>
      </c>
      <c r="AV41" s="191" t="s">
        <v>24</v>
      </c>
      <c r="AW41" s="191" t="s">
        <v>24</v>
      </c>
      <c r="AX41" s="191" t="s">
        <v>24</v>
      </c>
      <c r="AY41" s="306" t="s">
        <v>24</v>
      </c>
      <c r="AZ41" s="974" t="s">
        <v>24</v>
      </c>
      <c r="BA41" s="973" t="s">
        <v>24</v>
      </c>
      <c r="BB41" s="191" t="s">
        <v>24</v>
      </c>
      <c r="BC41" s="191" t="s">
        <v>24</v>
      </c>
      <c r="BD41" s="191" t="s">
        <v>24</v>
      </c>
      <c r="BE41" s="191" t="s">
        <v>24</v>
      </c>
      <c r="BF41" s="191" t="s">
        <v>24</v>
      </c>
      <c r="BG41" s="306" t="s">
        <v>24</v>
      </c>
      <c r="BH41" s="371">
        <f>SUM(BI41:BM41)</f>
        <v>0</v>
      </c>
      <c r="BI41" s="975"/>
      <c r="BJ41" s="976"/>
      <c r="BK41" s="976"/>
      <c r="BL41" s="976"/>
      <c r="BM41" s="977"/>
      <c r="BN41" s="978" t="s">
        <v>24</v>
      </c>
      <c r="BO41" s="367"/>
    </row>
    <row r="42" spans="1:67" s="19" customFormat="1" ht="36.75" customHeight="1" x14ac:dyDescent="0.25">
      <c r="A42" s="49">
        <v>21420</v>
      </c>
      <c r="B42" s="42" t="s">
        <v>41</v>
      </c>
      <c r="C42" s="955">
        <f>SUM(E42,)</f>
        <v>0</v>
      </c>
      <c r="D42" s="987">
        <f>SUM(F42,)</f>
        <v>0</v>
      </c>
      <c r="E42" s="957">
        <f>SUM(F42:AY42)</f>
        <v>0</v>
      </c>
      <c r="F42" s="988"/>
      <c r="G42" s="795"/>
      <c r="H42" s="795"/>
      <c r="I42" s="795"/>
      <c r="J42" s="795"/>
      <c r="K42" s="795"/>
      <c r="L42" s="795"/>
      <c r="M42" s="795"/>
      <c r="N42" s="795"/>
      <c r="O42" s="795"/>
      <c r="P42" s="795"/>
      <c r="Q42" s="795"/>
      <c r="R42" s="795"/>
      <c r="S42" s="795"/>
      <c r="T42" s="795"/>
      <c r="U42" s="795"/>
      <c r="V42" s="795"/>
      <c r="W42" s="795"/>
      <c r="X42" s="795"/>
      <c r="Y42" s="795"/>
      <c r="Z42" s="795"/>
      <c r="AA42" s="795"/>
      <c r="AB42" s="795"/>
      <c r="AC42" s="795"/>
      <c r="AD42" s="795"/>
      <c r="AE42" s="795"/>
      <c r="AF42" s="795"/>
      <c r="AG42" s="795"/>
      <c r="AH42" s="795"/>
      <c r="AI42" s="795"/>
      <c r="AJ42" s="795"/>
      <c r="AK42" s="795"/>
      <c r="AL42" s="795"/>
      <c r="AM42" s="795"/>
      <c r="AN42" s="795"/>
      <c r="AO42" s="795"/>
      <c r="AP42" s="795"/>
      <c r="AQ42" s="795"/>
      <c r="AR42" s="795"/>
      <c r="AS42" s="795"/>
      <c r="AT42" s="795"/>
      <c r="AU42" s="795"/>
      <c r="AV42" s="795"/>
      <c r="AW42" s="795"/>
      <c r="AX42" s="795"/>
      <c r="AY42" s="957"/>
      <c r="AZ42" s="974" t="s">
        <v>24</v>
      </c>
      <c r="BA42" s="961" t="s">
        <v>24</v>
      </c>
      <c r="BB42" s="191" t="s">
        <v>24</v>
      </c>
      <c r="BC42" s="191" t="s">
        <v>24</v>
      </c>
      <c r="BD42" s="191" t="s">
        <v>24</v>
      </c>
      <c r="BE42" s="191" t="s">
        <v>24</v>
      </c>
      <c r="BF42" s="191" t="s">
        <v>24</v>
      </c>
      <c r="BG42" s="306" t="s">
        <v>24</v>
      </c>
      <c r="BH42" s="960" t="s">
        <v>24</v>
      </c>
      <c r="BI42" s="961" t="s">
        <v>24</v>
      </c>
      <c r="BJ42" s="189" t="s">
        <v>24</v>
      </c>
      <c r="BK42" s="45" t="s">
        <v>24</v>
      </c>
      <c r="BL42" s="45" t="s">
        <v>24</v>
      </c>
      <c r="BM42" s="962" t="s">
        <v>24</v>
      </c>
      <c r="BN42" s="963" t="s">
        <v>24</v>
      </c>
      <c r="BO42" s="18"/>
    </row>
    <row r="43" spans="1:67" s="19" customFormat="1" ht="24" x14ac:dyDescent="0.25">
      <c r="A43" s="71">
        <v>21490</v>
      </c>
      <c r="B43" s="72" t="s">
        <v>42</v>
      </c>
      <c r="C43" s="955">
        <f>C44</f>
        <v>0</v>
      </c>
      <c r="D43" s="987">
        <f t="shared" ref="D43:E43" si="21">D44</f>
        <v>0</v>
      </c>
      <c r="E43" s="989">
        <f t="shared" si="21"/>
        <v>0</v>
      </c>
      <c r="F43" s="990">
        <f>F44</f>
        <v>0</v>
      </c>
      <c r="G43" s="193">
        <f>G44</f>
        <v>0</v>
      </c>
      <c r="H43" s="193">
        <f t="shared" ref="H43:AX43" si="22">H44</f>
        <v>0</v>
      </c>
      <c r="I43" s="193">
        <f t="shared" si="22"/>
        <v>0</v>
      </c>
      <c r="J43" s="193">
        <f t="shared" si="22"/>
        <v>0</v>
      </c>
      <c r="K43" s="193">
        <f t="shared" si="22"/>
        <v>0</v>
      </c>
      <c r="L43" s="193">
        <f t="shared" si="22"/>
        <v>0</v>
      </c>
      <c r="M43" s="193">
        <f t="shared" si="22"/>
        <v>0</v>
      </c>
      <c r="N43" s="193">
        <f t="shared" si="22"/>
        <v>0</v>
      </c>
      <c r="O43" s="193">
        <f t="shared" si="22"/>
        <v>0</v>
      </c>
      <c r="P43" s="193">
        <f t="shared" si="22"/>
        <v>0</v>
      </c>
      <c r="Q43" s="193">
        <f t="shared" si="22"/>
        <v>0</v>
      </c>
      <c r="R43" s="193">
        <f t="shared" si="22"/>
        <v>0</v>
      </c>
      <c r="S43" s="193">
        <f t="shared" si="22"/>
        <v>0</v>
      </c>
      <c r="T43" s="193">
        <f t="shared" si="22"/>
        <v>0</v>
      </c>
      <c r="U43" s="193">
        <f t="shared" si="22"/>
        <v>0</v>
      </c>
      <c r="V43" s="193">
        <f t="shared" si="22"/>
        <v>0</v>
      </c>
      <c r="W43" s="193">
        <f t="shared" si="22"/>
        <v>0</v>
      </c>
      <c r="X43" s="193">
        <f t="shared" si="22"/>
        <v>0</v>
      </c>
      <c r="Y43" s="193">
        <f t="shared" si="22"/>
        <v>0</v>
      </c>
      <c r="Z43" s="193">
        <f t="shared" si="22"/>
        <v>0</v>
      </c>
      <c r="AA43" s="193">
        <f t="shared" si="22"/>
        <v>0</v>
      </c>
      <c r="AB43" s="193">
        <f t="shared" si="22"/>
        <v>0</v>
      </c>
      <c r="AC43" s="193">
        <f t="shared" si="22"/>
        <v>0</v>
      </c>
      <c r="AD43" s="193">
        <f t="shared" si="22"/>
        <v>0</v>
      </c>
      <c r="AE43" s="193">
        <f t="shared" si="22"/>
        <v>0</v>
      </c>
      <c r="AF43" s="193">
        <f t="shared" si="22"/>
        <v>0</v>
      </c>
      <c r="AG43" s="193">
        <f t="shared" si="22"/>
        <v>0</v>
      </c>
      <c r="AH43" s="193">
        <f t="shared" si="22"/>
        <v>0</v>
      </c>
      <c r="AI43" s="193">
        <f t="shared" si="22"/>
        <v>0</v>
      </c>
      <c r="AJ43" s="193">
        <f t="shared" si="22"/>
        <v>0</v>
      </c>
      <c r="AK43" s="193">
        <f t="shared" si="22"/>
        <v>0</v>
      </c>
      <c r="AL43" s="193">
        <f t="shared" si="22"/>
        <v>0</v>
      </c>
      <c r="AM43" s="193">
        <f t="shared" si="22"/>
        <v>0</v>
      </c>
      <c r="AN43" s="193">
        <f t="shared" si="22"/>
        <v>0</v>
      </c>
      <c r="AO43" s="193">
        <f t="shared" si="22"/>
        <v>0</v>
      </c>
      <c r="AP43" s="193">
        <f t="shared" si="22"/>
        <v>0</v>
      </c>
      <c r="AQ43" s="193">
        <f t="shared" si="22"/>
        <v>0</v>
      </c>
      <c r="AR43" s="193">
        <f t="shared" si="22"/>
        <v>0</v>
      </c>
      <c r="AS43" s="193">
        <f t="shared" si="22"/>
        <v>0</v>
      </c>
      <c r="AT43" s="193">
        <f t="shared" si="22"/>
        <v>0</v>
      </c>
      <c r="AU43" s="193">
        <f t="shared" si="22"/>
        <v>0</v>
      </c>
      <c r="AV43" s="193">
        <f t="shared" si="22"/>
        <v>0</v>
      </c>
      <c r="AW43" s="193">
        <f t="shared" si="22"/>
        <v>0</v>
      </c>
      <c r="AX43" s="193">
        <f t="shared" si="22"/>
        <v>0</v>
      </c>
      <c r="AY43" s="989">
        <f>AY44</f>
        <v>0</v>
      </c>
      <c r="AZ43" s="991">
        <f t="shared" ref="AZ43" si="23">AZ44</f>
        <v>0</v>
      </c>
      <c r="BA43" s="990">
        <f>BA44</f>
        <v>0</v>
      </c>
      <c r="BB43" s="193">
        <f t="shared" ref="BB43:BH43" si="24">BB44</f>
        <v>0</v>
      </c>
      <c r="BC43" s="193">
        <f t="shared" si="24"/>
        <v>0</v>
      </c>
      <c r="BD43" s="193">
        <f t="shared" si="24"/>
        <v>0</v>
      </c>
      <c r="BE43" s="193">
        <f t="shared" si="24"/>
        <v>0</v>
      </c>
      <c r="BF43" s="193">
        <f t="shared" si="24"/>
        <v>0</v>
      </c>
      <c r="BG43" s="989">
        <f t="shared" si="24"/>
        <v>0</v>
      </c>
      <c r="BH43" s="991">
        <f t="shared" si="24"/>
        <v>0</v>
      </c>
      <c r="BI43" s="990">
        <f>BI44</f>
        <v>0</v>
      </c>
      <c r="BJ43" s="193">
        <f>BJ44</f>
        <v>0</v>
      </c>
      <c r="BK43" s="193">
        <f t="shared" ref="BK43:BM43" si="25">BK44</f>
        <v>0</v>
      </c>
      <c r="BL43" s="193">
        <f t="shared" si="25"/>
        <v>0</v>
      </c>
      <c r="BM43" s="989">
        <f t="shared" si="25"/>
        <v>0</v>
      </c>
      <c r="BN43" s="963" t="s">
        <v>24</v>
      </c>
      <c r="BO43" s="18"/>
    </row>
    <row r="44" spans="1:67" s="19" customFormat="1" ht="24" x14ac:dyDescent="0.25">
      <c r="A44" s="35">
        <v>21499</v>
      </c>
      <c r="B44" s="56" t="s">
        <v>43</v>
      </c>
      <c r="C44" s="992">
        <f>SUM(E44,AZ44,BH44)</f>
        <v>0</v>
      </c>
      <c r="D44" s="993">
        <f>SUM(F44,BA44,BI44)</f>
        <v>0</v>
      </c>
      <c r="E44" s="290">
        <f>SUM(F44:AY44)</f>
        <v>0</v>
      </c>
      <c r="F44" s="938"/>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290"/>
      <c r="AZ44" s="939">
        <f>SUM(BA44:BG44)</f>
        <v>0</v>
      </c>
      <c r="BA44" s="994"/>
      <c r="BB44" s="186"/>
      <c r="BC44" s="186"/>
      <c r="BD44" s="186"/>
      <c r="BE44" s="186"/>
      <c r="BF44" s="186"/>
      <c r="BG44" s="290"/>
      <c r="BH44" s="939">
        <f>SUM(BI44:BM44)</f>
        <v>0</v>
      </c>
      <c r="BI44" s="994"/>
      <c r="BJ44" s="186"/>
      <c r="BK44" s="186"/>
      <c r="BL44" s="186"/>
      <c r="BM44" s="290"/>
      <c r="BN44" s="986" t="s">
        <v>24</v>
      </c>
      <c r="BO44" s="18"/>
    </row>
    <row r="45" spans="1:67" ht="24" x14ac:dyDescent="0.25">
      <c r="A45" s="75">
        <v>23000</v>
      </c>
      <c r="B45" s="76" t="s">
        <v>44</v>
      </c>
      <c r="C45" s="995" t="s">
        <v>24</v>
      </c>
      <c r="D45" s="961" t="s">
        <v>24</v>
      </c>
      <c r="E45" s="996" t="s">
        <v>24</v>
      </c>
      <c r="F45" s="997" t="s">
        <v>24</v>
      </c>
      <c r="G45" s="194" t="s">
        <v>24</v>
      </c>
      <c r="H45" s="194" t="s">
        <v>24</v>
      </c>
      <c r="I45" s="194" t="s">
        <v>24</v>
      </c>
      <c r="J45" s="194" t="s">
        <v>24</v>
      </c>
      <c r="K45" s="194" t="s">
        <v>24</v>
      </c>
      <c r="L45" s="194" t="s">
        <v>24</v>
      </c>
      <c r="M45" s="194" t="s">
        <v>24</v>
      </c>
      <c r="N45" s="194" t="s">
        <v>24</v>
      </c>
      <c r="O45" s="194" t="s">
        <v>24</v>
      </c>
      <c r="P45" s="194" t="s">
        <v>24</v>
      </c>
      <c r="Q45" s="194" t="s">
        <v>24</v>
      </c>
      <c r="R45" s="194" t="s">
        <v>24</v>
      </c>
      <c r="S45" s="194" t="s">
        <v>24</v>
      </c>
      <c r="T45" s="194" t="s">
        <v>24</v>
      </c>
      <c r="U45" s="194" t="s">
        <v>24</v>
      </c>
      <c r="V45" s="194" t="s">
        <v>24</v>
      </c>
      <c r="W45" s="194" t="s">
        <v>24</v>
      </c>
      <c r="X45" s="194" t="s">
        <v>24</v>
      </c>
      <c r="Y45" s="194" t="s">
        <v>24</v>
      </c>
      <c r="Z45" s="194" t="s">
        <v>24</v>
      </c>
      <c r="AA45" s="194" t="s">
        <v>24</v>
      </c>
      <c r="AB45" s="194" t="s">
        <v>24</v>
      </c>
      <c r="AC45" s="194" t="s">
        <v>24</v>
      </c>
      <c r="AD45" s="194" t="s">
        <v>24</v>
      </c>
      <c r="AE45" s="194" t="s">
        <v>24</v>
      </c>
      <c r="AF45" s="194" t="s">
        <v>24</v>
      </c>
      <c r="AG45" s="194" t="s">
        <v>24</v>
      </c>
      <c r="AH45" s="194" t="s">
        <v>24</v>
      </c>
      <c r="AI45" s="194" t="s">
        <v>24</v>
      </c>
      <c r="AJ45" s="194" t="s">
        <v>24</v>
      </c>
      <c r="AK45" s="194" t="s">
        <v>24</v>
      </c>
      <c r="AL45" s="194" t="s">
        <v>24</v>
      </c>
      <c r="AM45" s="194" t="s">
        <v>24</v>
      </c>
      <c r="AN45" s="194" t="s">
        <v>24</v>
      </c>
      <c r="AO45" s="194" t="s">
        <v>24</v>
      </c>
      <c r="AP45" s="194" t="s">
        <v>24</v>
      </c>
      <c r="AQ45" s="194" t="s">
        <v>24</v>
      </c>
      <c r="AR45" s="194" t="s">
        <v>24</v>
      </c>
      <c r="AS45" s="194" t="s">
        <v>24</v>
      </c>
      <c r="AT45" s="194" t="s">
        <v>24</v>
      </c>
      <c r="AU45" s="194" t="s">
        <v>24</v>
      </c>
      <c r="AV45" s="194" t="s">
        <v>24</v>
      </c>
      <c r="AW45" s="194" t="s">
        <v>24</v>
      </c>
      <c r="AX45" s="194" t="s">
        <v>24</v>
      </c>
      <c r="AY45" s="996" t="s">
        <v>24</v>
      </c>
      <c r="AZ45" s="998" t="s">
        <v>24</v>
      </c>
      <c r="BA45" s="997" t="s">
        <v>24</v>
      </c>
      <c r="BB45" s="194" t="s">
        <v>24</v>
      </c>
      <c r="BC45" s="194" t="s">
        <v>24</v>
      </c>
      <c r="BD45" s="194" t="s">
        <v>24</v>
      </c>
      <c r="BE45" s="194" t="s">
        <v>24</v>
      </c>
      <c r="BF45" s="194" t="s">
        <v>24</v>
      </c>
      <c r="BG45" s="996" t="s">
        <v>24</v>
      </c>
      <c r="BH45" s="998" t="s">
        <v>24</v>
      </c>
      <c r="BI45" s="997" t="s">
        <v>24</v>
      </c>
      <c r="BJ45" s="194" t="s">
        <v>24</v>
      </c>
      <c r="BK45" s="194" t="s">
        <v>24</v>
      </c>
      <c r="BL45" s="194" t="s">
        <v>24</v>
      </c>
      <c r="BM45" s="996" t="s">
        <v>24</v>
      </c>
      <c r="BN45" s="69">
        <f>SUM(BN46:BN47)</f>
        <v>0</v>
      </c>
      <c r="BO45" s="367"/>
    </row>
    <row r="46" spans="1:67" ht="24" x14ac:dyDescent="0.25">
      <c r="A46" s="77">
        <v>23410</v>
      </c>
      <c r="B46" s="78" t="s">
        <v>45</v>
      </c>
      <c r="C46" s="992" t="s">
        <v>24</v>
      </c>
      <c r="D46" s="999" t="s">
        <v>24</v>
      </c>
      <c r="E46" s="1000" t="s">
        <v>24</v>
      </c>
      <c r="F46" s="999" t="s">
        <v>24</v>
      </c>
      <c r="G46" s="195" t="s">
        <v>24</v>
      </c>
      <c r="H46" s="195" t="s">
        <v>24</v>
      </c>
      <c r="I46" s="195" t="s">
        <v>24</v>
      </c>
      <c r="J46" s="195" t="s">
        <v>24</v>
      </c>
      <c r="K46" s="195" t="s">
        <v>24</v>
      </c>
      <c r="L46" s="195" t="s">
        <v>24</v>
      </c>
      <c r="M46" s="195" t="s">
        <v>24</v>
      </c>
      <c r="N46" s="195" t="s">
        <v>24</v>
      </c>
      <c r="O46" s="195" t="s">
        <v>24</v>
      </c>
      <c r="P46" s="195" t="s">
        <v>24</v>
      </c>
      <c r="Q46" s="195" t="s">
        <v>24</v>
      </c>
      <c r="R46" s="195" t="s">
        <v>24</v>
      </c>
      <c r="S46" s="195" t="s">
        <v>24</v>
      </c>
      <c r="T46" s="195" t="s">
        <v>24</v>
      </c>
      <c r="U46" s="195" t="s">
        <v>24</v>
      </c>
      <c r="V46" s="195" t="s">
        <v>24</v>
      </c>
      <c r="W46" s="195" t="s">
        <v>24</v>
      </c>
      <c r="X46" s="195" t="s">
        <v>24</v>
      </c>
      <c r="Y46" s="195" t="s">
        <v>24</v>
      </c>
      <c r="Z46" s="195" t="s">
        <v>24</v>
      </c>
      <c r="AA46" s="195" t="s">
        <v>24</v>
      </c>
      <c r="AB46" s="195" t="s">
        <v>24</v>
      </c>
      <c r="AC46" s="195" t="s">
        <v>24</v>
      </c>
      <c r="AD46" s="195" t="s">
        <v>24</v>
      </c>
      <c r="AE46" s="195" t="s">
        <v>24</v>
      </c>
      <c r="AF46" s="195" t="s">
        <v>24</v>
      </c>
      <c r="AG46" s="195" t="s">
        <v>24</v>
      </c>
      <c r="AH46" s="195" t="s">
        <v>24</v>
      </c>
      <c r="AI46" s="195" t="s">
        <v>24</v>
      </c>
      <c r="AJ46" s="195" t="s">
        <v>24</v>
      </c>
      <c r="AK46" s="195" t="s">
        <v>24</v>
      </c>
      <c r="AL46" s="195" t="s">
        <v>24</v>
      </c>
      <c r="AM46" s="195" t="s">
        <v>24</v>
      </c>
      <c r="AN46" s="195" t="s">
        <v>24</v>
      </c>
      <c r="AO46" s="195" t="s">
        <v>24</v>
      </c>
      <c r="AP46" s="195" t="s">
        <v>24</v>
      </c>
      <c r="AQ46" s="195" t="s">
        <v>24</v>
      </c>
      <c r="AR46" s="195" t="s">
        <v>24</v>
      </c>
      <c r="AS46" s="195" t="s">
        <v>24</v>
      </c>
      <c r="AT46" s="195" t="s">
        <v>24</v>
      </c>
      <c r="AU46" s="195" t="s">
        <v>24</v>
      </c>
      <c r="AV46" s="195" t="s">
        <v>24</v>
      </c>
      <c r="AW46" s="195" t="s">
        <v>24</v>
      </c>
      <c r="AX46" s="195" t="s">
        <v>24</v>
      </c>
      <c r="AY46" s="1000" t="s">
        <v>24</v>
      </c>
      <c r="AZ46" s="1001" t="s">
        <v>24</v>
      </c>
      <c r="BA46" s="999" t="s">
        <v>24</v>
      </c>
      <c r="BB46" s="195" t="s">
        <v>24</v>
      </c>
      <c r="BC46" s="195" t="s">
        <v>24</v>
      </c>
      <c r="BD46" s="195" t="s">
        <v>24</v>
      </c>
      <c r="BE46" s="195" t="s">
        <v>24</v>
      </c>
      <c r="BF46" s="195" t="s">
        <v>24</v>
      </c>
      <c r="BG46" s="1000" t="s">
        <v>24</v>
      </c>
      <c r="BH46" s="1001" t="s">
        <v>24</v>
      </c>
      <c r="BI46" s="999" t="s">
        <v>24</v>
      </c>
      <c r="BJ46" s="195" t="s">
        <v>24</v>
      </c>
      <c r="BK46" s="195" t="s">
        <v>24</v>
      </c>
      <c r="BL46" s="195" t="s">
        <v>24</v>
      </c>
      <c r="BM46" s="1000" t="s">
        <v>24</v>
      </c>
      <c r="BN46" s="1002"/>
      <c r="BO46" s="367"/>
    </row>
    <row r="47" spans="1:67" ht="24" x14ac:dyDescent="0.25">
      <c r="A47" s="77">
        <v>23510</v>
      </c>
      <c r="B47" s="78" t="s">
        <v>46</v>
      </c>
      <c r="C47" s="992" t="s">
        <v>24</v>
      </c>
      <c r="D47" s="999" t="s">
        <v>24</v>
      </c>
      <c r="E47" s="1000" t="s">
        <v>24</v>
      </c>
      <c r="F47" s="999" t="s">
        <v>24</v>
      </c>
      <c r="G47" s="195" t="s">
        <v>24</v>
      </c>
      <c r="H47" s="195" t="s">
        <v>24</v>
      </c>
      <c r="I47" s="195" t="s">
        <v>24</v>
      </c>
      <c r="J47" s="195" t="s">
        <v>24</v>
      </c>
      <c r="K47" s="195" t="s">
        <v>24</v>
      </c>
      <c r="L47" s="195" t="s">
        <v>24</v>
      </c>
      <c r="M47" s="195" t="s">
        <v>24</v>
      </c>
      <c r="N47" s="195" t="s">
        <v>24</v>
      </c>
      <c r="O47" s="195" t="s">
        <v>24</v>
      </c>
      <c r="P47" s="195" t="s">
        <v>24</v>
      </c>
      <c r="Q47" s="195" t="s">
        <v>24</v>
      </c>
      <c r="R47" s="195" t="s">
        <v>24</v>
      </c>
      <c r="S47" s="195" t="s">
        <v>24</v>
      </c>
      <c r="T47" s="195" t="s">
        <v>24</v>
      </c>
      <c r="U47" s="195" t="s">
        <v>24</v>
      </c>
      <c r="V47" s="195" t="s">
        <v>24</v>
      </c>
      <c r="W47" s="195" t="s">
        <v>24</v>
      </c>
      <c r="X47" s="195" t="s">
        <v>24</v>
      </c>
      <c r="Y47" s="195" t="s">
        <v>24</v>
      </c>
      <c r="Z47" s="195" t="s">
        <v>24</v>
      </c>
      <c r="AA47" s="195" t="s">
        <v>24</v>
      </c>
      <c r="AB47" s="195" t="s">
        <v>24</v>
      </c>
      <c r="AC47" s="195" t="s">
        <v>24</v>
      </c>
      <c r="AD47" s="195" t="s">
        <v>24</v>
      </c>
      <c r="AE47" s="195" t="s">
        <v>24</v>
      </c>
      <c r="AF47" s="195" t="s">
        <v>24</v>
      </c>
      <c r="AG47" s="195" t="s">
        <v>24</v>
      </c>
      <c r="AH47" s="195" t="s">
        <v>24</v>
      </c>
      <c r="AI47" s="195" t="s">
        <v>24</v>
      </c>
      <c r="AJ47" s="195" t="s">
        <v>24</v>
      </c>
      <c r="AK47" s="195" t="s">
        <v>24</v>
      </c>
      <c r="AL47" s="195" t="s">
        <v>24</v>
      </c>
      <c r="AM47" s="195" t="s">
        <v>24</v>
      </c>
      <c r="AN47" s="195" t="s">
        <v>24</v>
      </c>
      <c r="AO47" s="195" t="s">
        <v>24</v>
      </c>
      <c r="AP47" s="195" t="s">
        <v>24</v>
      </c>
      <c r="AQ47" s="195" t="s">
        <v>24</v>
      </c>
      <c r="AR47" s="195" t="s">
        <v>24</v>
      </c>
      <c r="AS47" s="195" t="s">
        <v>24</v>
      </c>
      <c r="AT47" s="195" t="s">
        <v>24</v>
      </c>
      <c r="AU47" s="195" t="s">
        <v>24</v>
      </c>
      <c r="AV47" s="195" t="s">
        <v>24</v>
      </c>
      <c r="AW47" s="195" t="s">
        <v>24</v>
      </c>
      <c r="AX47" s="195" t="s">
        <v>24</v>
      </c>
      <c r="AY47" s="1000" t="s">
        <v>24</v>
      </c>
      <c r="AZ47" s="1001" t="s">
        <v>24</v>
      </c>
      <c r="BA47" s="999" t="s">
        <v>24</v>
      </c>
      <c r="BB47" s="195" t="s">
        <v>24</v>
      </c>
      <c r="BC47" s="195" t="s">
        <v>24</v>
      </c>
      <c r="BD47" s="195" t="s">
        <v>24</v>
      </c>
      <c r="BE47" s="195" t="s">
        <v>24</v>
      </c>
      <c r="BF47" s="195" t="s">
        <v>24</v>
      </c>
      <c r="BG47" s="1000" t="s">
        <v>24</v>
      </c>
      <c r="BH47" s="1001" t="s">
        <v>24</v>
      </c>
      <c r="BI47" s="999" t="s">
        <v>24</v>
      </c>
      <c r="BJ47" s="195" t="s">
        <v>24</v>
      </c>
      <c r="BK47" s="195" t="s">
        <v>24</v>
      </c>
      <c r="BL47" s="195" t="s">
        <v>24</v>
      </c>
      <c r="BM47" s="1000" t="s">
        <v>24</v>
      </c>
      <c r="BN47" s="1002"/>
      <c r="BO47" s="367"/>
    </row>
    <row r="48" spans="1:67" x14ac:dyDescent="0.25">
      <c r="A48" s="82"/>
      <c r="B48" s="78"/>
      <c r="C48" s="1003"/>
      <c r="D48" s="1004"/>
      <c r="E48" s="1005"/>
      <c r="F48" s="1006"/>
      <c r="G48" s="1007"/>
      <c r="H48" s="1007"/>
      <c r="I48" s="1007"/>
      <c r="J48" s="1007"/>
      <c r="K48" s="1007"/>
      <c r="L48" s="1007"/>
      <c r="M48" s="1007"/>
      <c r="N48" s="1007"/>
      <c r="O48" s="1007"/>
      <c r="P48" s="1007"/>
      <c r="Q48" s="1007"/>
      <c r="R48" s="1007"/>
      <c r="S48" s="1007"/>
      <c r="T48" s="1007"/>
      <c r="U48" s="1007"/>
      <c r="V48" s="1007"/>
      <c r="W48" s="1007"/>
      <c r="X48" s="1007"/>
      <c r="Y48" s="1007"/>
      <c r="Z48" s="1007"/>
      <c r="AA48" s="1007"/>
      <c r="AB48" s="1007"/>
      <c r="AC48" s="1007"/>
      <c r="AD48" s="1007"/>
      <c r="AE48" s="1007"/>
      <c r="AF48" s="1007"/>
      <c r="AG48" s="1007"/>
      <c r="AH48" s="1007"/>
      <c r="AI48" s="1007"/>
      <c r="AJ48" s="1007"/>
      <c r="AK48" s="1007"/>
      <c r="AL48" s="1007"/>
      <c r="AM48" s="1007"/>
      <c r="AN48" s="1007"/>
      <c r="AO48" s="1007"/>
      <c r="AP48" s="1007"/>
      <c r="AQ48" s="1007"/>
      <c r="AR48" s="1007"/>
      <c r="AS48" s="1007"/>
      <c r="AT48" s="1007"/>
      <c r="AU48" s="1007"/>
      <c r="AV48" s="1007"/>
      <c r="AW48" s="1007"/>
      <c r="AX48" s="1007"/>
      <c r="AY48" s="1005"/>
      <c r="AZ48" s="1008"/>
      <c r="BA48" s="1006"/>
      <c r="BB48" s="1007"/>
      <c r="BC48" s="1007"/>
      <c r="BD48" s="1007"/>
      <c r="BE48" s="1007"/>
      <c r="BF48" s="1007"/>
      <c r="BG48" s="1005"/>
      <c r="BH48" s="1008"/>
      <c r="BI48" s="1009"/>
      <c r="BJ48" s="1007"/>
      <c r="BK48" s="1007"/>
      <c r="BL48" s="1007"/>
      <c r="BM48" s="1005"/>
      <c r="BN48" s="1002"/>
      <c r="BO48" s="367"/>
    </row>
    <row r="49" spans="1:67" s="19" customFormat="1" x14ac:dyDescent="0.25">
      <c r="A49" s="85"/>
      <c r="B49" s="86" t="s">
        <v>47</v>
      </c>
      <c r="C49" s="925"/>
      <c r="D49" s="1010"/>
      <c r="E49" s="1011"/>
      <c r="F49" s="1012"/>
      <c r="G49" s="1013"/>
      <c r="H49" s="1013"/>
      <c r="I49" s="1013"/>
      <c r="J49" s="1013"/>
      <c r="K49" s="1013"/>
      <c r="L49" s="1013"/>
      <c r="M49" s="1013"/>
      <c r="N49" s="1013"/>
      <c r="O49" s="1013"/>
      <c r="P49" s="1013"/>
      <c r="Q49" s="1013"/>
      <c r="R49" s="1013"/>
      <c r="S49" s="1013"/>
      <c r="T49" s="1013"/>
      <c r="U49" s="1013"/>
      <c r="V49" s="1013"/>
      <c r="W49" s="1013"/>
      <c r="X49" s="1013"/>
      <c r="Y49" s="1013"/>
      <c r="Z49" s="1013"/>
      <c r="AA49" s="1013"/>
      <c r="AB49" s="1013"/>
      <c r="AC49" s="1013"/>
      <c r="AD49" s="1013"/>
      <c r="AE49" s="1013"/>
      <c r="AF49" s="1013"/>
      <c r="AG49" s="1013"/>
      <c r="AH49" s="1013"/>
      <c r="AI49" s="1013"/>
      <c r="AJ49" s="1013"/>
      <c r="AK49" s="1013"/>
      <c r="AL49" s="1013"/>
      <c r="AM49" s="1013"/>
      <c r="AN49" s="1013"/>
      <c r="AO49" s="1013"/>
      <c r="AP49" s="1013"/>
      <c r="AQ49" s="1013"/>
      <c r="AR49" s="1013"/>
      <c r="AS49" s="1013"/>
      <c r="AT49" s="1013"/>
      <c r="AU49" s="1013"/>
      <c r="AV49" s="1013"/>
      <c r="AW49" s="1013"/>
      <c r="AX49" s="1013"/>
      <c r="AY49" s="1014"/>
      <c r="AZ49" s="1015"/>
      <c r="BA49" s="1012"/>
      <c r="BB49" s="1013"/>
      <c r="BC49" s="1013"/>
      <c r="BD49" s="1013"/>
      <c r="BE49" s="1013"/>
      <c r="BF49" s="1013"/>
      <c r="BG49" s="1014"/>
      <c r="BH49" s="1015"/>
      <c r="BI49" s="1012"/>
      <c r="BJ49" s="1013"/>
      <c r="BK49" s="1013"/>
      <c r="BL49" s="1013"/>
      <c r="BM49" s="1014"/>
      <c r="BN49" s="1016"/>
      <c r="BO49" s="18"/>
    </row>
    <row r="50" spans="1:67" s="19" customFormat="1" ht="12.75" thickBot="1" x14ac:dyDescent="0.3">
      <c r="A50" s="87"/>
      <c r="B50" s="20" t="s">
        <v>48</v>
      </c>
      <c r="C50" s="932">
        <f>SUM(C51,C282)</f>
        <v>187008</v>
      </c>
      <c r="D50" s="1017">
        <f t="shared" ref="D50:E50" si="26">SUM(D51,D282)</f>
        <v>500000</v>
      </c>
      <c r="E50" s="298">
        <f t="shared" si="26"/>
        <v>187008</v>
      </c>
      <c r="F50" s="1017">
        <f>SUM(F51,F282)</f>
        <v>500000</v>
      </c>
      <c r="G50" s="196">
        <f>SUM(G51,G282)</f>
        <v>-29200</v>
      </c>
      <c r="H50" s="196">
        <f t="shared" ref="H50:AX50" si="27">SUM(H51,H282)</f>
        <v>-230</v>
      </c>
      <c r="I50" s="196">
        <f t="shared" si="27"/>
        <v>-1449</v>
      </c>
      <c r="J50" s="196">
        <f t="shared" si="27"/>
        <v>-302797</v>
      </c>
      <c r="K50" s="196">
        <f t="shared" si="27"/>
        <v>300000</v>
      </c>
      <c r="L50" s="196">
        <f t="shared" si="27"/>
        <v>-4750</v>
      </c>
      <c r="M50" s="196">
        <f t="shared" si="27"/>
        <v>-4795</v>
      </c>
      <c r="N50" s="196">
        <f t="shared" si="27"/>
        <v>-5000</v>
      </c>
      <c r="O50" s="196">
        <f t="shared" si="27"/>
        <v>-15946</v>
      </c>
      <c r="P50" s="196">
        <f t="shared" si="27"/>
        <v>-5956</v>
      </c>
      <c r="Q50" s="196">
        <f t="shared" si="27"/>
        <v>-9536</v>
      </c>
      <c r="R50" s="196">
        <f t="shared" si="27"/>
        <v>-8000</v>
      </c>
      <c r="S50" s="196">
        <f t="shared" si="27"/>
        <v>-169535</v>
      </c>
      <c r="T50" s="196">
        <f t="shared" si="27"/>
        <v>-1180</v>
      </c>
      <c r="U50" s="196">
        <f t="shared" si="27"/>
        <v>-174</v>
      </c>
      <c r="V50" s="196">
        <f t="shared" si="27"/>
        <v>-353</v>
      </c>
      <c r="W50" s="196">
        <f t="shared" si="27"/>
        <v>-3272</v>
      </c>
      <c r="X50" s="196">
        <f t="shared" si="27"/>
        <v>-50819</v>
      </c>
      <c r="Y50" s="196">
        <f t="shared" si="27"/>
        <v>0</v>
      </c>
      <c r="Z50" s="196">
        <f t="shared" si="27"/>
        <v>0</v>
      </c>
      <c r="AA50" s="196">
        <f t="shared" si="27"/>
        <v>0</v>
      </c>
      <c r="AB50" s="196">
        <f t="shared" si="27"/>
        <v>0</v>
      </c>
      <c r="AC50" s="196">
        <f t="shared" si="27"/>
        <v>0</v>
      </c>
      <c r="AD50" s="196">
        <f t="shared" si="27"/>
        <v>0</v>
      </c>
      <c r="AE50" s="196">
        <f t="shared" si="27"/>
        <v>0</v>
      </c>
      <c r="AF50" s="196">
        <f t="shared" si="27"/>
        <v>0</v>
      </c>
      <c r="AG50" s="196">
        <f t="shared" si="27"/>
        <v>0</v>
      </c>
      <c r="AH50" s="196">
        <f t="shared" si="27"/>
        <v>0</v>
      </c>
      <c r="AI50" s="196">
        <f t="shared" si="27"/>
        <v>0</v>
      </c>
      <c r="AJ50" s="196">
        <f t="shared" si="27"/>
        <v>0</v>
      </c>
      <c r="AK50" s="196">
        <f t="shared" si="27"/>
        <v>0</v>
      </c>
      <c r="AL50" s="196">
        <f t="shared" si="27"/>
        <v>0</v>
      </c>
      <c r="AM50" s="196">
        <f t="shared" si="27"/>
        <v>0</v>
      </c>
      <c r="AN50" s="196">
        <f t="shared" si="27"/>
        <v>0</v>
      </c>
      <c r="AO50" s="196">
        <f t="shared" si="27"/>
        <v>0</v>
      </c>
      <c r="AP50" s="196">
        <f t="shared" si="27"/>
        <v>0</v>
      </c>
      <c r="AQ50" s="196">
        <f t="shared" si="27"/>
        <v>0</v>
      </c>
      <c r="AR50" s="196">
        <f t="shared" si="27"/>
        <v>0</v>
      </c>
      <c r="AS50" s="196">
        <f t="shared" si="27"/>
        <v>0</v>
      </c>
      <c r="AT50" s="196">
        <f t="shared" si="27"/>
        <v>0</v>
      </c>
      <c r="AU50" s="196">
        <f t="shared" si="27"/>
        <v>0</v>
      </c>
      <c r="AV50" s="196">
        <f t="shared" si="27"/>
        <v>0</v>
      </c>
      <c r="AW50" s="196">
        <f t="shared" si="27"/>
        <v>0</v>
      </c>
      <c r="AX50" s="196">
        <f t="shared" si="27"/>
        <v>0</v>
      </c>
      <c r="AY50" s="298">
        <f>SUM(AY51,AY282)</f>
        <v>0</v>
      </c>
      <c r="AZ50" s="380">
        <f t="shared" ref="AZ50" si="28">SUM(AZ51,AZ282)</f>
        <v>0</v>
      </c>
      <c r="BA50" s="1017">
        <f>SUM(BA51,BA282)</f>
        <v>0</v>
      </c>
      <c r="BB50" s="196">
        <f t="shared" ref="BB50:BH50" si="29">SUM(BB51,BB282)</f>
        <v>0</v>
      </c>
      <c r="BC50" s="196">
        <f t="shared" si="29"/>
        <v>0</v>
      </c>
      <c r="BD50" s="196">
        <f t="shared" si="29"/>
        <v>0</v>
      </c>
      <c r="BE50" s="196">
        <f t="shared" si="29"/>
        <v>0</v>
      </c>
      <c r="BF50" s="196">
        <f t="shared" si="29"/>
        <v>0</v>
      </c>
      <c r="BG50" s="298">
        <f t="shared" si="29"/>
        <v>0</v>
      </c>
      <c r="BH50" s="380">
        <f t="shared" si="29"/>
        <v>0</v>
      </c>
      <c r="BI50" s="1017">
        <f>SUM(BI51,BI282)</f>
        <v>0</v>
      </c>
      <c r="BJ50" s="196">
        <f t="shared" ref="BJ50:BM50" si="30">SUM(BJ51,BJ282)</f>
        <v>0</v>
      </c>
      <c r="BK50" s="196">
        <f t="shared" si="30"/>
        <v>0</v>
      </c>
      <c r="BL50" s="196">
        <f t="shared" si="30"/>
        <v>0</v>
      </c>
      <c r="BM50" s="298">
        <f t="shared" si="30"/>
        <v>0</v>
      </c>
      <c r="BN50" s="88">
        <f>SUM(BN51,BN282)</f>
        <v>0</v>
      </c>
      <c r="BO50" s="18"/>
    </row>
    <row r="51" spans="1:67" s="19" customFormat="1" ht="36.75" thickTop="1" x14ac:dyDescent="0.25">
      <c r="A51" s="91"/>
      <c r="B51" s="92" t="s">
        <v>49</v>
      </c>
      <c r="C51" s="1018">
        <f t="shared" ref="C51:E51" si="31">SUM(C52,C194)</f>
        <v>187008</v>
      </c>
      <c r="D51" s="1019">
        <f t="shared" si="31"/>
        <v>500000</v>
      </c>
      <c r="E51" s="299">
        <f t="shared" si="31"/>
        <v>187008</v>
      </c>
      <c r="F51" s="1019">
        <f>SUM(F52,F194)</f>
        <v>500000</v>
      </c>
      <c r="G51" s="197">
        <f>SUM(G52,G194)</f>
        <v>-29200</v>
      </c>
      <c r="H51" s="197">
        <f t="shared" ref="H51:AX51" si="32">SUM(H52,H194)</f>
        <v>-230</v>
      </c>
      <c r="I51" s="197">
        <f t="shared" si="32"/>
        <v>-1449</v>
      </c>
      <c r="J51" s="197">
        <f t="shared" si="32"/>
        <v>-302797</v>
      </c>
      <c r="K51" s="197">
        <f t="shared" si="32"/>
        <v>300000</v>
      </c>
      <c r="L51" s="197">
        <f t="shared" si="32"/>
        <v>-4750</v>
      </c>
      <c r="M51" s="197">
        <f t="shared" si="32"/>
        <v>-4795</v>
      </c>
      <c r="N51" s="197">
        <f t="shared" si="32"/>
        <v>-5000</v>
      </c>
      <c r="O51" s="197">
        <f t="shared" si="32"/>
        <v>-15946</v>
      </c>
      <c r="P51" s="197">
        <f t="shared" si="32"/>
        <v>-5956</v>
      </c>
      <c r="Q51" s="197">
        <f t="shared" si="32"/>
        <v>-9536</v>
      </c>
      <c r="R51" s="197">
        <f t="shared" si="32"/>
        <v>-8000</v>
      </c>
      <c r="S51" s="197">
        <f t="shared" si="32"/>
        <v>-169535</v>
      </c>
      <c r="T51" s="197">
        <f t="shared" si="32"/>
        <v>-1180</v>
      </c>
      <c r="U51" s="197">
        <f t="shared" si="32"/>
        <v>-174</v>
      </c>
      <c r="V51" s="197">
        <f t="shared" si="32"/>
        <v>-353</v>
      </c>
      <c r="W51" s="197">
        <f t="shared" si="32"/>
        <v>-3272</v>
      </c>
      <c r="X51" s="197">
        <f t="shared" si="32"/>
        <v>-50819</v>
      </c>
      <c r="Y51" s="197">
        <f t="shared" si="32"/>
        <v>0</v>
      </c>
      <c r="Z51" s="197">
        <f t="shared" si="32"/>
        <v>0</v>
      </c>
      <c r="AA51" s="197">
        <f t="shared" si="32"/>
        <v>0</v>
      </c>
      <c r="AB51" s="197">
        <f t="shared" si="32"/>
        <v>0</v>
      </c>
      <c r="AC51" s="197">
        <f t="shared" si="32"/>
        <v>0</v>
      </c>
      <c r="AD51" s="197">
        <f t="shared" si="32"/>
        <v>0</v>
      </c>
      <c r="AE51" s="197">
        <f t="shared" si="32"/>
        <v>0</v>
      </c>
      <c r="AF51" s="197">
        <f t="shared" si="32"/>
        <v>0</v>
      </c>
      <c r="AG51" s="197">
        <f t="shared" si="32"/>
        <v>0</v>
      </c>
      <c r="AH51" s="197">
        <f t="shared" si="32"/>
        <v>0</v>
      </c>
      <c r="AI51" s="197">
        <f t="shared" si="32"/>
        <v>0</v>
      </c>
      <c r="AJ51" s="197">
        <f t="shared" si="32"/>
        <v>0</v>
      </c>
      <c r="AK51" s="197">
        <f t="shared" si="32"/>
        <v>0</v>
      </c>
      <c r="AL51" s="197">
        <f t="shared" si="32"/>
        <v>0</v>
      </c>
      <c r="AM51" s="197">
        <f t="shared" si="32"/>
        <v>0</v>
      </c>
      <c r="AN51" s="197">
        <f t="shared" si="32"/>
        <v>0</v>
      </c>
      <c r="AO51" s="197">
        <f t="shared" si="32"/>
        <v>0</v>
      </c>
      <c r="AP51" s="197">
        <f t="shared" si="32"/>
        <v>0</v>
      </c>
      <c r="AQ51" s="197">
        <f t="shared" si="32"/>
        <v>0</v>
      </c>
      <c r="AR51" s="197">
        <f t="shared" si="32"/>
        <v>0</v>
      </c>
      <c r="AS51" s="197">
        <f t="shared" si="32"/>
        <v>0</v>
      </c>
      <c r="AT51" s="197">
        <f t="shared" si="32"/>
        <v>0</v>
      </c>
      <c r="AU51" s="197">
        <f t="shared" si="32"/>
        <v>0</v>
      </c>
      <c r="AV51" s="197">
        <f t="shared" si="32"/>
        <v>0</v>
      </c>
      <c r="AW51" s="197">
        <f t="shared" si="32"/>
        <v>0</v>
      </c>
      <c r="AX51" s="197">
        <f t="shared" si="32"/>
        <v>0</v>
      </c>
      <c r="AY51" s="299">
        <f>SUM(AY52,AY194)</f>
        <v>0</v>
      </c>
      <c r="AZ51" s="381">
        <f t="shared" ref="AZ51" si="33">SUM(AZ52,AZ194)</f>
        <v>0</v>
      </c>
      <c r="BA51" s="1019">
        <f>SUM(BA52,BA194)</f>
        <v>0</v>
      </c>
      <c r="BB51" s="197">
        <f t="shared" ref="BB51:BH51" si="34">SUM(BB52,BB194)</f>
        <v>0</v>
      </c>
      <c r="BC51" s="197">
        <f t="shared" si="34"/>
        <v>0</v>
      </c>
      <c r="BD51" s="197">
        <f t="shared" si="34"/>
        <v>0</v>
      </c>
      <c r="BE51" s="197">
        <f t="shared" si="34"/>
        <v>0</v>
      </c>
      <c r="BF51" s="197">
        <f t="shared" si="34"/>
        <v>0</v>
      </c>
      <c r="BG51" s="299">
        <f t="shared" si="34"/>
        <v>0</v>
      </c>
      <c r="BH51" s="381">
        <f t="shared" si="34"/>
        <v>0</v>
      </c>
      <c r="BI51" s="1019">
        <f>SUM(BI52,BI194)</f>
        <v>0</v>
      </c>
      <c r="BJ51" s="197">
        <f t="shared" ref="BJ51:BM51" si="35">SUM(BJ52,BJ194)</f>
        <v>0</v>
      </c>
      <c r="BK51" s="197">
        <f t="shared" si="35"/>
        <v>0</v>
      </c>
      <c r="BL51" s="197">
        <f t="shared" si="35"/>
        <v>0</v>
      </c>
      <c r="BM51" s="299">
        <f t="shared" si="35"/>
        <v>0</v>
      </c>
      <c r="BN51" s="93">
        <f>SUM(BN52,BN194)</f>
        <v>0</v>
      </c>
      <c r="BO51" s="18"/>
    </row>
    <row r="52" spans="1:67" s="19" customFormat="1" ht="24" x14ac:dyDescent="0.25">
      <c r="A52" s="96"/>
      <c r="B52" s="16" t="s">
        <v>50</v>
      </c>
      <c r="C52" s="1020">
        <f>SUM(C53,C75,C173,C187)</f>
        <v>187008</v>
      </c>
      <c r="D52" s="1010">
        <f t="shared" ref="D52:E52" si="36">SUM(D53,D75,D173,D187)</f>
        <v>500000</v>
      </c>
      <c r="E52" s="300">
        <f t="shared" si="36"/>
        <v>187008</v>
      </c>
      <c r="F52" s="1010">
        <f>SUM(F53,F75,F173,F187)</f>
        <v>500000</v>
      </c>
      <c r="G52" s="198">
        <f>SUM(G53,G75,G173,G187)</f>
        <v>-29200</v>
      </c>
      <c r="H52" s="198">
        <f t="shared" ref="H52:AX52" si="37">SUM(H53,H75,H173,H187)</f>
        <v>-230</v>
      </c>
      <c r="I52" s="198">
        <f t="shared" si="37"/>
        <v>-1449</v>
      </c>
      <c r="J52" s="198">
        <f t="shared" si="37"/>
        <v>-302797</v>
      </c>
      <c r="K52" s="198">
        <f t="shared" si="37"/>
        <v>300000</v>
      </c>
      <c r="L52" s="198">
        <f t="shared" si="37"/>
        <v>-4750</v>
      </c>
      <c r="M52" s="198">
        <f t="shared" si="37"/>
        <v>-4795</v>
      </c>
      <c r="N52" s="198">
        <f t="shared" si="37"/>
        <v>-5000</v>
      </c>
      <c r="O52" s="198">
        <f t="shared" si="37"/>
        <v>-15946</v>
      </c>
      <c r="P52" s="198">
        <f t="shared" si="37"/>
        <v>-5956</v>
      </c>
      <c r="Q52" s="198">
        <f t="shared" si="37"/>
        <v>-9536</v>
      </c>
      <c r="R52" s="198">
        <f t="shared" si="37"/>
        <v>-8000</v>
      </c>
      <c r="S52" s="198">
        <f t="shared" si="37"/>
        <v>-169535</v>
      </c>
      <c r="T52" s="198">
        <f t="shared" si="37"/>
        <v>-1180</v>
      </c>
      <c r="U52" s="198">
        <f t="shared" si="37"/>
        <v>-174</v>
      </c>
      <c r="V52" s="198">
        <f t="shared" si="37"/>
        <v>-353</v>
      </c>
      <c r="W52" s="198">
        <f t="shared" si="37"/>
        <v>-3272</v>
      </c>
      <c r="X52" s="198">
        <f t="shared" si="37"/>
        <v>-50819</v>
      </c>
      <c r="Y52" s="198">
        <f t="shared" si="37"/>
        <v>0</v>
      </c>
      <c r="Z52" s="198">
        <f t="shared" si="37"/>
        <v>0</v>
      </c>
      <c r="AA52" s="198">
        <f t="shared" si="37"/>
        <v>0</v>
      </c>
      <c r="AB52" s="198">
        <f t="shared" si="37"/>
        <v>0</v>
      </c>
      <c r="AC52" s="198">
        <f t="shared" si="37"/>
        <v>0</v>
      </c>
      <c r="AD52" s="198">
        <f t="shared" si="37"/>
        <v>0</v>
      </c>
      <c r="AE52" s="198">
        <f t="shared" si="37"/>
        <v>0</v>
      </c>
      <c r="AF52" s="198">
        <f t="shared" si="37"/>
        <v>0</v>
      </c>
      <c r="AG52" s="198">
        <f t="shared" si="37"/>
        <v>0</v>
      </c>
      <c r="AH52" s="198">
        <f t="shared" si="37"/>
        <v>0</v>
      </c>
      <c r="AI52" s="198">
        <f t="shared" si="37"/>
        <v>0</v>
      </c>
      <c r="AJ52" s="198">
        <f t="shared" si="37"/>
        <v>0</v>
      </c>
      <c r="AK52" s="198">
        <f t="shared" si="37"/>
        <v>0</v>
      </c>
      <c r="AL52" s="198">
        <f t="shared" si="37"/>
        <v>0</v>
      </c>
      <c r="AM52" s="198">
        <f t="shared" si="37"/>
        <v>0</v>
      </c>
      <c r="AN52" s="198">
        <f t="shared" si="37"/>
        <v>0</v>
      </c>
      <c r="AO52" s="198">
        <f t="shared" si="37"/>
        <v>0</v>
      </c>
      <c r="AP52" s="198">
        <f t="shared" si="37"/>
        <v>0</v>
      </c>
      <c r="AQ52" s="198">
        <f t="shared" si="37"/>
        <v>0</v>
      </c>
      <c r="AR52" s="198">
        <f t="shared" si="37"/>
        <v>0</v>
      </c>
      <c r="AS52" s="198">
        <f t="shared" si="37"/>
        <v>0</v>
      </c>
      <c r="AT52" s="198">
        <f t="shared" si="37"/>
        <v>0</v>
      </c>
      <c r="AU52" s="198">
        <f t="shared" si="37"/>
        <v>0</v>
      </c>
      <c r="AV52" s="198">
        <f t="shared" si="37"/>
        <v>0</v>
      </c>
      <c r="AW52" s="198">
        <f t="shared" si="37"/>
        <v>0</v>
      </c>
      <c r="AX52" s="198">
        <f t="shared" si="37"/>
        <v>0</v>
      </c>
      <c r="AY52" s="300">
        <f>SUM(AY53,AY75,AY173,AY187)</f>
        <v>0</v>
      </c>
      <c r="AZ52" s="382">
        <f t="shared" ref="AZ52" si="38">SUM(AZ53,AZ75,AZ173,AZ187)</f>
        <v>0</v>
      </c>
      <c r="BA52" s="1010">
        <f>SUM(BA53,BA75,BA173,BA187)</f>
        <v>0</v>
      </c>
      <c r="BB52" s="198">
        <f t="shared" ref="BB52:BH52" si="39">SUM(BB53,BB75,BB173,BB187)</f>
        <v>0</v>
      </c>
      <c r="BC52" s="198">
        <f t="shared" si="39"/>
        <v>0</v>
      </c>
      <c r="BD52" s="198">
        <f t="shared" si="39"/>
        <v>0</v>
      </c>
      <c r="BE52" s="198">
        <f t="shared" si="39"/>
        <v>0</v>
      </c>
      <c r="BF52" s="198">
        <f t="shared" si="39"/>
        <v>0</v>
      </c>
      <c r="BG52" s="300">
        <f t="shared" si="39"/>
        <v>0</v>
      </c>
      <c r="BH52" s="382">
        <f t="shared" si="39"/>
        <v>0</v>
      </c>
      <c r="BI52" s="1010">
        <f>SUM(BI53,BI75,BI173,BI187)</f>
        <v>0</v>
      </c>
      <c r="BJ52" s="198">
        <f t="shared" ref="BJ52:BM52" si="40">SUM(BJ53,BJ75,BJ173,BJ187)</f>
        <v>0</v>
      </c>
      <c r="BK52" s="198">
        <f t="shared" si="40"/>
        <v>0</v>
      </c>
      <c r="BL52" s="198">
        <f t="shared" si="40"/>
        <v>0</v>
      </c>
      <c r="BM52" s="300">
        <f t="shared" si="40"/>
        <v>0</v>
      </c>
      <c r="BN52" s="97">
        <f>SUM(BN53,BN75,BN173,BN187)</f>
        <v>0</v>
      </c>
      <c r="BO52" s="18"/>
    </row>
    <row r="53" spans="1:67" s="19" customFormat="1" x14ac:dyDescent="0.25">
      <c r="A53" s="100">
        <v>1000</v>
      </c>
      <c r="B53" s="100" t="s">
        <v>51</v>
      </c>
      <c r="C53" s="1021">
        <f t="shared" ref="C53:E53" si="41">SUM(C54,C67)</f>
        <v>0</v>
      </c>
      <c r="D53" s="1022">
        <f t="shared" si="41"/>
        <v>0</v>
      </c>
      <c r="E53" s="1023">
        <f t="shared" si="41"/>
        <v>0</v>
      </c>
      <c r="F53" s="1022">
        <f>SUM(F54,F67)</f>
        <v>0</v>
      </c>
      <c r="G53" s="1024">
        <f>SUM(G54,G67)</f>
        <v>0</v>
      </c>
      <c r="H53" s="1024">
        <f t="shared" ref="H53:AX53" si="42">SUM(H54,H67)</f>
        <v>0</v>
      </c>
      <c r="I53" s="1024">
        <f t="shared" si="42"/>
        <v>0</v>
      </c>
      <c r="J53" s="1024">
        <f t="shared" si="42"/>
        <v>0</v>
      </c>
      <c r="K53" s="1024">
        <f t="shared" si="42"/>
        <v>0</v>
      </c>
      <c r="L53" s="1024">
        <f t="shared" si="42"/>
        <v>0</v>
      </c>
      <c r="M53" s="1024">
        <f t="shared" si="42"/>
        <v>0</v>
      </c>
      <c r="N53" s="1024">
        <f t="shared" si="42"/>
        <v>0</v>
      </c>
      <c r="O53" s="1024">
        <f t="shared" si="42"/>
        <v>0</v>
      </c>
      <c r="P53" s="1024">
        <f t="shared" si="42"/>
        <v>0</v>
      </c>
      <c r="Q53" s="1024">
        <f t="shared" si="42"/>
        <v>0</v>
      </c>
      <c r="R53" s="1024">
        <f t="shared" si="42"/>
        <v>0</v>
      </c>
      <c r="S53" s="1024">
        <f t="shared" si="42"/>
        <v>0</v>
      </c>
      <c r="T53" s="1024">
        <f t="shared" si="42"/>
        <v>0</v>
      </c>
      <c r="U53" s="1024">
        <f t="shared" si="42"/>
        <v>0</v>
      </c>
      <c r="V53" s="1024">
        <f t="shared" si="42"/>
        <v>0</v>
      </c>
      <c r="W53" s="1024">
        <f t="shared" si="42"/>
        <v>0</v>
      </c>
      <c r="X53" s="1024">
        <f t="shared" si="42"/>
        <v>0</v>
      </c>
      <c r="Y53" s="1024">
        <f t="shared" si="42"/>
        <v>0</v>
      </c>
      <c r="Z53" s="1024">
        <f t="shared" si="42"/>
        <v>0</v>
      </c>
      <c r="AA53" s="1024">
        <f t="shared" si="42"/>
        <v>0</v>
      </c>
      <c r="AB53" s="1024">
        <f t="shared" si="42"/>
        <v>0</v>
      </c>
      <c r="AC53" s="1024">
        <f t="shared" si="42"/>
        <v>0</v>
      </c>
      <c r="AD53" s="1024">
        <f t="shared" si="42"/>
        <v>0</v>
      </c>
      <c r="AE53" s="1024">
        <f t="shared" si="42"/>
        <v>0</v>
      </c>
      <c r="AF53" s="1024">
        <f t="shared" si="42"/>
        <v>0</v>
      </c>
      <c r="AG53" s="1024">
        <f t="shared" si="42"/>
        <v>0</v>
      </c>
      <c r="AH53" s="1024">
        <f t="shared" si="42"/>
        <v>0</v>
      </c>
      <c r="AI53" s="1024">
        <f t="shared" si="42"/>
        <v>0</v>
      </c>
      <c r="AJ53" s="1024">
        <f t="shared" si="42"/>
        <v>0</v>
      </c>
      <c r="AK53" s="1024">
        <f t="shared" si="42"/>
        <v>0</v>
      </c>
      <c r="AL53" s="1024">
        <f t="shared" si="42"/>
        <v>0</v>
      </c>
      <c r="AM53" s="1024">
        <f t="shared" si="42"/>
        <v>0</v>
      </c>
      <c r="AN53" s="1024">
        <f t="shared" si="42"/>
        <v>0</v>
      </c>
      <c r="AO53" s="1024">
        <f t="shared" si="42"/>
        <v>0</v>
      </c>
      <c r="AP53" s="1024">
        <f t="shared" si="42"/>
        <v>0</v>
      </c>
      <c r="AQ53" s="1024">
        <f t="shared" si="42"/>
        <v>0</v>
      </c>
      <c r="AR53" s="1024">
        <f t="shared" si="42"/>
        <v>0</v>
      </c>
      <c r="AS53" s="1024">
        <f t="shared" si="42"/>
        <v>0</v>
      </c>
      <c r="AT53" s="1024">
        <f t="shared" si="42"/>
        <v>0</v>
      </c>
      <c r="AU53" s="1024">
        <f t="shared" si="42"/>
        <v>0</v>
      </c>
      <c r="AV53" s="1024">
        <f t="shared" si="42"/>
        <v>0</v>
      </c>
      <c r="AW53" s="1024">
        <f t="shared" si="42"/>
        <v>0</v>
      </c>
      <c r="AX53" s="1024">
        <f t="shared" si="42"/>
        <v>0</v>
      </c>
      <c r="AY53" s="1023">
        <f>SUM(AY54,AY67)</f>
        <v>0</v>
      </c>
      <c r="AZ53" s="1022">
        <f t="shared" ref="AZ53" si="43">SUM(AZ54,AZ67)</f>
        <v>0</v>
      </c>
      <c r="BA53" s="1022">
        <f>SUM(BA54,BA67)</f>
        <v>0</v>
      </c>
      <c r="BB53" s="1024">
        <f t="shared" ref="BB53:BH53" si="44">SUM(BB54,BB67)</f>
        <v>0</v>
      </c>
      <c r="BC53" s="1024">
        <f t="shared" si="44"/>
        <v>0</v>
      </c>
      <c r="BD53" s="1024">
        <f t="shared" si="44"/>
        <v>0</v>
      </c>
      <c r="BE53" s="1024">
        <f t="shared" si="44"/>
        <v>0</v>
      </c>
      <c r="BF53" s="1024">
        <f t="shared" si="44"/>
        <v>0</v>
      </c>
      <c r="BG53" s="1023">
        <f t="shared" si="44"/>
        <v>0</v>
      </c>
      <c r="BH53" s="1022">
        <f t="shared" si="44"/>
        <v>0</v>
      </c>
      <c r="BI53" s="1022">
        <f>SUM(BI54,BI67)</f>
        <v>0</v>
      </c>
      <c r="BJ53" s="199">
        <f t="shared" ref="BJ53:BM53" si="45">SUM(BJ54,BJ67)</f>
        <v>0</v>
      </c>
      <c r="BK53" s="199">
        <f t="shared" si="45"/>
        <v>0</v>
      </c>
      <c r="BL53" s="199">
        <f t="shared" si="45"/>
        <v>0</v>
      </c>
      <c r="BM53" s="139">
        <f t="shared" si="45"/>
        <v>0</v>
      </c>
      <c r="BN53" s="101">
        <f>SUM(BN54,BN67)</f>
        <v>0</v>
      </c>
      <c r="BO53" s="18"/>
    </row>
    <row r="54" spans="1:67" x14ac:dyDescent="0.25">
      <c r="A54" s="42">
        <v>1100</v>
      </c>
      <c r="B54" s="104" t="s">
        <v>52</v>
      </c>
      <c r="C54" s="995">
        <f t="shared" ref="C54:E54" si="46">SUM(C55,C58,C66)</f>
        <v>0</v>
      </c>
      <c r="D54" s="956">
        <f t="shared" si="46"/>
        <v>0</v>
      </c>
      <c r="E54" s="123">
        <f t="shared" si="46"/>
        <v>0</v>
      </c>
      <c r="F54" s="956">
        <f>SUM(F55,F58,F66)</f>
        <v>0</v>
      </c>
      <c r="G54" s="105">
        <f>SUM(G55,G58,G66)</f>
        <v>0</v>
      </c>
      <c r="H54" s="105">
        <f t="shared" ref="H54:AX54" si="47">SUM(H55,H58,H66)</f>
        <v>0</v>
      </c>
      <c r="I54" s="105">
        <f t="shared" si="47"/>
        <v>0</v>
      </c>
      <c r="J54" s="105">
        <f t="shared" si="47"/>
        <v>0</v>
      </c>
      <c r="K54" s="105">
        <f t="shared" si="47"/>
        <v>0</v>
      </c>
      <c r="L54" s="105">
        <f t="shared" si="47"/>
        <v>0</v>
      </c>
      <c r="M54" s="105">
        <f t="shared" si="47"/>
        <v>0</v>
      </c>
      <c r="N54" s="105">
        <f t="shared" si="47"/>
        <v>0</v>
      </c>
      <c r="O54" s="105">
        <f t="shared" si="47"/>
        <v>0</v>
      </c>
      <c r="P54" s="105">
        <f t="shared" si="47"/>
        <v>0</v>
      </c>
      <c r="Q54" s="105">
        <f t="shared" si="47"/>
        <v>0</v>
      </c>
      <c r="R54" s="105">
        <f t="shared" si="47"/>
        <v>0</v>
      </c>
      <c r="S54" s="105">
        <f t="shared" si="47"/>
        <v>0</v>
      </c>
      <c r="T54" s="105">
        <f t="shared" si="47"/>
        <v>0</v>
      </c>
      <c r="U54" s="105">
        <f t="shared" si="47"/>
        <v>0</v>
      </c>
      <c r="V54" s="105">
        <f t="shared" si="47"/>
        <v>0</v>
      </c>
      <c r="W54" s="105">
        <f t="shared" si="47"/>
        <v>0</v>
      </c>
      <c r="X54" s="105">
        <f t="shared" si="47"/>
        <v>0</v>
      </c>
      <c r="Y54" s="105">
        <f t="shared" si="47"/>
        <v>0</v>
      </c>
      <c r="Z54" s="105">
        <f t="shared" si="47"/>
        <v>0</v>
      </c>
      <c r="AA54" s="105">
        <f t="shared" si="47"/>
        <v>0</v>
      </c>
      <c r="AB54" s="105">
        <f t="shared" si="47"/>
        <v>0</v>
      </c>
      <c r="AC54" s="105">
        <f t="shared" si="47"/>
        <v>0</v>
      </c>
      <c r="AD54" s="105">
        <f t="shared" si="47"/>
        <v>0</v>
      </c>
      <c r="AE54" s="105">
        <f t="shared" si="47"/>
        <v>0</v>
      </c>
      <c r="AF54" s="105">
        <f t="shared" si="47"/>
        <v>0</v>
      </c>
      <c r="AG54" s="105">
        <f t="shared" si="47"/>
        <v>0</v>
      </c>
      <c r="AH54" s="105">
        <f t="shared" si="47"/>
        <v>0</v>
      </c>
      <c r="AI54" s="105">
        <f t="shared" si="47"/>
        <v>0</v>
      </c>
      <c r="AJ54" s="105">
        <f t="shared" si="47"/>
        <v>0</v>
      </c>
      <c r="AK54" s="105">
        <f t="shared" si="47"/>
        <v>0</v>
      </c>
      <c r="AL54" s="105">
        <f t="shared" si="47"/>
        <v>0</v>
      </c>
      <c r="AM54" s="105">
        <f t="shared" si="47"/>
        <v>0</v>
      </c>
      <c r="AN54" s="105">
        <f t="shared" si="47"/>
        <v>0</v>
      </c>
      <c r="AO54" s="105">
        <f t="shared" si="47"/>
        <v>0</v>
      </c>
      <c r="AP54" s="105">
        <f t="shared" si="47"/>
        <v>0</v>
      </c>
      <c r="AQ54" s="105">
        <f t="shared" si="47"/>
        <v>0</v>
      </c>
      <c r="AR54" s="105">
        <f t="shared" si="47"/>
        <v>0</v>
      </c>
      <c r="AS54" s="105">
        <f t="shared" si="47"/>
        <v>0</v>
      </c>
      <c r="AT54" s="105">
        <f t="shared" si="47"/>
        <v>0</v>
      </c>
      <c r="AU54" s="105">
        <f t="shared" si="47"/>
        <v>0</v>
      </c>
      <c r="AV54" s="105">
        <f t="shared" si="47"/>
        <v>0</v>
      </c>
      <c r="AW54" s="105">
        <f t="shared" si="47"/>
        <v>0</v>
      </c>
      <c r="AX54" s="105">
        <f t="shared" si="47"/>
        <v>0</v>
      </c>
      <c r="AY54" s="123">
        <f>SUM(AY55,AY58,AY66)</f>
        <v>0</v>
      </c>
      <c r="AZ54" s="373">
        <f t="shared" ref="AZ54" si="48">SUM(AZ55,AZ58,AZ66)</f>
        <v>0</v>
      </c>
      <c r="BA54" s="956">
        <f>SUM(BA55,BA58,BA66)</f>
        <v>0</v>
      </c>
      <c r="BB54" s="105">
        <f t="shared" ref="BB54:BH54" si="49">SUM(BB55,BB58,BB66)</f>
        <v>0</v>
      </c>
      <c r="BC54" s="105">
        <f t="shared" si="49"/>
        <v>0</v>
      </c>
      <c r="BD54" s="105">
        <f t="shared" si="49"/>
        <v>0</v>
      </c>
      <c r="BE54" s="105">
        <f t="shared" si="49"/>
        <v>0</v>
      </c>
      <c r="BF54" s="105">
        <f t="shared" si="49"/>
        <v>0</v>
      </c>
      <c r="BG54" s="123">
        <f t="shared" si="49"/>
        <v>0</v>
      </c>
      <c r="BH54" s="373">
        <f t="shared" si="49"/>
        <v>0</v>
      </c>
      <c r="BI54" s="956">
        <f>SUM(BI55,BI58,BI66)</f>
        <v>0</v>
      </c>
      <c r="BJ54" s="105">
        <f t="shared" ref="BJ54:BM54" si="50">SUM(BJ55,BJ58,BJ66)</f>
        <v>0</v>
      </c>
      <c r="BK54" s="105">
        <f t="shared" si="50"/>
        <v>0</v>
      </c>
      <c r="BL54" s="105">
        <f t="shared" si="50"/>
        <v>0</v>
      </c>
      <c r="BM54" s="123">
        <f t="shared" si="50"/>
        <v>0</v>
      </c>
      <c r="BN54" s="129">
        <f>SUM(BN55,BN58,BN66)</f>
        <v>0</v>
      </c>
      <c r="BO54" s="367"/>
    </row>
    <row r="55" spans="1:67" x14ac:dyDescent="0.25">
      <c r="A55" s="106">
        <v>1110</v>
      </c>
      <c r="B55" s="78" t="s">
        <v>53</v>
      </c>
      <c r="C55" s="992">
        <f t="shared" ref="C55:E55" si="51">SUM(C56:C57)</f>
        <v>0</v>
      </c>
      <c r="D55" s="1025">
        <f t="shared" si="51"/>
        <v>0</v>
      </c>
      <c r="E55" s="136">
        <f t="shared" si="51"/>
        <v>0</v>
      </c>
      <c r="F55" s="1025">
        <f>SUM(F56:F57)</f>
        <v>0</v>
      </c>
      <c r="G55" s="200">
        <f>SUM(G56:G57)</f>
        <v>0</v>
      </c>
      <c r="H55" s="200">
        <f t="shared" ref="H55:AX55" si="52">SUM(H56:H57)</f>
        <v>0</v>
      </c>
      <c r="I55" s="200">
        <f t="shared" si="52"/>
        <v>0</v>
      </c>
      <c r="J55" s="200">
        <f t="shared" si="52"/>
        <v>0</v>
      </c>
      <c r="K55" s="200">
        <f t="shared" si="52"/>
        <v>0</v>
      </c>
      <c r="L55" s="200">
        <f t="shared" si="52"/>
        <v>0</v>
      </c>
      <c r="M55" s="200">
        <f t="shared" si="52"/>
        <v>0</v>
      </c>
      <c r="N55" s="200">
        <f t="shared" si="52"/>
        <v>0</v>
      </c>
      <c r="O55" s="200">
        <f t="shared" si="52"/>
        <v>0</v>
      </c>
      <c r="P55" s="200">
        <f t="shared" si="52"/>
        <v>0</v>
      </c>
      <c r="Q55" s="200">
        <f t="shared" si="52"/>
        <v>0</v>
      </c>
      <c r="R55" s="200">
        <f t="shared" si="52"/>
        <v>0</v>
      </c>
      <c r="S55" s="200">
        <f t="shared" si="52"/>
        <v>0</v>
      </c>
      <c r="T55" s="200">
        <f t="shared" si="52"/>
        <v>0</v>
      </c>
      <c r="U55" s="200">
        <f t="shared" si="52"/>
        <v>0</v>
      </c>
      <c r="V55" s="200">
        <f t="shared" si="52"/>
        <v>0</v>
      </c>
      <c r="W55" s="200">
        <f t="shared" si="52"/>
        <v>0</v>
      </c>
      <c r="X55" s="200">
        <f t="shared" si="52"/>
        <v>0</v>
      </c>
      <c r="Y55" s="200">
        <f t="shared" si="52"/>
        <v>0</v>
      </c>
      <c r="Z55" s="200">
        <f t="shared" si="52"/>
        <v>0</v>
      </c>
      <c r="AA55" s="200">
        <f t="shared" si="52"/>
        <v>0</v>
      </c>
      <c r="AB55" s="200">
        <f t="shared" si="52"/>
        <v>0</v>
      </c>
      <c r="AC55" s="200">
        <f t="shared" si="52"/>
        <v>0</v>
      </c>
      <c r="AD55" s="200">
        <f t="shared" si="52"/>
        <v>0</v>
      </c>
      <c r="AE55" s="200">
        <f t="shared" si="52"/>
        <v>0</v>
      </c>
      <c r="AF55" s="200">
        <f t="shared" si="52"/>
        <v>0</v>
      </c>
      <c r="AG55" s="200">
        <f t="shared" si="52"/>
        <v>0</v>
      </c>
      <c r="AH55" s="200">
        <f t="shared" si="52"/>
        <v>0</v>
      </c>
      <c r="AI55" s="200">
        <f t="shared" si="52"/>
        <v>0</v>
      </c>
      <c r="AJ55" s="200">
        <f t="shared" si="52"/>
        <v>0</v>
      </c>
      <c r="AK55" s="200">
        <f t="shared" si="52"/>
        <v>0</v>
      </c>
      <c r="AL55" s="200">
        <f t="shared" si="52"/>
        <v>0</v>
      </c>
      <c r="AM55" s="200">
        <f t="shared" si="52"/>
        <v>0</v>
      </c>
      <c r="AN55" s="200">
        <f t="shared" si="52"/>
        <v>0</v>
      </c>
      <c r="AO55" s="200">
        <f t="shared" si="52"/>
        <v>0</v>
      </c>
      <c r="AP55" s="200">
        <f t="shared" si="52"/>
        <v>0</v>
      </c>
      <c r="AQ55" s="200">
        <f t="shared" si="52"/>
        <v>0</v>
      </c>
      <c r="AR55" s="200">
        <f t="shared" si="52"/>
        <v>0</v>
      </c>
      <c r="AS55" s="200">
        <f t="shared" si="52"/>
        <v>0</v>
      </c>
      <c r="AT55" s="200">
        <f t="shared" si="52"/>
        <v>0</v>
      </c>
      <c r="AU55" s="200">
        <f t="shared" si="52"/>
        <v>0</v>
      </c>
      <c r="AV55" s="200">
        <f t="shared" si="52"/>
        <v>0</v>
      </c>
      <c r="AW55" s="200">
        <f t="shared" si="52"/>
        <v>0</v>
      </c>
      <c r="AX55" s="200">
        <f t="shared" si="52"/>
        <v>0</v>
      </c>
      <c r="AY55" s="136">
        <f>SUM(AY56:AY57)</f>
        <v>0</v>
      </c>
      <c r="AZ55" s="378">
        <f t="shared" ref="AZ55" si="53">SUM(AZ56:AZ57)</f>
        <v>0</v>
      </c>
      <c r="BA55" s="1025">
        <f>SUM(BA56:BA57)</f>
        <v>0</v>
      </c>
      <c r="BB55" s="200">
        <f t="shared" ref="BB55:BH55" si="54">SUM(BB56:BB57)</f>
        <v>0</v>
      </c>
      <c r="BC55" s="200">
        <f t="shared" si="54"/>
        <v>0</v>
      </c>
      <c r="BD55" s="200">
        <f t="shared" si="54"/>
        <v>0</v>
      </c>
      <c r="BE55" s="200">
        <f t="shared" si="54"/>
        <v>0</v>
      </c>
      <c r="BF55" s="200">
        <f t="shared" si="54"/>
        <v>0</v>
      </c>
      <c r="BG55" s="136">
        <f t="shared" si="54"/>
        <v>0</v>
      </c>
      <c r="BH55" s="378">
        <f t="shared" si="54"/>
        <v>0</v>
      </c>
      <c r="BI55" s="1025">
        <f>SUM(BI56:BI57)</f>
        <v>0</v>
      </c>
      <c r="BJ55" s="200">
        <f t="shared" ref="BJ55:BM55" si="55">SUM(BJ56:BJ57)</f>
        <v>0</v>
      </c>
      <c r="BK55" s="200">
        <f t="shared" si="55"/>
        <v>0</v>
      </c>
      <c r="BL55" s="200">
        <f t="shared" si="55"/>
        <v>0</v>
      </c>
      <c r="BM55" s="136">
        <f t="shared" si="55"/>
        <v>0</v>
      </c>
      <c r="BN55" s="83">
        <f>SUM(BN56:BN57)</f>
        <v>0</v>
      </c>
      <c r="BO55" s="367"/>
    </row>
    <row r="56" spans="1:67" x14ac:dyDescent="0.25">
      <c r="A56" s="31">
        <v>1111</v>
      </c>
      <c r="B56" s="50" t="s">
        <v>54</v>
      </c>
      <c r="C56" s="936">
        <f>SUM(E56,AZ56,BH56)</f>
        <v>0</v>
      </c>
      <c r="D56" s="965">
        <f>SUM(F56,BA56,BI56)</f>
        <v>0</v>
      </c>
      <c r="E56" s="294">
        <f>SUM(F56:AY56)</f>
        <v>0</v>
      </c>
      <c r="F56" s="968"/>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94"/>
      <c r="AZ56" s="1026">
        <f>SUM(BA56:BG56)</f>
        <v>0</v>
      </c>
      <c r="BA56" s="968"/>
      <c r="BB56" s="201"/>
      <c r="BC56" s="201"/>
      <c r="BD56" s="201"/>
      <c r="BE56" s="201"/>
      <c r="BF56" s="201"/>
      <c r="BG56" s="294"/>
      <c r="BH56" s="1026">
        <f>SUM(BI56:BM56)</f>
        <v>0</v>
      </c>
      <c r="BI56" s="968"/>
      <c r="BJ56" s="201"/>
      <c r="BK56" s="201"/>
      <c r="BL56" s="201"/>
      <c r="BM56" s="294"/>
      <c r="BN56" s="1027"/>
      <c r="BO56" s="367"/>
    </row>
    <row r="57" spans="1:67" ht="24" customHeight="1" x14ac:dyDescent="0.25">
      <c r="A57" s="35">
        <v>1119</v>
      </c>
      <c r="B57" s="56" t="s">
        <v>55</v>
      </c>
      <c r="C57" s="941">
        <f>SUM(E57,AZ57,BH57)</f>
        <v>0</v>
      </c>
      <c r="D57" s="972">
        <f>SUM(F57,BA57,BI57)</f>
        <v>0</v>
      </c>
      <c r="E57" s="125">
        <f>SUM(F57:AY57)</f>
        <v>0</v>
      </c>
      <c r="F57" s="975"/>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125"/>
      <c r="AZ57" s="1028">
        <f>SUM(BA57:BG57)</f>
        <v>0</v>
      </c>
      <c r="BA57" s="975"/>
      <c r="BB57" s="202"/>
      <c r="BC57" s="202"/>
      <c r="BD57" s="202"/>
      <c r="BE57" s="202"/>
      <c r="BF57" s="202"/>
      <c r="BG57" s="125"/>
      <c r="BH57" s="1028">
        <f>SUM(BI57:BM57)</f>
        <v>0</v>
      </c>
      <c r="BI57" s="975"/>
      <c r="BJ57" s="202"/>
      <c r="BK57" s="202"/>
      <c r="BL57" s="202"/>
      <c r="BM57" s="125"/>
      <c r="BN57" s="1029"/>
      <c r="BO57" s="367"/>
    </row>
    <row r="58" spans="1:67" ht="23.25" customHeight="1" x14ac:dyDescent="0.25">
      <c r="A58" s="111">
        <v>1140</v>
      </c>
      <c r="B58" s="56" t="s">
        <v>56</v>
      </c>
      <c r="C58" s="941">
        <f t="shared" ref="C58:E58" si="56">SUM(C59:C65)</f>
        <v>0</v>
      </c>
      <c r="D58" s="972">
        <f t="shared" si="56"/>
        <v>0</v>
      </c>
      <c r="E58" s="135">
        <f t="shared" si="56"/>
        <v>0</v>
      </c>
      <c r="F58" s="972">
        <f>SUM(F59:F65)</f>
        <v>0</v>
      </c>
      <c r="G58" s="118">
        <f>SUM(G59:G65)</f>
        <v>0</v>
      </c>
      <c r="H58" s="118">
        <f t="shared" ref="H58:AX58" si="57">SUM(H59:H65)</f>
        <v>0</v>
      </c>
      <c r="I58" s="118">
        <f t="shared" si="57"/>
        <v>0</v>
      </c>
      <c r="J58" s="118">
        <f t="shared" si="57"/>
        <v>0</v>
      </c>
      <c r="K58" s="118">
        <f t="shared" si="57"/>
        <v>0</v>
      </c>
      <c r="L58" s="118">
        <f t="shared" si="57"/>
        <v>0</v>
      </c>
      <c r="M58" s="118">
        <f t="shared" si="57"/>
        <v>0</v>
      </c>
      <c r="N58" s="118">
        <f t="shared" si="57"/>
        <v>0</v>
      </c>
      <c r="O58" s="118">
        <f t="shared" si="57"/>
        <v>0</v>
      </c>
      <c r="P58" s="118">
        <f t="shared" si="57"/>
        <v>0</v>
      </c>
      <c r="Q58" s="118">
        <f t="shared" si="57"/>
        <v>0</v>
      </c>
      <c r="R58" s="118">
        <f t="shared" si="57"/>
        <v>0</v>
      </c>
      <c r="S58" s="118">
        <f t="shared" si="57"/>
        <v>0</v>
      </c>
      <c r="T58" s="118">
        <f t="shared" si="57"/>
        <v>0</v>
      </c>
      <c r="U58" s="118">
        <f t="shared" si="57"/>
        <v>0</v>
      </c>
      <c r="V58" s="118">
        <f t="shared" si="57"/>
        <v>0</v>
      </c>
      <c r="W58" s="118">
        <f t="shared" si="57"/>
        <v>0</v>
      </c>
      <c r="X58" s="118">
        <f t="shared" si="57"/>
        <v>0</v>
      </c>
      <c r="Y58" s="118">
        <f t="shared" si="57"/>
        <v>0</v>
      </c>
      <c r="Z58" s="118">
        <f t="shared" si="57"/>
        <v>0</v>
      </c>
      <c r="AA58" s="118">
        <f t="shared" si="57"/>
        <v>0</v>
      </c>
      <c r="AB58" s="118">
        <f t="shared" si="57"/>
        <v>0</v>
      </c>
      <c r="AC58" s="118">
        <f t="shared" si="57"/>
        <v>0</v>
      </c>
      <c r="AD58" s="118">
        <f t="shared" si="57"/>
        <v>0</v>
      </c>
      <c r="AE58" s="118">
        <f t="shared" si="57"/>
        <v>0</v>
      </c>
      <c r="AF58" s="118">
        <f t="shared" si="57"/>
        <v>0</v>
      </c>
      <c r="AG58" s="118">
        <f t="shared" si="57"/>
        <v>0</v>
      </c>
      <c r="AH58" s="118">
        <f t="shared" si="57"/>
        <v>0</v>
      </c>
      <c r="AI58" s="118">
        <f t="shared" si="57"/>
        <v>0</v>
      </c>
      <c r="AJ58" s="118">
        <f t="shared" si="57"/>
        <v>0</v>
      </c>
      <c r="AK58" s="118">
        <f t="shared" si="57"/>
        <v>0</v>
      </c>
      <c r="AL58" s="118">
        <f t="shared" si="57"/>
        <v>0</v>
      </c>
      <c r="AM58" s="118">
        <f t="shared" si="57"/>
        <v>0</v>
      </c>
      <c r="AN58" s="118">
        <f t="shared" si="57"/>
        <v>0</v>
      </c>
      <c r="AO58" s="118">
        <f t="shared" si="57"/>
        <v>0</v>
      </c>
      <c r="AP58" s="118">
        <f t="shared" si="57"/>
        <v>0</v>
      </c>
      <c r="AQ58" s="118">
        <f t="shared" si="57"/>
        <v>0</v>
      </c>
      <c r="AR58" s="118">
        <f t="shared" si="57"/>
        <v>0</v>
      </c>
      <c r="AS58" s="118">
        <f t="shared" si="57"/>
        <v>0</v>
      </c>
      <c r="AT58" s="118">
        <f t="shared" si="57"/>
        <v>0</v>
      </c>
      <c r="AU58" s="118">
        <f t="shared" si="57"/>
        <v>0</v>
      </c>
      <c r="AV58" s="118">
        <f t="shared" si="57"/>
        <v>0</v>
      </c>
      <c r="AW58" s="118">
        <f t="shared" si="57"/>
        <v>0</v>
      </c>
      <c r="AX58" s="118">
        <f t="shared" si="57"/>
        <v>0</v>
      </c>
      <c r="AY58" s="135">
        <f>SUM(AY59:AY65)</f>
        <v>0</v>
      </c>
      <c r="AZ58" s="362">
        <f t="shared" ref="AZ58" si="58">SUM(AZ59:AZ65)</f>
        <v>0</v>
      </c>
      <c r="BA58" s="972">
        <f>SUM(BA59:BA65)</f>
        <v>0</v>
      </c>
      <c r="BB58" s="118">
        <f t="shared" ref="BB58:BH58" si="59">SUM(BB59:BB65)</f>
        <v>0</v>
      </c>
      <c r="BC58" s="118">
        <f t="shared" si="59"/>
        <v>0</v>
      </c>
      <c r="BD58" s="118">
        <f t="shared" si="59"/>
        <v>0</v>
      </c>
      <c r="BE58" s="118">
        <f t="shared" si="59"/>
        <v>0</v>
      </c>
      <c r="BF58" s="118">
        <f t="shared" si="59"/>
        <v>0</v>
      </c>
      <c r="BG58" s="135">
        <f t="shared" si="59"/>
        <v>0</v>
      </c>
      <c r="BH58" s="362">
        <f t="shared" si="59"/>
        <v>0</v>
      </c>
      <c r="BI58" s="972">
        <f>SUM(BI59:BI65)</f>
        <v>0</v>
      </c>
      <c r="BJ58" s="118">
        <f t="shared" ref="BJ58:BM58" si="60">SUM(BJ59:BJ65)</f>
        <v>0</v>
      </c>
      <c r="BK58" s="118">
        <f t="shared" si="60"/>
        <v>0</v>
      </c>
      <c r="BL58" s="118">
        <f t="shared" si="60"/>
        <v>0</v>
      </c>
      <c r="BM58" s="135">
        <f t="shared" si="60"/>
        <v>0</v>
      </c>
      <c r="BN58" s="57">
        <f>SUM(BN59:BN65)</f>
        <v>0</v>
      </c>
      <c r="BO58" s="367"/>
    </row>
    <row r="59" spans="1:67" x14ac:dyDescent="0.25">
      <c r="A59" s="35">
        <v>1141</v>
      </c>
      <c r="B59" s="56" t="s">
        <v>57</v>
      </c>
      <c r="C59" s="941">
        <f t="shared" ref="C59:D66" si="61">SUM(E59,AZ59,BH59)</f>
        <v>0</v>
      </c>
      <c r="D59" s="972">
        <f t="shared" si="61"/>
        <v>0</v>
      </c>
      <c r="E59" s="125">
        <f t="shared" ref="E59:E66" si="62">SUM(F59:AY59)</f>
        <v>0</v>
      </c>
      <c r="F59" s="975"/>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125"/>
      <c r="AZ59" s="1028">
        <f>SUM(BA59:BG59)</f>
        <v>0</v>
      </c>
      <c r="BA59" s="975"/>
      <c r="BB59" s="202"/>
      <c r="BC59" s="202"/>
      <c r="BD59" s="202"/>
      <c r="BE59" s="202"/>
      <c r="BF59" s="202"/>
      <c r="BG59" s="125"/>
      <c r="BH59" s="1028">
        <f t="shared" ref="BH59:BH66" si="63">SUM(BI59:BM59)</f>
        <v>0</v>
      </c>
      <c r="BI59" s="975"/>
      <c r="BJ59" s="202"/>
      <c r="BK59" s="202"/>
      <c r="BL59" s="202"/>
      <c r="BM59" s="125"/>
      <c r="BN59" s="1029"/>
      <c r="BO59" s="367"/>
    </row>
    <row r="60" spans="1:67" ht="24.75" customHeight="1" x14ac:dyDescent="0.25">
      <c r="A60" s="35">
        <v>1142</v>
      </c>
      <c r="B60" s="56" t="s">
        <v>58</v>
      </c>
      <c r="C60" s="941">
        <f t="shared" si="61"/>
        <v>0</v>
      </c>
      <c r="D60" s="972">
        <f t="shared" si="61"/>
        <v>0</v>
      </c>
      <c r="E60" s="125">
        <f t="shared" si="62"/>
        <v>0</v>
      </c>
      <c r="F60" s="975"/>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2"/>
      <c r="AP60" s="202"/>
      <c r="AQ60" s="202"/>
      <c r="AR60" s="202"/>
      <c r="AS60" s="202"/>
      <c r="AT60" s="202"/>
      <c r="AU60" s="202"/>
      <c r="AV60" s="202"/>
      <c r="AW60" s="202"/>
      <c r="AX60" s="202"/>
      <c r="AY60" s="125"/>
      <c r="AZ60" s="1028">
        <f t="shared" ref="AZ60:AZ74" si="64">SUM(BA60:BG60)</f>
        <v>0</v>
      </c>
      <c r="BA60" s="975"/>
      <c r="BB60" s="202"/>
      <c r="BC60" s="202"/>
      <c r="BD60" s="202"/>
      <c r="BE60" s="202"/>
      <c r="BF60" s="202"/>
      <c r="BG60" s="125"/>
      <c r="BH60" s="1028">
        <f t="shared" si="63"/>
        <v>0</v>
      </c>
      <c r="BI60" s="975"/>
      <c r="BJ60" s="202"/>
      <c r="BK60" s="202"/>
      <c r="BL60" s="202"/>
      <c r="BM60" s="125"/>
      <c r="BN60" s="1029"/>
      <c r="BO60" s="367"/>
    </row>
    <row r="61" spans="1:67" ht="24" x14ac:dyDescent="0.25">
      <c r="A61" s="35">
        <v>1145</v>
      </c>
      <c r="B61" s="56" t="s">
        <v>59</v>
      </c>
      <c r="C61" s="941">
        <f t="shared" si="61"/>
        <v>0</v>
      </c>
      <c r="D61" s="972">
        <f t="shared" si="61"/>
        <v>0</v>
      </c>
      <c r="E61" s="125">
        <f t="shared" si="62"/>
        <v>0</v>
      </c>
      <c r="F61" s="975"/>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125"/>
      <c r="AZ61" s="1028">
        <f t="shared" si="64"/>
        <v>0</v>
      </c>
      <c r="BA61" s="975"/>
      <c r="BB61" s="202"/>
      <c r="BC61" s="202"/>
      <c r="BD61" s="202"/>
      <c r="BE61" s="202"/>
      <c r="BF61" s="202"/>
      <c r="BG61" s="125"/>
      <c r="BH61" s="1028">
        <f t="shared" si="63"/>
        <v>0</v>
      </c>
      <c r="BI61" s="975"/>
      <c r="BJ61" s="202"/>
      <c r="BK61" s="202"/>
      <c r="BL61" s="202"/>
      <c r="BM61" s="125"/>
      <c r="BN61" s="1029"/>
      <c r="BO61" s="367"/>
    </row>
    <row r="62" spans="1:67" ht="27.75" customHeight="1" x14ac:dyDescent="0.25">
      <c r="A62" s="35">
        <v>1146</v>
      </c>
      <c r="B62" s="56" t="s">
        <v>60</v>
      </c>
      <c r="C62" s="941">
        <f t="shared" si="61"/>
        <v>0</v>
      </c>
      <c r="D62" s="972">
        <f t="shared" si="61"/>
        <v>0</v>
      </c>
      <c r="E62" s="125">
        <f t="shared" si="62"/>
        <v>0</v>
      </c>
      <c r="F62" s="975"/>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125"/>
      <c r="AZ62" s="1028">
        <f t="shared" si="64"/>
        <v>0</v>
      </c>
      <c r="BA62" s="975"/>
      <c r="BB62" s="202"/>
      <c r="BC62" s="202"/>
      <c r="BD62" s="202"/>
      <c r="BE62" s="202"/>
      <c r="BF62" s="202"/>
      <c r="BG62" s="125"/>
      <c r="BH62" s="1028">
        <f t="shared" si="63"/>
        <v>0</v>
      </c>
      <c r="BI62" s="975"/>
      <c r="BJ62" s="202"/>
      <c r="BK62" s="202"/>
      <c r="BL62" s="202"/>
      <c r="BM62" s="125"/>
      <c r="BN62" s="1029"/>
      <c r="BO62" s="367"/>
    </row>
    <row r="63" spans="1:67" x14ac:dyDescent="0.25">
      <c r="A63" s="35">
        <v>1147</v>
      </c>
      <c r="B63" s="56" t="s">
        <v>61</v>
      </c>
      <c r="C63" s="941">
        <f t="shared" si="61"/>
        <v>0</v>
      </c>
      <c r="D63" s="972">
        <f t="shared" si="61"/>
        <v>0</v>
      </c>
      <c r="E63" s="125">
        <f t="shared" si="62"/>
        <v>0</v>
      </c>
      <c r="F63" s="975"/>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125"/>
      <c r="AZ63" s="1028">
        <f t="shared" si="64"/>
        <v>0</v>
      </c>
      <c r="BA63" s="975"/>
      <c r="BB63" s="202"/>
      <c r="BC63" s="202"/>
      <c r="BD63" s="202"/>
      <c r="BE63" s="202"/>
      <c r="BF63" s="202"/>
      <c r="BG63" s="125"/>
      <c r="BH63" s="1028">
        <f t="shared" si="63"/>
        <v>0</v>
      </c>
      <c r="BI63" s="975"/>
      <c r="BJ63" s="202"/>
      <c r="BK63" s="202"/>
      <c r="BL63" s="202"/>
      <c r="BM63" s="125"/>
      <c r="BN63" s="1029"/>
      <c r="BO63" s="367"/>
    </row>
    <row r="64" spans="1:67" x14ac:dyDescent="0.25">
      <c r="A64" s="35">
        <v>1148</v>
      </c>
      <c r="B64" s="56" t="s">
        <v>295</v>
      </c>
      <c r="C64" s="941">
        <f t="shared" si="61"/>
        <v>0</v>
      </c>
      <c r="D64" s="972">
        <f t="shared" si="61"/>
        <v>0</v>
      </c>
      <c r="E64" s="125">
        <f t="shared" si="62"/>
        <v>0</v>
      </c>
      <c r="F64" s="975"/>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125"/>
      <c r="AZ64" s="1028">
        <f t="shared" si="64"/>
        <v>0</v>
      </c>
      <c r="BA64" s="975"/>
      <c r="BB64" s="202"/>
      <c r="BC64" s="202"/>
      <c r="BD64" s="202"/>
      <c r="BE64" s="202"/>
      <c r="BF64" s="202"/>
      <c r="BG64" s="125"/>
      <c r="BH64" s="1028">
        <f t="shared" si="63"/>
        <v>0</v>
      </c>
      <c r="BI64" s="975"/>
      <c r="BJ64" s="202"/>
      <c r="BK64" s="202"/>
      <c r="BL64" s="202"/>
      <c r="BM64" s="125"/>
      <c r="BN64" s="1029"/>
      <c r="BO64" s="367"/>
    </row>
    <row r="65" spans="1:67" ht="37.5" customHeight="1" x14ac:dyDescent="0.25">
      <c r="A65" s="35">
        <v>1149</v>
      </c>
      <c r="B65" s="56" t="s">
        <v>62</v>
      </c>
      <c r="C65" s="941">
        <f t="shared" si="61"/>
        <v>0</v>
      </c>
      <c r="D65" s="972">
        <f t="shared" si="61"/>
        <v>0</v>
      </c>
      <c r="E65" s="125">
        <f t="shared" si="62"/>
        <v>0</v>
      </c>
      <c r="F65" s="975"/>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125"/>
      <c r="AZ65" s="1028">
        <f t="shared" si="64"/>
        <v>0</v>
      </c>
      <c r="BA65" s="975"/>
      <c r="BB65" s="202"/>
      <c r="BC65" s="202"/>
      <c r="BD65" s="202"/>
      <c r="BE65" s="202"/>
      <c r="BF65" s="202"/>
      <c r="BG65" s="125"/>
      <c r="BH65" s="1028">
        <f t="shared" si="63"/>
        <v>0</v>
      </c>
      <c r="BI65" s="975"/>
      <c r="BJ65" s="202"/>
      <c r="BK65" s="202"/>
      <c r="BL65" s="202"/>
      <c r="BM65" s="125"/>
      <c r="BN65" s="1029"/>
      <c r="BO65" s="367"/>
    </row>
    <row r="66" spans="1:67" ht="36" x14ac:dyDescent="0.25">
      <c r="A66" s="106">
        <v>1150</v>
      </c>
      <c r="B66" s="78" t="s">
        <v>63</v>
      </c>
      <c r="C66" s="992">
        <f t="shared" si="61"/>
        <v>0</v>
      </c>
      <c r="D66" s="1025">
        <f t="shared" si="61"/>
        <v>0</v>
      </c>
      <c r="E66" s="125">
        <f t="shared" si="62"/>
        <v>0</v>
      </c>
      <c r="F66" s="1004"/>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301"/>
      <c r="AZ66" s="1028">
        <f t="shared" si="64"/>
        <v>0</v>
      </c>
      <c r="BA66" s="1004"/>
      <c r="BB66" s="203"/>
      <c r="BC66" s="203"/>
      <c r="BD66" s="203"/>
      <c r="BE66" s="203"/>
      <c r="BF66" s="203"/>
      <c r="BG66" s="301"/>
      <c r="BH66" s="1030">
        <f t="shared" si="63"/>
        <v>0</v>
      </c>
      <c r="BI66" s="1004"/>
      <c r="BJ66" s="203"/>
      <c r="BK66" s="203"/>
      <c r="BL66" s="203"/>
      <c r="BM66" s="301"/>
      <c r="BN66" s="1031"/>
      <c r="BO66" s="367"/>
    </row>
    <row r="67" spans="1:67" ht="36" x14ac:dyDescent="0.25">
      <c r="A67" s="42">
        <v>1200</v>
      </c>
      <c r="B67" s="104" t="s">
        <v>64</v>
      </c>
      <c r="C67" s="995">
        <f t="shared" ref="C67:E67" si="65">SUM(C68:C69)</f>
        <v>0</v>
      </c>
      <c r="D67" s="956">
        <f t="shared" si="65"/>
        <v>0</v>
      </c>
      <c r="E67" s="123">
        <f t="shared" si="65"/>
        <v>0</v>
      </c>
      <c r="F67" s="956">
        <f>SUM(F68:F69)</f>
        <v>0</v>
      </c>
      <c r="G67" s="105">
        <f>SUM(G68:G69)</f>
        <v>0</v>
      </c>
      <c r="H67" s="105">
        <f t="shared" ref="H67:AX67" si="66">SUM(H68:H69)</f>
        <v>0</v>
      </c>
      <c r="I67" s="105">
        <f t="shared" si="66"/>
        <v>0</v>
      </c>
      <c r="J67" s="105">
        <f t="shared" si="66"/>
        <v>0</v>
      </c>
      <c r="K67" s="105">
        <f t="shared" si="66"/>
        <v>0</v>
      </c>
      <c r="L67" s="105">
        <f t="shared" si="66"/>
        <v>0</v>
      </c>
      <c r="M67" s="105">
        <f t="shared" si="66"/>
        <v>0</v>
      </c>
      <c r="N67" s="105">
        <f t="shared" si="66"/>
        <v>0</v>
      </c>
      <c r="O67" s="105">
        <f t="shared" si="66"/>
        <v>0</v>
      </c>
      <c r="P67" s="105">
        <f t="shared" si="66"/>
        <v>0</v>
      </c>
      <c r="Q67" s="105">
        <f t="shared" si="66"/>
        <v>0</v>
      </c>
      <c r="R67" s="105">
        <f t="shared" si="66"/>
        <v>0</v>
      </c>
      <c r="S67" s="105">
        <f t="shared" si="66"/>
        <v>0</v>
      </c>
      <c r="T67" s="105">
        <f t="shared" si="66"/>
        <v>0</v>
      </c>
      <c r="U67" s="105">
        <f t="shared" si="66"/>
        <v>0</v>
      </c>
      <c r="V67" s="105">
        <f t="shared" si="66"/>
        <v>0</v>
      </c>
      <c r="W67" s="105">
        <f t="shared" si="66"/>
        <v>0</v>
      </c>
      <c r="X67" s="105">
        <f t="shared" si="66"/>
        <v>0</v>
      </c>
      <c r="Y67" s="105">
        <f t="shared" si="66"/>
        <v>0</v>
      </c>
      <c r="Z67" s="105">
        <f t="shared" si="66"/>
        <v>0</v>
      </c>
      <c r="AA67" s="105">
        <f t="shared" si="66"/>
        <v>0</v>
      </c>
      <c r="AB67" s="105">
        <f t="shared" si="66"/>
        <v>0</v>
      </c>
      <c r="AC67" s="105">
        <f t="shared" si="66"/>
        <v>0</v>
      </c>
      <c r="AD67" s="105">
        <f t="shared" si="66"/>
        <v>0</v>
      </c>
      <c r="AE67" s="105">
        <f t="shared" si="66"/>
        <v>0</v>
      </c>
      <c r="AF67" s="105">
        <f t="shared" si="66"/>
        <v>0</v>
      </c>
      <c r="AG67" s="105">
        <f t="shared" si="66"/>
        <v>0</v>
      </c>
      <c r="AH67" s="105">
        <f t="shared" si="66"/>
        <v>0</v>
      </c>
      <c r="AI67" s="105">
        <f t="shared" si="66"/>
        <v>0</v>
      </c>
      <c r="AJ67" s="105">
        <f t="shared" si="66"/>
        <v>0</v>
      </c>
      <c r="AK67" s="105">
        <f t="shared" si="66"/>
        <v>0</v>
      </c>
      <c r="AL67" s="105">
        <f t="shared" si="66"/>
        <v>0</v>
      </c>
      <c r="AM67" s="105">
        <f t="shared" si="66"/>
        <v>0</v>
      </c>
      <c r="AN67" s="105">
        <f t="shared" si="66"/>
        <v>0</v>
      </c>
      <c r="AO67" s="105">
        <f t="shared" si="66"/>
        <v>0</v>
      </c>
      <c r="AP67" s="105">
        <f t="shared" si="66"/>
        <v>0</v>
      </c>
      <c r="AQ67" s="105">
        <f t="shared" si="66"/>
        <v>0</v>
      </c>
      <c r="AR67" s="105">
        <f t="shared" si="66"/>
        <v>0</v>
      </c>
      <c r="AS67" s="105">
        <f t="shared" si="66"/>
        <v>0</v>
      </c>
      <c r="AT67" s="105">
        <f t="shared" si="66"/>
        <v>0</v>
      </c>
      <c r="AU67" s="105">
        <f t="shared" si="66"/>
        <v>0</v>
      </c>
      <c r="AV67" s="105">
        <f t="shared" si="66"/>
        <v>0</v>
      </c>
      <c r="AW67" s="105">
        <f t="shared" si="66"/>
        <v>0</v>
      </c>
      <c r="AX67" s="105">
        <f t="shared" si="66"/>
        <v>0</v>
      </c>
      <c r="AY67" s="123">
        <f>SUM(AY68:AY69)</f>
        <v>0</v>
      </c>
      <c r="AZ67" s="373">
        <f t="shared" ref="AZ67" si="67">SUM(AZ68:AZ69)</f>
        <v>0</v>
      </c>
      <c r="BA67" s="956">
        <f>SUM(BA68:BA69)</f>
        <v>0</v>
      </c>
      <c r="BB67" s="105">
        <f t="shared" ref="BB67:BH67" si="68">SUM(BB68:BB69)</f>
        <v>0</v>
      </c>
      <c r="BC67" s="105">
        <f t="shared" si="68"/>
        <v>0</v>
      </c>
      <c r="BD67" s="105">
        <f t="shared" si="68"/>
        <v>0</v>
      </c>
      <c r="BE67" s="105">
        <f t="shared" si="68"/>
        <v>0</v>
      </c>
      <c r="BF67" s="105">
        <f t="shared" si="68"/>
        <v>0</v>
      </c>
      <c r="BG67" s="123">
        <f t="shared" si="68"/>
        <v>0</v>
      </c>
      <c r="BH67" s="373">
        <f t="shared" si="68"/>
        <v>0</v>
      </c>
      <c r="BI67" s="956">
        <f>SUM(BI68:BI69)</f>
        <v>0</v>
      </c>
      <c r="BJ67" s="105">
        <f t="shared" ref="BJ67:BM67" si="69">SUM(BJ68:BJ69)</f>
        <v>0</v>
      </c>
      <c r="BK67" s="105">
        <f t="shared" si="69"/>
        <v>0</v>
      </c>
      <c r="BL67" s="105">
        <f t="shared" si="69"/>
        <v>0</v>
      </c>
      <c r="BM67" s="123">
        <f t="shared" si="69"/>
        <v>0</v>
      </c>
      <c r="BN67" s="43">
        <f>SUM(BN68:BN69)</f>
        <v>0</v>
      </c>
      <c r="BO67" s="367"/>
    </row>
    <row r="68" spans="1:67" ht="24" x14ac:dyDescent="0.25">
      <c r="A68" s="116">
        <v>1210</v>
      </c>
      <c r="B68" s="50" t="s">
        <v>65</v>
      </c>
      <c r="C68" s="936">
        <f>SUM(E68,AZ68,BH68)</f>
        <v>0</v>
      </c>
      <c r="D68" s="965">
        <f>SUM(F68,BA68,BI68)</f>
        <v>0</v>
      </c>
      <c r="E68" s="294">
        <f>SUM(F68:AY68)</f>
        <v>0</v>
      </c>
      <c r="F68" s="968"/>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94"/>
      <c r="AZ68" s="1026">
        <f t="shared" si="64"/>
        <v>0</v>
      </c>
      <c r="BA68" s="968"/>
      <c r="BB68" s="201"/>
      <c r="BC68" s="201"/>
      <c r="BD68" s="201"/>
      <c r="BE68" s="201"/>
      <c r="BF68" s="201"/>
      <c r="BG68" s="294"/>
      <c r="BH68" s="1026">
        <f>SUM(BI68:BM68)</f>
        <v>0</v>
      </c>
      <c r="BI68" s="968"/>
      <c r="BJ68" s="201"/>
      <c r="BK68" s="201"/>
      <c r="BL68" s="201"/>
      <c r="BM68" s="294"/>
      <c r="BN68" s="1027"/>
      <c r="BO68" s="367"/>
    </row>
    <row r="69" spans="1:67" ht="24" x14ac:dyDescent="0.25">
      <c r="A69" s="111">
        <v>1220</v>
      </c>
      <c r="B69" s="56" t="s">
        <v>66</v>
      </c>
      <c r="C69" s="941">
        <f t="shared" ref="C69:E69" si="70">SUM(C70:C74)</f>
        <v>0</v>
      </c>
      <c r="D69" s="972">
        <f t="shared" si="70"/>
        <v>0</v>
      </c>
      <c r="E69" s="135">
        <f t="shared" si="70"/>
        <v>0</v>
      </c>
      <c r="F69" s="972">
        <f>SUM(F70:F74)</f>
        <v>0</v>
      </c>
      <c r="G69" s="118">
        <f>SUM(G70:G74)</f>
        <v>0</v>
      </c>
      <c r="H69" s="118">
        <f t="shared" ref="H69:AX69" si="71">SUM(H70:H74)</f>
        <v>0</v>
      </c>
      <c r="I69" s="118">
        <f t="shared" si="71"/>
        <v>0</v>
      </c>
      <c r="J69" s="118">
        <f t="shared" si="71"/>
        <v>0</v>
      </c>
      <c r="K69" s="118">
        <f t="shared" si="71"/>
        <v>0</v>
      </c>
      <c r="L69" s="118">
        <f t="shared" si="71"/>
        <v>0</v>
      </c>
      <c r="M69" s="118">
        <f t="shared" si="71"/>
        <v>0</v>
      </c>
      <c r="N69" s="118">
        <f t="shared" si="71"/>
        <v>0</v>
      </c>
      <c r="O69" s="118">
        <f t="shared" si="71"/>
        <v>0</v>
      </c>
      <c r="P69" s="118">
        <f t="shared" si="71"/>
        <v>0</v>
      </c>
      <c r="Q69" s="118">
        <f t="shared" si="71"/>
        <v>0</v>
      </c>
      <c r="R69" s="118">
        <f t="shared" si="71"/>
        <v>0</v>
      </c>
      <c r="S69" s="118">
        <f t="shared" si="71"/>
        <v>0</v>
      </c>
      <c r="T69" s="118">
        <f t="shared" si="71"/>
        <v>0</v>
      </c>
      <c r="U69" s="118">
        <f t="shared" si="71"/>
        <v>0</v>
      </c>
      <c r="V69" s="118">
        <f t="shared" si="71"/>
        <v>0</v>
      </c>
      <c r="W69" s="118">
        <f t="shared" si="71"/>
        <v>0</v>
      </c>
      <c r="X69" s="118">
        <f t="shared" si="71"/>
        <v>0</v>
      </c>
      <c r="Y69" s="118">
        <f t="shared" si="71"/>
        <v>0</v>
      </c>
      <c r="Z69" s="118">
        <f t="shared" si="71"/>
        <v>0</v>
      </c>
      <c r="AA69" s="118">
        <f t="shared" si="71"/>
        <v>0</v>
      </c>
      <c r="AB69" s="118">
        <f t="shared" si="71"/>
        <v>0</v>
      </c>
      <c r="AC69" s="118">
        <f t="shared" si="71"/>
        <v>0</v>
      </c>
      <c r="AD69" s="118">
        <f t="shared" si="71"/>
        <v>0</v>
      </c>
      <c r="AE69" s="118">
        <f t="shared" si="71"/>
        <v>0</v>
      </c>
      <c r="AF69" s="118">
        <f t="shared" si="71"/>
        <v>0</v>
      </c>
      <c r="AG69" s="118">
        <f t="shared" si="71"/>
        <v>0</v>
      </c>
      <c r="AH69" s="118">
        <f t="shared" si="71"/>
        <v>0</v>
      </c>
      <c r="AI69" s="118">
        <f t="shared" si="71"/>
        <v>0</v>
      </c>
      <c r="AJ69" s="118">
        <f t="shared" si="71"/>
        <v>0</v>
      </c>
      <c r="AK69" s="118">
        <f t="shared" si="71"/>
        <v>0</v>
      </c>
      <c r="AL69" s="118">
        <f t="shared" si="71"/>
        <v>0</v>
      </c>
      <c r="AM69" s="118">
        <f t="shared" si="71"/>
        <v>0</v>
      </c>
      <c r="AN69" s="118">
        <f t="shared" si="71"/>
        <v>0</v>
      </c>
      <c r="AO69" s="118">
        <f t="shared" si="71"/>
        <v>0</v>
      </c>
      <c r="AP69" s="118">
        <f t="shared" si="71"/>
        <v>0</v>
      </c>
      <c r="AQ69" s="118">
        <f t="shared" si="71"/>
        <v>0</v>
      </c>
      <c r="AR69" s="118">
        <f t="shared" si="71"/>
        <v>0</v>
      </c>
      <c r="AS69" s="118">
        <f t="shared" si="71"/>
        <v>0</v>
      </c>
      <c r="AT69" s="118">
        <f t="shared" si="71"/>
        <v>0</v>
      </c>
      <c r="AU69" s="118">
        <f t="shared" si="71"/>
        <v>0</v>
      </c>
      <c r="AV69" s="118">
        <f t="shared" si="71"/>
        <v>0</v>
      </c>
      <c r="AW69" s="118">
        <f t="shared" si="71"/>
        <v>0</v>
      </c>
      <c r="AX69" s="118">
        <f t="shared" si="71"/>
        <v>0</v>
      </c>
      <c r="AY69" s="135">
        <f>SUM(AY70:AY74)</f>
        <v>0</v>
      </c>
      <c r="AZ69" s="362">
        <f t="shared" ref="AZ69" si="72">SUM(AZ70:AZ74)</f>
        <v>0</v>
      </c>
      <c r="BA69" s="972">
        <f>SUM(BA70:BA74)</f>
        <v>0</v>
      </c>
      <c r="BB69" s="118">
        <f t="shared" ref="BB69:BH69" si="73">SUM(BB70:BB74)</f>
        <v>0</v>
      </c>
      <c r="BC69" s="118">
        <f t="shared" si="73"/>
        <v>0</v>
      </c>
      <c r="BD69" s="118">
        <f t="shared" si="73"/>
        <v>0</v>
      </c>
      <c r="BE69" s="118">
        <f t="shared" si="73"/>
        <v>0</v>
      </c>
      <c r="BF69" s="118">
        <f t="shared" si="73"/>
        <v>0</v>
      </c>
      <c r="BG69" s="135">
        <f t="shared" si="73"/>
        <v>0</v>
      </c>
      <c r="BH69" s="362">
        <f t="shared" si="73"/>
        <v>0</v>
      </c>
      <c r="BI69" s="972">
        <f>SUM(BI70:BI74)</f>
        <v>0</v>
      </c>
      <c r="BJ69" s="118">
        <f t="shared" ref="BJ69:BM69" si="74">SUM(BJ70:BJ74)</f>
        <v>0</v>
      </c>
      <c r="BK69" s="118">
        <f t="shared" si="74"/>
        <v>0</v>
      </c>
      <c r="BL69" s="118">
        <f t="shared" si="74"/>
        <v>0</v>
      </c>
      <c r="BM69" s="135">
        <f t="shared" si="74"/>
        <v>0</v>
      </c>
      <c r="BN69" s="57">
        <f>SUM(BN70:BN74)</f>
        <v>0</v>
      </c>
      <c r="BO69" s="367"/>
    </row>
    <row r="70" spans="1:67" ht="60" x14ac:dyDescent="0.25">
      <c r="A70" s="35">
        <v>1221</v>
      </c>
      <c r="B70" s="56" t="s">
        <v>296</v>
      </c>
      <c r="C70" s="941">
        <f t="shared" ref="C70:D74" si="75">SUM(E70,AZ70,BH70)</f>
        <v>0</v>
      </c>
      <c r="D70" s="972">
        <f t="shared" si="75"/>
        <v>0</v>
      </c>
      <c r="E70" s="125">
        <f>SUM(F70:AY70)</f>
        <v>0</v>
      </c>
      <c r="F70" s="975"/>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125"/>
      <c r="AZ70" s="1028">
        <f t="shared" si="64"/>
        <v>0</v>
      </c>
      <c r="BA70" s="975"/>
      <c r="BB70" s="202"/>
      <c r="BC70" s="202"/>
      <c r="BD70" s="202"/>
      <c r="BE70" s="202"/>
      <c r="BF70" s="202"/>
      <c r="BG70" s="125"/>
      <c r="BH70" s="1028">
        <f t="shared" ref="BH70:BH74" si="76">SUM(BI70:BM70)</f>
        <v>0</v>
      </c>
      <c r="BI70" s="975"/>
      <c r="BJ70" s="202"/>
      <c r="BK70" s="202"/>
      <c r="BL70" s="202"/>
      <c r="BM70" s="125"/>
      <c r="BN70" s="1029"/>
      <c r="BO70" s="367"/>
    </row>
    <row r="71" spans="1:67" x14ac:dyDescent="0.25">
      <c r="A71" s="35">
        <v>1223</v>
      </c>
      <c r="B71" s="56" t="s">
        <v>67</v>
      </c>
      <c r="C71" s="941">
        <f t="shared" si="75"/>
        <v>0</v>
      </c>
      <c r="D71" s="972">
        <f t="shared" si="75"/>
        <v>0</v>
      </c>
      <c r="E71" s="125">
        <f>SUM(F71:AY71)</f>
        <v>0</v>
      </c>
      <c r="F71" s="975"/>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2"/>
      <c r="AV71" s="202"/>
      <c r="AW71" s="202"/>
      <c r="AX71" s="202"/>
      <c r="AY71" s="125"/>
      <c r="AZ71" s="1028">
        <f t="shared" si="64"/>
        <v>0</v>
      </c>
      <c r="BA71" s="975"/>
      <c r="BB71" s="202"/>
      <c r="BC71" s="202"/>
      <c r="BD71" s="202"/>
      <c r="BE71" s="202"/>
      <c r="BF71" s="202"/>
      <c r="BG71" s="125"/>
      <c r="BH71" s="1028">
        <f t="shared" si="76"/>
        <v>0</v>
      </c>
      <c r="BI71" s="975"/>
      <c r="BJ71" s="202"/>
      <c r="BK71" s="202"/>
      <c r="BL71" s="202"/>
      <c r="BM71" s="125"/>
      <c r="BN71" s="1029"/>
      <c r="BO71" s="367"/>
    </row>
    <row r="72" spans="1:67" x14ac:dyDescent="0.25">
      <c r="A72" s="35">
        <v>1225</v>
      </c>
      <c r="B72" s="56" t="s">
        <v>293</v>
      </c>
      <c r="C72" s="941">
        <f t="shared" si="75"/>
        <v>0</v>
      </c>
      <c r="D72" s="972">
        <f t="shared" si="75"/>
        <v>0</v>
      </c>
      <c r="E72" s="125">
        <f>SUM(F72:AY72)</f>
        <v>0</v>
      </c>
      <c r="F72" s="975"/>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125"/>
      <c r="AZ72" s="1028">
        <f t="shared" si="64"/>
        <v>0</v>
      </c>
      <c r="BA72" s="975"/>
      <c r="BB72" s="202"/>
      <c r="BC72" s="202"/>
      <c r="BD72" s="202"/>
      <c r="BE72" s="202"/>
      <c r="BF72" s="202"/>
      <c r="BG72" s="125"/>
      <c r="BH72" s="1028">
        <f t="shared" si="76"/>
        <v>0</v>
      </c>
      <c r="BI72" s="975"/>
      <c r="BJ72" s="202"/>
      <c r="BK72" s="202"/>
      <c r="BL72" s="202"/>
      <c r="BM72" s="125"/>
      <c r="BN72" s="1029"/>
      <c r="BO72" s="367"/>
    </row>
    <row r="73" spans="1:67" ht="36" x14ac:dyDescent="0.25">
      <c r="A73" s="35">
        <v>1227</v>
      </c>
      <c r="B73" s="56" t="s">
        <v>68</v>
      </c>
      <c r="C73" s="941">
        <f t="shared" si="75"/>
        <v>0</v>
      </c>
      <c r="D73" s="972">
        <f t="shared" si="75"/>
        <v>0</v>
      </c>
      <c r="E73" s="125">
        <f>SUM(F73:AY73)</f>
        <v>0</v>
      </c>
      <c r="F73" s="975"/>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125"/>
      <c r="AZ73" s="1028">
        <f t="shared" si="64"/>
        <v>0</v>
      </c>
      <c r="BA73" s="975"/>
      <c r="BB73" s="202"/>
      <c r="BC73" s="202"/>
      <c r="BD73" s="202"/>
      <c r="BE73" s="202"/>
      <c r="BF73" s="202"/>
      <c r="BG73" s="125"/>
      <c r="BH73" s="1028">
        <f t="shared" si="76"/>
        <v>0</v>
      </c>
      <c r="BI73" s="975"/>
      <c r="BJ73" s="202"/>
      <c r="BK73" s="202"/>
      <c r="BL73" s="202"/>
      <c r="BM73" s="125"/>
      <c r="BN73" s="1029"/>
      <c r="BO73" s="367"/>
    </row>
    <row r="74" spans="1:67" ht="60" x14ac:dyDescent="0.25">
      <c r="A74" s="35">
        <v>1228</v>
      </c>
      <c r="B74" s="56" t="s">
        <v>297</v>
      </c>
      <c r="C74" s="941">
        <f t="shared" si="75"/>
        <v>0</v>
      </c>
      <c r="D74" s="972">
        <f t="shared" si="75"/>
        <v>0</v>
      </c>
      <c r="E74" s="125">
        <f>SUM(F74:AY74)</f>
        <v>0</v>
      </c>
      <c r="F74" s="975"/>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2"/>
      <c r="AS74" s="202"/>
      <c r="AT74" s="202"/>
      <c r="AU74" s="202"/>
      <c r="AV74" s="202"/>
      <c r="AW74" s="202"/>
      <c r="AX74" s="202"/>
      <c r="AY74" s="125"/>
      <c r="AZ74" s="1028">
        <f t="shared" si="64"/>
        <v>0</v>
      </c>
      <c r="BA74" s="975"/>
      <c r="BB74" s="202"/>
      <c r="BC74" s="202"/>
      <c r="BD74" s="202"/>
      <c r="BE74" s="202"/>
      <c r="BF74" s="202"/>
      <c r="BG74" s="125"/>
      <c r="BH74" s="1028">
        <f t="shared" si="76"/>
        <v>0</v>
      </c>
      <c r="BI74" s="975"/>
      <c r="BJ74" s="202"/>
      <c r="BK74" s="202"/>
      <c r="BL74" s="202"/>
      <c r="BM74" s="125"/>
      <c r="BN74" s="1029"/>
      <c r="BO74" s="367"/>
    </row>
    <row r="75" spans="1:67" x14ac:dyDescent="0.25">
      <c r="A75" s="100">
        <v>2000</v>
      </c>
      <c r="B75" s="100" t="s">
        <v>69</v>
      </c>
      <c r="C75" s="1021">
        <f t="shared" ref="C75:E75" si="77">SUM(C76,C83,C130,C164,C165,C172)</f>
        <v>187008</v>
      </c>
      <c r="D75" s="1022">
        <f t="shared" si="77"/>
        <v>500000</v>
      </c>
      <c r="E75" s="1023">
        <f t="shared" si="77"/>
        <v>187008</v>
      </c>
      <c r="F75" s="1022">
        <f>SUM(F76,F83,F130,F164,F165,F172)</f>
        <v>500000</v>
      </c>
      <c r="G75" s="1024">
        <f>SUM(G76,G83,G130,G164,G165,G172)</f>
        <v>-29200</v>
      </c>
      <c r="H75" s="1024">
        <f t="shared" ref="H75:AX75" si="78">SUM(H76,H83,H130,H164,H165,H172)</f>
        <v>-230</v>
      </c>
      <c r="I75" s="1024">
        <f t="shared" si="78"/>
        <v>-1449</v>
      </c>
      <c r="J75" s="1024">
        <f t="shared" si="78"/>
        <v>-302797</v>
      </c>
      <c r="K75" s="1024">
        <f t="shared" si="78"/>
        <v>300000</v>
      </c>
      <c r="L75" s="1024">
        <f t="shared" si="78"/>
        <v>-4750</v>
      </c>
      <c r="M75" s="1024">
        <f t="shared" si="78"/>
        <v>-4795</v>
      </c>
      <c r="N75" s="1024">
        <f t="shared" si="78"/>
        <v>-5000</v>
      </c>
      <c r="O75" s="1024">
        <f t="shared" si="78"/>
        <v>-15946</v>
      </c>
      <c r="P75" s="1024">
        <f t="shared" si="78"/>
        <v>-5956</v>
      </c>
      <c r="Q75" s="1024">
        <f t="shared" si="78"/>
        <v>-9536</v>
      </c>
      <c r="R75" s="1024">
        <f t="shared" si="78"/>
        <v>-8000</v>
      </c>
      <c r="S75" s="1024">
        <f t="shared" si="78"/>
        <v>-169535</v>
      </c>
      <c r="T75" s="1024">
        <f t="shared" si="78"/>
        <v>-1180</v>
      </c>
      <c r="U75" s="1024">
        <f t="shared" si="78"/>
        <v>-174</v>
      </c>
      <c r="V75" s="1024">
        <f t="shared" si="78"/>
        <v>-353</v>
      </c>
      <c r="W75" s="1024">
        <f t="shared" si="78"/>
        <v>-3272</v>
      </c>
      <c r="X75" s="1024">
        <f t="shared" si="78"/>
        <v>-50819</v>
      </c>
      <c r="Y75" s="1024">
        <f t="shared" si="78"/>
        <v>0</v>
      </c>
      <c r="Z75" s="1024">
        <f t="shared" si="78"/>
        <v>0</v>
      </c>
      <c r="AA75" s="1024">
        <f t="shared" si="78"/>
        <v>0</v>
      </c>
      <c r="AB75" s="1024">
        <f t="shared" si="78"/>
        <v>0</v>
      </c>
      <c r="AC75" s="1024">
        <f t="shared" si="78"/>
        <v>0</v>
      </c>
      <c r="AD75" s="1024">
        <f t="shared" si="78"/>
        <v>0</v>
      </c>
      <c r="AE75" s="1024">
        <f t="shared" si="78"/>
        <v>0</v>
      </c>
      <c r="AF75" s="1024">
        <f t="shared" si="78"/>
        <v>0</v>
      </c>
      <c r="AG75" s="1024">
        <f t="shared" si="78"/>
        <v>0</v>
      </c>
      <c r="AH75" s="1024">
        <f t="shared" si="78"/>
        <v>0</v>
      </c>
      <c r="AI75" s="1024">
        <f t="shared" si="78"/>
        <v>0</v>
      </c>
      <c r="AJ75" s="1024">
        <f t="shared" si="78"/>
        <v>0</v>
      </c>
      <c r="AK75" s="1024">
        <f t="shared" si="78"/>
        <v>0</v>
      </c>
      <c r="AL75" s="1024">
        <f t="shared" si="78"/>
        <v>0</v>
      </c>
      <c r="AM75" s="1024">
        <f t="shared" si="78"/>
        <v>0</v>
      </c>
      <c r="AN75" s="1024">
        <f t="shared" si="78"/>
        <v>0</v>
      </c>
      <c r="AO75" s="1024">
        <f t="shared" si="78"/>
        <v>0</v>
      </c>
      <c r="AP75" s="1024">
        <f t="shared" si="78"/>
        <v>0</v>
      </c>
      <c r="AQ75" s="1024">
        <f t="shared" si="78"/>
        <v>0</v>
      </c>
      <c r="AR75" s="1024">
        <f t="shared" si="78"/>
        <v>0</v>
      </c>
      <c r="AS75" s="1024">
        <f t="shared" si="78"/>
        <v>0</v>
      </c>
      <c r="AT75" s="1024">
        <f t="shared" si="78"/>
        <v>0</v>
      </c>
      <c r="AU75" s="1024">
        <f t="shared" si="78"/>
        <v>0</v>
      </c>
      <c r="AV75" s="1024">
        <f t="shared" si="78"/>
        <v>0</v>
      </c>
      <c r="AW75" s="1024">
        <f t="shared" si="78"/>
        <v>0</v>
      </c>
      <c r="AX75" s="1024">
        <f t="shared" si="78"/>
        <v>0</v>
      </c>
      <c r="AY75" s="1023">
        <f>SUM(AY76,AY83,AY130,AY164,AY165,AY172)</f>
        <v>0</v>
      </c>
      <c r="AZ75" s="1022">
        <f t="shared" ref="AZ75" si="79">SUM(AZ76,AZ83,AZ130,AZ164,AZ165,AZ172)</f>
        <v>0</v>
      </c>
      <c r="BA75" s="1022">
        <f>SUM(BA76,BA83,BA130,BA164,BA165,BA172)</f>
        <v>0</v>
      </c>
      <c r="BB75" s="1024">
        <f t="shared" ref="BB75:BH75" si="80">SUM(BB76,BB83,BB130,BB164,BB165,BB172)</f>
        <v>0</v>
      </c>
      <c r="BC75" s="1024">
        <f t="shared" si="80"/>
        <v>0</v>
      </c>
      <c r="BD75" s="1024">
        <f t="shared" si="80"/>
        <v>0</v>
      </c>
      <c r="BE75" s="1024">
        <f t="shared" si="80"/>
        <v>0</v>
      </c>
      <c r="BF75" s="1024">
        <f t="shared" si="80"/>
        <v>0</v>
      </c>
      <c r="BG75" s="1023">
        <f t="shared" si="80"/>
        <v>0</v>
      </c>
      <c r="BH75" s="1022">
        <f t="shared" si="80"/>
        <v>0</v>
      </c>
      <c r="BI75" s="1022">
        <f>SUM(BI76,BI83,BI130,BI164,BI165,BI172)</f>
        <v>0</v>
      </c>
      <c r="BJ75" s="199">
        <f t="shared" ref="BJ75:BM75" si="81">SUM(BJ76,BJ83,BJ130,BJ164,BJ165,BJ172)</f>
        <v>0</v>
      </c>
      <c r="BK75" s="199">
        <f t="shared" si="81"/>
        <v>0</v>
      </c>
      <c r="BL75" s="199">
        <f t="shared" si="81"/>
        <v>0</v>
      </c>
      <c r="BM75" s="139">
        <f t="shared" si="81"/>
        <v>0</v>
      </c>
      <c r="BN75" s="101">
        <f>SUM(BN76,BN83,BN130,BN164,BN165,BN172)</f>
        <v>0</v>
      </c>
      <c r="BO75" s="367"/>
    </row>
    <row r="76" spans="1:67" ht="24" x14ac:dyDescent="0.25">
      <c r="A76" s="42">
        <v>2100</v>
      </c>
      <c r="B76" s="104" t="s">
        <v>298</v>
      </c>
      <c r="C76" s="995">
        <f t="shared" ref="C76:E76" si="82">SUM(C77,C80)</f>
        <v>0</v>
      </c>
      <c r="D76" s="956">
        <f t="shared" si="82"/>
        <v>0</v>
      </c>
      <c r="E76" s="123">
        <f t="shared" si="82"/>
        <v>0</v>
      </c>
      <c r="F76" s="956">
        <f>SUM(F77,F80)</f>
        <v>0</v>
      </c>
      <c r="G76" s="105">
        <f>SUM(G77,G80)</f>
        <v>0</v>
      </c>
      <c r="H76" s="105">
        <f t="shared" ref="H76:AX76" si="83">SUM(H77,H80)</f>
        <v>0</v>
      </c>
      <c r="I76" s="105">
        <f t="shared" si="83"/>
        <v>0</v>
      </c>
      <c r="J76" s="105">
        <f t="shared" si="83"/>
        <v>0</v>
      </c>
      <c r="K76" s="105">
        <f t="shared" si="83"/>
        <v>0</v>
      </c>
      <c r="L76" s="105">
        <f t="shared" si="83"/>
        <v>0</v>
      </c>
      <c r="M76" s="105">
        <f t="shared" si="83"/>
        <v>0</v>
      </c>
      <c r="N76" s="105">
        <f t="shared" si="83"/>
        <v>0</v>
      </c>
      <c r="O76" s="105">
        <f t="shared" si="83"/>
        <v>0</v>
      </c>
      <c r="P76" s="105">
        <f t="shared" si="83"/>
        <v>0</v>
      </c>
      <c r="Q76" s="105">
        <f t="shared" si="83"/>
        <v>0</v>
      </c>
      <c r="R76" s="105">
        <f t="shared" si="83"/>
        <v>0</v>
      </c>
      <c r="S76" s="105">
        <f t="shared" si="83"/>
        <v>0</v>
      </c>
      <c r="T76" s="105">
        <f t="shared" si="83"/>
        <v>0</v>
      </c>
      <c r="U76" s="105">
        <f t="shared" si="83"/>
        <v>0</v>
      </c>
      <c r="V76" s="105">
        <f t="shared" si="83"/>
        <v>0</v>
      </c>
      <c r="W76" s="105">
        <f t="shared" si="83"/>
        <v>0</v>
      </c>
      <c r="X76" s="105">
        <f t="shared" si="83"/>
        <v>0</v>
      </c>
      <c r="Y76" s="105">
        <f t="shared" si="83"/>
        <v>0</v>
      </c>
      <c r="Z76" s="105">
        <f t="shared" si="83"/>
        <v>0</v>
      </c>
      <c r="AA76" s="105">
        <f t="shared" si="83"/>
        <v>0</v>
      </c>
      <c r="AB76" s="105">
        <f t="shared" si="83"/>
        <v>0</v>
      </c>
      <c r="AC76" s="105">
        <f t="shared" si="83"/>
        <v>0</v>
      </c>
      <c r="AD76" s="105">
        <f t="shared" si="83"/>
        <v>0</v>
      </c>
      <c r="AE76" s="105">
        <f t="shared" si="83"/>
        <v>0</v>
      </c>
      <c r="AF76" s="105">
        <f t="shared" si="83"/>
        <v>0</v>
      </c>
      <c r="AG76" s="105">
        <f t="shared" si="83"/>
        <v>0</v>
      </c>
      <c r="AH76" s="105">
        <f t="shared" si="83"/>
        <v>0</v>
      </c>
      <c r="AI76" s="105">
        <f t="shared" si="83"/>
        <v>0</v>
      </c>
      <c r="AJ76" s="105">
        <f t="shared" si="83"/>
        <v>0</v>
      </c>
      <c r="AK76" s="105">
        <f t="shared" si="83"/>
        <v>0</v>
      </c>
      <c r="AL76" s="105">
        <f t="shared" si="83"/>
        <v>0</v>
      </c>
      <c r="AM76" s="105">
        <f t="shared" si="83"/>
        <v>0</v>
      </c>
      <c r="AN76" s="105">
        <f t="shared" si="83"/>
        <v>0</v>
      </c>
      <c r="AO76" s="105">
        <f t="shared" si="83"/>
        <v>0</v>
      </c>
      <c r="AP76" s="105">
        <f t="shared" si="83"/>
        <v>0</v>
      </c>
      <c r="AQ76" s="105">
        <f t="shared" si="83"/>
        <v>0</v>
      </c>
      <c r="AR76" s="105">
        <f t="shared" si="83"/>
        <v>0</v>
      </c>
      <c r="AS76" s="105">
        <f t="shared" si="83"/>
        <v>0</v>
      </c>
      <c r="AT76" s="105">
        <f t="shared" si="83"/>
        <v>0</v>
      </c>
      <c r="AU76" s="105">
        <f t="shared" si="83"/>
        <v>0</v>
      </c>
      <c r="AV76" s="105">
        <f t="shared" si="83"/>
        <v>0</v>
      </c>
      <c r="AW76" s="105">
        <f t="shared" si="83"/>
        <v>0</v>
      </c>
      <c r="AX76" s="105">
        <f t="shared" si="83"/>
        <v>0</v>
      </c>
      <c r="AY76" s="123">
        <f>SUM(AY77,AY80)</f>
        <v>0</v>
      </c>
      <c r="AZ76" s="373">
        <f t="shared" ref="AZ76" si="84">SUM(AZ77,AZ80)</f>
        <v>0</v>
      </c>
      <c r="BA76" s="956">
        <f>SUM(BA77,BA80)</f>
        <v>0</v>
      </c>
      <c r="BB76" s="105">
        <f t="shared" ref="BB76:BH76" si="85">SUM(BB77,BB80)</f>
        <v>0</v>
      </c>
      <c r="BC76" s="105">
        <f t="shared" si="85"/>
        <v>0</v>
      </c>
      <c r="BD76" s="105">
        <f t="shared" si="85"/>
        <v>0</v>
      </c>
      <c r="BE76" s="105">
        <f t="shared" si="85"/>
        <v>0</v>
      </c>
      <c r="BF76" s="105">
        <f t="shared" si="85"/>
        <v>0</v>
      </c>
      <c r="BG76" s="123">
        <f t="shared" si="85"/>
        <v>0</v>
      </c>
      <c r="BH76" s="373">
        <f t="shared" si="85"/>
        <v>0</v>
      </c>
      <c r="BI76" s="956">
        <f>SUM(BI77,BI80)</f>
        <v>0</v>
      </c>
      <c r="BJ76" s="105">
        <f t="shared" ref="BJ76:BM76" si="86">SUM(BJ77,BJ80)</f>
        <v>0</v>
      </c>
      <c r="BK76" s="105">
        <f t="shared" si="86"/>
        <v>0</v>
      </c>
      <c r="BL76" s="105">
        <f t="shared" si="86"/>
        <v>0</v>
      </c>
      <c r="BM76" s="123">
        <f t="shared" si="86"/>
        <v>0</v>
      </c>
      <c r="BN76" s="43">
        <f>SUM(BN77,BN80)</f>
        <v>0</v>
      </c>
      <c r="BO76" s="367"/>
    </row>
    <row r="77" spans="1:67" ht="24" x14ac:dyDescent="0.25">
      <c r="A77" s="116">
        <v>2110</v>
      </c>
      <c r="B77" s="50" t="s">
        <v>299</v>
      </c>
      <c r="C77" s="936">
        <f t="shared" ref="C77" si="87">SUM(C78:C79)</f>
        <v>0</v>
      </c>
      <c r="D77" s="965">
        <f t="shared" ref="D77:E77" si="88">SUM(D78:D79)</f>
        <v>0</v>
      </c>
      <c r="E77" s="141">
        <f t="shared" si="88"/>
        <v>0</v>
      </c>
      <c r="F77" s="965">
        <f>SUM(F78:F79)</f>
        <v>0</v>
      </c>
      <c r="G77" s="204">
        <f>SUM(G78:G79)</f>
        <v>0</v>
      </c>
      <c r="H77" s="204">
        <f t="shared" ref="H77:AX77" si="89">SUM(H78:H79)</f>
        <v>0</v>
      </c>
      <c r="I77" s="204">
        <f t="shared" si="89"/>
        <v>0</v>
      </c>
      <c r="J77" s="204">
        <f t="shared" si="89"/>
        <v>0</v>
      </c>
      <c r="K77" s="204">
        <f t="shared" si="89"/>
        <v>0</v>
      </c>
      <c r="L77" s="204">
        <f t="shared" si="89"/>
        <v>0</v>
      </c>
      <c r="M77" s="204">
        <f t="shared" si="89"/>
        <v>0</v>
      </c>
      <c r="N77" s="204">
        <f t="shared" si="89"/>
        <v>0</v>
      </c>
      <c r="O77" s="204">
        <f t="shared" si="89"/>
        <v>0</v>
      </c>
      <c r="P77" s="204">
        <f t="shared" si="89"/>
        <v>0</v>
      </c>
      <c r="Q77" s="204">
        <f t="shared" si="89"/>
        <v>0</v>
      </c>
      <c r="R77" s="204">
        <f t="shared" si="89"/>
        <v>0</v>
      </c>
      <c r="S77" s="204">
        <f t="shared" si="89"/>
        <v>0</v>
      </c>
      <c r="T77" s="204">
        <f t="shared" si="89"/>
        <v>0</v>
      </c>
      <c r="U77" s="204">
        <f t="shared" si="89"/>
        <v>0</v>
      </c>
      <c r="V77" s="204">
        <f t="shared" si="89"/>
        <v>0</v>
      </c>
      <c r="W77" s="204">
        <f t="shared" si="89"/>
        <v>0</v>
      </c>
      <c r="X77" s="204">
        <f t="shared" si="89"/>
        <v>0</v>
      </c>
      <c r="Y77" s="204">
        <f t="shared" si="89"/>
        <v>0</v>
      </c>
      <c r="Z77" s="204">
        <f t="shared" si="89"/>
        <v>0</v>
      </c>
      <c r="AA77" s="204">
        <f t="shared" si="89"/>
        <v>0</v>
      </c>
      <c r="AB77" s="204">
        <f t="shared" si="89"/>
        <v>0</v>
      </c>
      <c r="AC77" s="204">
        <f t="shared" si="89"/>
        <v>0</v>
      </c>
      <c r="AD77" s="204">
        <f t="shared" si="89"/>
        <v>0</v>
      </c>
      <c r="AE77" s="204">
        <f t="shared" si="89"/>
        <v>0</v>
      </c>
      <c r="AF77" s="204">
        <f t="shared" si="89"/>
        <v>0</v>
      </c>
      <c r="AG77" s="204">
        <f t="shared" si="89"/>
        <v>0</v>
      </c>
      <c r="AH77" s="204">
        <f t="shared" si="89"/>
        <v>0</v>
      </c>
      <c r="AI77" s="204">
        <f t="shared" si="89"/>
        <v>0</v>
      </c>
      <c r="AJ77" s="204">
        <f t="shared" si="89"/>
        <v>0</v>
      </c>
      <c r="AK77" s="204">
        <f t="shared" si="89"/>
        <v>0</v>
      </c>
      <c r="AL77" s="204">
        <f t="shared" si="89"/>
        <v>0</v>
      </c>
      <c r="AM77" s="204">
        <f t="shared" si="89"/>
        <v>0</v>
      </c>
      <c r="AN77" s="204">
        <f t="shared" si="89"/>
        <v>0</v>
      </c>
      <c r="AO77" s="204">
        <f t="shared" si="89"/>
        <v>0</v>
      </c>
      <c r="AP77" s="204">
        <f t="shared" si="89"/>
        <v>0</v>
      </c>
      <c r="AQ77" s="204">
        <f t="shared" si="89"/>
        <v>0</v>
      </c>
      <c r="AR77" s="204">
        <f t="shared" si="89"/>
        <v>0</v>
      </c>
      <c r="AS77" s="204">
        <f t="shared" si="89"/>
        <v>0</v>
      </c>
      <c r="AT77" s="204">
        <f t="shared" si="89"/>
        <v>0</v>
      </c>
      <c r="AU77" s="204">
        <f t="shared" si="89"/>
        <v>0</v>
      </c>
      <c r="AV77" s="204">
        <f t="shared" si="89"/>
        <v>0</v>
      </c>
      <c r="AW77" s="204">
        <f t="shared" si="89"/>
        <v>0</v>
      </c>
      <c r="AX77" s="204">
        <f t="shared" si="89"/>
        <v>0</v>
      </c>
      <c r="AY77" s="141">
        <f>SUM(AY78:AY79)</f>
        <v>0</v>
      </c>
      <c r="AZ77" s="374">
        <f t="shared" ref="AZ77" si="90">SUM(AZ78:AZ79)</f>
        <v>0</v>
      </c>
      <c r="BA77" s="965">
        <f>SUM(BA78:BA79)</f>
        <v>0</v>
      </c>
      <c r="BB77" s="204">
        <f t="shared" ref="BB77:BH77" si="91">SUM(BB78:BB79)</f>
        <v>0</v>
      </c>
      <c r="BC77" s="204">
        <f t="shared" si="91"/>
        <v>0</v>
      </c>
      <c r="BD77" s="204">
        <f t="shared" si="91"/>
        <v>0</v>
      </c>
      <c r="BE77" s="204">
        <f t="shared" si="91"/>
        <v>0</v>
      </c>
      <c r="BF77" s="204">
        <f t="shared" si="91"/>
        <v>0</v>
      </c>
      <c r="BG77" s="141">
        <f t="shared" si="91"/>
        <v>0</v>
      </c>
      <c r="BH77" s="374">
        <f t="shared" si="91"/>
        <v>0</v>
      </c>
      <c r="BI77" s="965">
        <f>SUM(BI78:BI79)</f>
        <v>0</v>
      </c>
      <c r="BJ77" s="204">
        <f t="shared" ref="BJ77:BM77" si="92">SUM(BJ78:BJ79)</f>
        <v>0</v>
      </c>
      <c r="BK77" s="204">
        <f t="shared" si="92"/>
        <v>0</v>
      </c>
      <c r="BL77" s="204">
        <f t="shared" si="92"/>
        <v>0</v>
      </c>
      <c r="BM77" s="141">
        <f t="shared" si="92"/>
        <v>0</v>
      </c>
      <c r="BN77" s="51">
        <f>SUM(BN78:BN79)</f>
        <v>0</v>
      </c>
      <c r="BO77" s="367"/>
    </row>
    <row r="78" spans="1:67" x14ac:dyDescent="0.25">
      <c r="A78" s="35">
        <v>2111</v>
      </c>
      <c r="B78" s="56" t="s">
        <v>70</v>
      </c>
      <c r="C78" s="941">
        <f>SUM(E78,AZ78,BH78)</f>
        <v>0</v>
      </c>
      <c r="D78" s="972">
        <f>SUM(F78,BA78,BI78)</f>
        <v>0</v>
      </c>
      <c r="E78" s="125">
        <f>SUM(F78:AY78)</f>
        <v>0</v>
      </c>
      <c r="F78" s="975"/>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202"/>
      <c r="AK78" s="202"/>
      <c r="AL78" s="202"/>
      <c r="AM78" s="202"/>
      <c r="AN78" s="202"/>
      <c r="AO78" s="202"/>
      <c r="AP78" s="202"/>
      <c r="AQ78" s="202"/>
      <c r="AR78" s="202"/>
      <c r="AS78" s="202"/>
      <c r="AT78" s="202"/>
      <c r="AU78" s="202"/>
      <c r="AV78" s="202"/>
      <c r="AW78" s="202"/>
      <c r="AX78" s="202"/>
      <c r="AY78" s="125"/>
      <c r="AZ78" s="1028">
        <f t="shared" ref="AZ78:AZ79" si="93">SUM(BA78:BG78)</f>
        <v>0</v>
      </c>
      <c r="BA78" s="975"/>
      <c r="BB78" s="202"/>
      <c r="BC78" s="202"/>
      <c r="BD78" s="202"/>
      <c r="BE78" s="202"/>
      <c r="BF78" s="202"/>
      <c r="BG78" s="125"/>
      <c r="BH78" s="1028">
        <f t="shared" ref="BH78:BH79" si="94">SUM(BI78:BM78)</f>
        <v>0</v>
      </c>
      <c r="BI78" s="975"/>
      <c r="BJ78" s="202"/>
      <c r="BK78" s="202"/>
      <c r="BL78" s="202"/>
      <c r="BM78" s="125"/>
      <c r="BN78" s="1029"/>
      <c r="BO78" s="367"/>
    </row>
    <row r="79" spans="1:67" ht="24" x14ac:dyDescent="0.25">
      <c r="A79" s="35">
        <v>2112</v>
      </c>
      <c r="B79" s="56" t="s">
        <v>300</v>
      </c>
      <c r="C79" s="941">
        <f>SUM(E79,AZ79,BH79)</f>
        <v>0</v>
      </c>
      <c r="D79" s="972">
        <f>SUM(F79,BA79,BI79)</f>
        <v>0</v>
      </c>
      <c r="E79" s="125">
        <f>SUM(F79:AY79)</f>
        <v>0</v>
      </c>
      <c r="F79" s="975"/>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c r="AY79" s="125"/>
      <c r="AZ79" s="1028">
        <f t="shared" si="93"/>
        <v>0</v>
      </c>
      <c r="BA79" s="975"/>
      <c r="BB79" s="202"/>
      <c r="BC79" s="202"/>
      <c r="BD79" s="202"/>
      <c r="BE79" s="202"/>
      <c r="BF79" s="202"/>
      <c r="BG79" s="125"/>
      <c r="BH79" s="1028">
        <f t="shared" si="94"/>
        <v>0</v>
      </c>
      <c r="BI79" s="975"/>
      <c r="BJ79" s="202"/>
      <c r="BK79" s="202"/>
      <c r="BL79" s="202"/>
      <c r="BM79" s="125"/>
      <c r="BN79" s="1029"/>
      <c r="BO79" s="367"/>
    </row>
    <row r="80" spans="1:67" ht="24" x14ac:dyDescent="0.25">
      <c r="A80" s="111">
        <v>2120</v>
      </c>
      <c r="B80" s="56" t="s">
        <v>301</v>
      </c>
      <c r="C80" s="941">
        <f t="shared" ref="C80:E80" si="95">SUM(C81:C82)</f>
        <v>0</v>
      </c>
      <c r="D80" s="972">
        <f t="shared" si="95"/>
        <v>0</v>
      </c>
      <c r="E80" s="135">
        <f t="shared" si="95"/>
        <v>0</v>
      </c>
      <c r="F80" s="972">
        <f>SUM(F81:F82)</f>
        <v>0</v>
      </c>
      <c r="G80" s="118">
        <f>SUM(G81:G82)</f>
        <v>0</v>
      </c>
      <c r="H80" s="118">
        <f t="shared" ref="H80:AX80" si="96">SUM(H81:H82)</f>
        <v>0</v>
      </c>
      <c r="I80" s="118">
        <f t="shared" si="96"/>
        <v>0</v>
      </c>
      <c r="J80" s="118">
        <f t="shared" si="96"/>
        <v>0</v>
      </c>
      <c r="K80" s="118">
        <f t="shared" si="96"/>
        <v>0</v>
      </c>
      <c r="L80" s="118">
        <f t="shared" si="96"/>
        <v>0</v>
      </c>
      <c r="M80" s="118">
        <f t="shared" si="96"/>
        <v>0</v>
      </c>
      <c r="N80" s="118">
        <f t="shared" si="96"/>
        <v>0</v>
      </c>
      <c r="O80" s="118">
        <f t="shared" si="96"/>
        <v>0</v>
      </c>
      <c r="P80" s="118">
        <f t="shared" si="96"/>
        <v>0</v>
      </c>
      <c r="Q80" s="118">
        <f t="shared" si="96"/>
        <v>0</v>
      </c>
      <c r="R80" s="118">
        <f t="shared" si="96"/>
        <v>0</v>
      </c>
      <c r="S80" s="118">
        <f t="shared" si="96"/>
        <v>0</v>
      </c>
      <c r="T80" s="118">
        <f t="shared" si="96"/>
        <v>0</v>
      </c>
      <c r="U80" s="118">
        <f t="shared" si="96"/>
        <v>0</v>
      </c>
      <c r="V80" s="118">
        <f t="shared" si="96"/>
        <v>0</v>
      </c>
      <c r="W80" s="118">
        <f t="shared" si="96"/>
        <v>0</v>
      </c>
      <c r="X80" s="118">
        <f t="shared" si="96"/>
        <v>0</v>
      </c>
      <c r="Y80" s="118">
        <f t="shared" si="96"/>
        <v>0</v>
      </c>
      <c r="Z80" s="118">
        <f t="shared" si="96"/>
        <v>0</v>
      </c>
      <c r="AA80" s="118">
        <f t="shared" si="96"/>
        <v>0</v>
      </c>
      <c r="AB80" s="118">
        <f t="shared" si="96"/>
        <v>0</v>
      </c>
      <c r="AC80" s="118">
        <f t="shared" si="96"/>
        <v>0</v>
      </c>
      <c r="AD80" s="118">
        <f t="shared" si="96"/>
        <v>0</v>
      </c>
      <c r="AE80" s="118">
        <f t="shared" si="96"/>
        <v>0</v>
      </c>
      <c r="AF80" s="118">
        <f t="shared" si="96"/>
        <v>0</v>
      </c>
      <c r="AG80" s="118">
        <f t="shared" si="96"/>
        <v>0</v>
      </c>
      <c r="AH80" s="118">
        <f t="shared" si="96"/>
        <v>0</v>
      </c>
      <c r="AI80" s="118">
        <f t="shared" si="96"/>
        <v>0</v>
      </c>
      <c r="AJ80" s="118">
        <f t="shared" si="96"/>
        <v>0</v>
      </c>
      <c r="AK80" s="118">
        <f t="shared" si="96"/>
        <v>0</v>
      </c>
      <c r="AL80" s="118">
        <f t="shared" si="96"/>
        <v>0</v>
      </c>
      <c r="AM80" s="118">
        <f t="shared" si="96"/>
        <v>0</v>
      </c>
      <c r="AN80" s="118">
        <f t="shared" si="96"/>
        <v>0</v>
      </c>
      <c r="AO80" s="118">
        <f t="shared" si="96"/>
        <v>0</v>
      </c>
      <c r="AP80" s="118">
        <f t="shared" si="96"/>
        <v>0</v>
      </c>
      <c r="AQ80" s="118">
        <f t="shared" si="96"/>
        <v>0</v>
      </c>
      <c r="AR80" s="118">
        <f t="shared" si="96"/>
        <v>0</v>
      </c>
      <c r="AS80" s="118">
        <f t="shared" si="96"/>
        <v>0</v>
      </c>
      <c r="AT80" s="118">
        <f t="shared" si="96"/>
        <v>0</v>
      </c>
      <c r="AU80" s="118">
        <f t="shared" si="96"/>
        <v>0</v>
      </c>
      <c r="AV80" s="118">
        <f t="shared" si="96"/>
        <v>0</v>
      </c>
      <c r="AW80" s="118">
        <f t="shared" si="96"/>
        <v>0</v>
      </c>
      <c r="AX80" s="118">
        <f t="shared" si="96"/>
        <v>0</v>
      </c>
      <c r="AY80" s="135">
        <f>SUM(AY81:AY82)</f>
        <v>0</v>
      </c>
      <c r="AZ80" s="362">
        <f t="shared" ref="AZ80" si="97">SUM(AZ81:AZ82)</f>
        <v>0</v>
      </c>
      <c r="BA80" s="972">
        <f>SUM(BA81:BA82)</f>
        <v>0</v>
      </c>
      <c r="BB80" s="118">
        <f t="shared" ref="BB80:BH80" si="98">SUM(BB81:BB82)</f>
        <v>0</v>
      </c>
      <c r="BC80" s="118">
        <f t="shared" si="98"/>
        <v>0</v>
      </c>
      <c r="BD80" s="118">
        <f t="shared" si="98"/>
        <v>0</v>
      </c>
      <c r="BE80" s="118">
        <f t="shared" si="98"/>
        <v>0</v>
      </c>
      <c r="BF80" s="118">
        <f t="shared" si="98"/>
        <v>0</v>
      </c>
      <c r="BG80" s="135">
        <f t="shared" si="98"/>
        <v>0</v>
      </c>
      <c r="BH80" s="362">
        <f t="shared" si="98"/>
        <v>0</v>
      </c>
      <c r="BI80" s="972">
        <f>SUM(BI81:BI82)</f>
        <v>0</v>
      </c>
      <c r="BJ80" s="118">
        <f t="shared" ref="BJ80:BM80" si="99">SUM(BJ81:BJ82)</f>
        <v>0</v>
      </c>
      <c r="BK80" s="118">
        <f t="shared" si="99"/>
        <v>0</v>
      </c>
      <c r="BL80" s="118">
        <f t="shared" si="99"/>
        <v>0</v>
      </c>
      <c r="BM80" s="135">
        <f t="shared" si="99"/>
        <v>0</v>
      </c>
      <c r="BN80" s="57">
        <f>SUM(BN81:BN82)</f>
        <v>0</v>
      </c>
      <c r="BO80" s="367"/>
    </row>
    <row r="81" spans="1:67" x14ac:dyDescent="0.25">
      <c r="A81" s="35">
        <v>2121</v>
      </c>
      <c r="B81" s="56" t="s">
        <v>70</v>
      </c>
      <c r="C81" s="941">
        <f>SUM(E81,AZ81,BH81)</f>
        <v>0</v>
      </c>
      <c r="D81" s="972">
        <f>SUM(F81,BA81,BI81)</f>
        <v>0</v>
      </c>
      <c r="E81" s="125">
        <f>SUM(F81:AY81)</f>
        <v>0</v>
      </c>
      <c r="F81" s="975"/>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125"/>
      <c r="AZ81" s="1028">
        <f t="shared" ref="AZ81:AZ82" si="100">SUM(BA81:BG81)</f>
        <v>0</v>
      </c>
      <c r="BA81" s="975"/>
      <c r="BB81" s="202"/>
      <c r="BC81" s="202"/>
      <c r="BD81" s="202"/>
      <c r="BE81" s="202"/>
      <c r="BF81" s="202"/>
      <c r="BG81" s="125"/>
      <c r="BH81" s="1028">
        <f t="shared" ref="BH81:BH82" si="101">SUM(BI81:BM81)</f>
        <v>0</v>
      </c>
      <c r="BI81" s="975"/>
      <c r="BJ81" s="202"/>
      <c r="BK81" s="202"/>
      <c r="BL81" s="202"/>
      <c r="BM81" s="125"/>
      <c r="BN81" s="1029"/>
      <c r="BO81" s="367"/>
    </row>
    <row r="82" spans="1:67" ht="24" x14ac:dyDescent="0.25">
      <c r="A82" s="35">
        <v>2122</v>
      </c>
      <c r="B82" s="56" t="s">
        <v>300</v>
      </c>
      <c r="C82" s="941">
        <f>SUM(E82,AZ82,BH82)</f>
        <v>0</v>
      </c>
      <c r="D82" s="972">
        <f>SUM(F82,BA82,BI82)</f>
        <v>0</v>
      </c>
      <c r="E82" s="125">
        <f>SUM(F82:AY82)</f>
        <v>0</v>
      </c>
      <c r="F82" s="975"/>
      <c r="G82" s="202"/>
      <c r="H82" s="202"/>
      <c r="I82" s="202"/>
      <c r="J82" s="202"/>
      <c r="K82" s="202"/>
      <c r="L82" s="202"/>
      <c r="M82" s="202"/>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c r="AY82" s="125"/>
      <c r="AZ82" s="1028">
        <f t="shared" si="100"/>
        <v>0</v>
      </c>
      <c r="BA82" s="975"/>
      <c r="BB82" s="202"/>
      <c r="BC82" s="202"/>
      <c r="BD82" s="202"/>
      <c r="BE82" s="202"/>
      <c r="BF82" s="202"/>
      <c r="BG82" s="125"/>
      <c r="BH82" s="1028">
        <f t="shared" si="101"/>
        <v>0</v>
      </c>
      <c r="BI82" s="975"/>
      <c r="BJ82" s="202"/>
      <c r="BK82" s="202"/>
      <c r="BL82" s="202"/>
      <c r="BM82" s="125"/>
      <c r="BN82" s="1029"/>
      <c r="BO82" s="367"/>
    </row>
    <row r="83" spans="1:67" x14ac:dyDescent="0.25">
      <c r="A83" s="42">
        <v>2200</v>
      </c>
      <c r="B83" s="104" t="s">
        <v>71</v>
      </c>
      <c r="C83" s="995">
        <f t="shared" ref="C83:E83" si="102">SUM(C84,C89,C95,C103,C112,C116,C122,C128)</f>
        <v>187008</v>
      </c>
      <c r="D83" s="956">
        <f t="shared" si="102"/>
        <v>500000</v>
      </c>
      <c r="E83" s="123">
        <f t="shared" si="102"/>
        <v>187008</v>
      </c>
      <c r="F83" s="956">
        <f>SUM(F84,F89,F95,F103,F112,F116,F122,F128)</f>
        <v>500000</v>
      </c>
      <c r="G83" s="105">
        <f>SUM(G84,G89,G95,G103,G112,G116,G122,G128)</f>
        <v>-29200</v>
      </c>
      <c r="H83" s="105">
        <f t="shared" ref="H83:AX83" si="103">SUM(H84,H89,H95,H103,H112,H116,H122,H128)</f>
        <v>-230</v>
      </c>
      <c r="I83" s="105">
        <f t="shared" si="103"/>
        <v>-1449</v>
      </c>
      <c r="J83" s="105">
        <f t="shared" si="103"/>
        <v>-302797</v>
      </c>
      <c r="K83" s="105">
        <f t="shared" si="103"/>
        <v>300000</v>
      </c>
      <c r="L83" s="105">
        <f t="shared" si="103"/>
        <v>-4750</v>
      </c>
      <c r="M83" s="105">
        <f t="shared" si="103"/>
        <v>-4795</v>
      </c>
      <c r="N83" s="105">
        <f t="shared" si="103"/>
        <v>-5000</v>
      </c>
      <c r="O83" s="105">
        <f t="shared" si="103"/>
        <v>-15946</v>
      </c>
      <c r="P83" s="105">
        <f t="shared" si="103"/>
        <v>-5956</v>
      </c>
      <c r="Q83" s="105">
        <f t="shared" si="103"/>
        <v>-9536</v>
      </c>
      <c r="R83" s="105">
        <f t="shared" si="103"/>
        <v>-8000</v>
      </c>
      <c r="S83" s="105">
        <f t="shared" si="103"/>
        <v>-169535</v>
      </c>
      <c r="T83" s="105">
        <f t="shared" si="103"/>
        <v>-1180</v>
      </c>
      <c r="U83" s="105">
        <f t="shared" si="103"/>
        <v>-174</v>
      </c>
      <c r="V83" s="105">
        <f t="shared" si="103"/>
        <v>-353</v>
      </c>
      <c r="W83" s="105">
        <f t="shared" si="103"/>
        <v>-3272</v>
      </c>
      <c r="X83" s="105">
        <f t="shared" si="103"/>
        <v>-50819</v>
      </c>
      <c r="Y83" s="105">
        <f t="shared" si="103"/>
        <v>0</v>
      </c>
      <c r="Z83" s="105">
        <f t="shared" si="103"/>
        <v>0</v>
      </c>
      <c r="AA83" s="105">
        <f t="shared" si="103"/>
        <v>0</v>
      </c>
      <c r="AB83" s="105">
        <f t="shared" si="103"/>
        <v>0</v>
      </c>
      <c r="AC83" s="105">
        <f t="shared" si="103"/>
        <v>0</v>
      </c>
      <c r="AD83" s="105">
        <f t="shared" si="103"/>
        <v>0</v>
      </c>
      <c r="AE83" s="105">
        <f t="shared" si="103"/>
        <v>0</v>
      </c>
      <c r="AF83" s="105">
        <f t="shared" si="103"/>
        <v>0</v>
      </c>
      <c r="AG83" s="105">
        <f t="shared" si="103"/>
        <v>0</v>
      </c>
      <c r="AH83" s="105">
        <f t="shared" si="103"/>
        <v>0</v>
      </c>
      <c r="AI83" s="105">
        <f t="shared" si="103"/>
        <v>0</v>
      </c>
      <c r="AJ83" s="105">
        <f t="shared" si="103"/>
        <v>0</v>
      </c>
      <c r="AK83" s="105">
        <f t="shared" si="103"/>
        <v>0</v>
      </c>
      <c r="AL83" s="105">
        <f t="shared" si="103"/>
        <v>0</v>
      </c>
      <c r="AM83" s="105">
        <f t="shared" si="103"/>
        <v>0</v>
      </c>
      <c r="AN83" s="105">
        <f t="shared" si="103"/>
        <v>0</v>
      </c>
      <c r="AO83" s="105">
        <f t="shared" si="103"/>
        <v>0</v>
      </c>
      <c r="AP83" s="105">
        <f t="shared" si="103"/>
        <v>0</v>
      </c>
      <c r="AQ83" s="105">
        <f t="shared" si="103"/>
        <v>0</v>
      </c>
      <c r="AR83" s="105">
        <f t="shared" si="103"/>
        <v>0</v>
      </c>
      <c r="AS83" s="105">
        <f t="shared" si="103"/>
        <v>0</v>
      </c>
      <c r="AT83" s="105">
        <f t="shared" si="103"/>
        <v>0</v>
      </c>
      <c r="AU83" s="105">
        <f t="shared" si="103"/>
        <v>0</v>
      </c>
      <c r="AV83" s="105">
        <f t="shared" si="103"/>
        <v>0</v>
      </c>
      <c r="AW83" s="105">
        <f t="shared" si="103"/>
        <v>0</v>
      </c>
      <c r="AX83" s="105">
        <f t="shared" si="103"/>
        <v>0</v>
      </c>
      <c r="AY83" s="123">
        <f>SUM(AY84,AY89,AY95,AY103,AY112,AY116,AY122,AY128)</f>
        <v>0</v>
      </c>
      <c r="AZ83" s="373">
        <f t="shared" ref="AZ83" si="104">SUM(AZ84,AZ89,AZ95,AZ103,AZ112,AZ116,AZ122,AZ128)</f>
        <v>0</v>
      </c>
      <c r="BA83" s="956">
        <f>SUM(BA84,BA89,BA95,BA103,BA112,BA116,BA122,BA128)</f>
        <v>0</v>
      </c>
      <c r="BB83" s="105">
        <f t="shared" ref="BB83:BH83" si="105">SUM(BB84,BB89,BB95,BB103,BB112,BB116,BB122,BB128)</f>
        <v>0</v>
      </c>
      <c r="BC83" s="105">
        <f t="shared" si="105"/>
        <v>0</v>
      </c>
      <c r="BD83" s="105">
        <f t="shared" si="105"/>
        <v>0</v>
      </c>
      <c r="BE83" s="105">
        <f t="shared" si="105"/>
        <v>0</v>
      </c>
      <c r="BF83" s="105">
        <f t="shared" si="105"/>
        <v>0</v>
      </c>
      <c r="BG83" s="123">
        <f t="shared" si="105"/>
        <v>0</v>
      </c>
      <c r="BH83" s="373">
        <f t="shared" si="105"/>
        <v>0</v>
      </c>
      <c r="BI83" s="956">
        <f>SUM(BI84,BI89,BI95,BI103,BI112,BI116,BI122,BI128)</f>
        <v>0</v>
      </c>
      <c r="BJ83" s="105">
        <f t="shared" ref="BJ83:BM83" si="106">SUM(BJ84,BJ89,BJ95,BJ103,BJ112,BJ116,BJ122,BJ128)</f>
        <v>0</v>
      </c>
      <c r="BK83" s="105">
        <f t="shared" si="106"/>
        <v>0</v>
      </c>
      <c r="BL83" s="105">
        <f t="shared" si="106"/>
        <v>0</v>
      </c>
      <c r="BM83" s="123">
        <f t="shared" si="106"/>
        <v>0</v>
      </c>
      <c r="BN83" s="138">
        <f>SUM(BN84,BN89,BN95,BN103,BN112,BN116,BN122,BN128)</f>
        <v>0</v>
      </c>
      <c r="BO83" s="367"/>
    </row>
    <row r="84" spans="1:67" ht="24" x14ac:dyDescent="0.25">
      <c r="A84" s="106">
        <v>2210</v>
      </c>
      <c r="B84" s="78" t="s">
        <v>72</v>
      </c>
      <c r="C84" s="992">
        <f t="shared" ref="C84:E84" si="107">SUM(C85:C88)</f>
        <v>0</v>
      </c>
      <c r="D84" s="1025">
        <f t="shared" si="107"/>
        <v>0</v>
      </c>
      <c r="E84" s="136">
        <f t="shared" si="107"/>
        <v>0</v>
      </c>
      <c r="F84" s="1025">
        <f>SUM(F85:F88)</f>
        <v>0</v>
      </c>
      <c r="G84" s="200">
        <f>SUM(G85:G88)</f>
        <v>0</v>
      </c>
      <c r="H84" s="200">
        <f t="shared" ref="H84:AX84" si="108">SUM(H85:H88)</f>
        <v>0</v>
      </c>
      <c r="I84" s="200">
        <f t="shared" si="108"/>
        <v>0</v>
      </c>
      <c r="J84" s="200">
        <f t="shared" si="108"/>
        <v>0</v>
      </c>
      <c r="K84" s="200">
        <f t="shared" si="108"/>
        <v>0</v>
      </c>
      <c r="L84" s="200">
        <f t="shared" si="108"/>
        <v>0</v>
      </c>
      <c r="M84" s="200">
        <f t="shared" si="108"/>
        <v>0</v>
      </c>
      <c r="N84" s="200">
        <f t="shared" si="108"/>
        <v>0</v>
      </c>
      <c r="O84" s="200">
        <f t="shared" si="108"/>
        <v>0</v>
      </c>
      <c r="P84" s="200">
        <f t="shared" si="108"/>
        <v>0</v>
      </c>
      <c r="Q84" s="200">
        <f t="shared" si="108"/>
        <v>0</v>
      </c>
      <c r="R84" s="200">
        <f t="shared" si="108"/>
        <v>0</v>
      </c>
      <c r="S84" s="200">
        <f t="shared" si="108"/>
        <v>0</v>
      </c>
      <c r="T84" s="200">
        <f t="shared" si="108"/>
        <v>0</v>
      </c>
      <c r="U84" s="200">
        <f t="shared" si="108"/>
        <v>0</v>
      </c>
      <c r="V84" s="200">
        <f t="shared" si="108"/>
        <v>0</v>
      </c>
      <c r="W84" s="200">
        <f t="shared" si="108"/>
        <v>0</v>
      </c>
      <c r="X84" s="200">
        <f t="shared" si="108"/>
        <v>0</v>
      </c>
      <c r="Y84" s="200">
        <f t="shared" si="108"/>
        <v>0</v>
      </c>
      <c r="Z84" s="200">
        <f t="shared" si="108"/>
        <v>0</v>
      </c>
      <c r="AA84" s="200">
        <f t="shared" si="108"/>
        <v>0</v>
      </c>
      <c r="AB84" s="200">
        <f t="shared" si="108"/>
        <v>0</v>
      </c>
      <c r="AC84" s="200">
        <f t="shared" si="108"/>
        <v>0</v>
      </c>
      <c r="AD84" s="200">
        <f t="shared" si="108"/>
        <v>0</v>
      </c>
      <c r="AE84" s="200">
        <f t="shared" si="108"/>
        <v>0</v>
      </c>
      <c r="AF84" s="200">
        <f t="shared" si="108"/>
        <v>0</v>
      </c>
      <c r="AG84" s="200">
        <f t="shared" si="108"/>
        <v>0</v>
      </c>
      <c r="AH84" s="200">
        <f t="shared" si="108"/>
        <v>0</v>
      </c>
      <c r="AI84" s="200">
        <f t="shared" si="108"/>
        <v>0</v>
      </c>
      <c r="AJ84" s="200">
        <f t="shared" si="108"/>
        <v>0</v>
      </c>
      <c r="AK84" s="200">
        <f t="shared" si="108"/>
        <v>0</v>
      </c>
      <c r="AL84" s="200">
        <f t="shared" si="108"/>
        <v>0</v>
      </c>
      <c r="AM84" s="200">
        <f t="shared" si="108"/>
        <v>0</v>
      </c>
      <c r="AN84" s="200">
        <f t="shared" si="108"/>
        <v>0</v>
      </c>
      <c r="AO84" s="200">
        <f t="shared" si="108"/>
        <v>0</v>
      </c>
      <c r="AP84" s="200">
        <f t="shared" si="108"/>
        <v>0</v>
      </c>
      <c r="AQ84" s="200">
        <f t="shared" si="108"/>
        <v>0</v>
      </c>
      <c r="AR84" s="200">
        <f t="shared" si="108"/>
        <v>0</v>
      </c>
      <c r="AS84" s="200">
        <f t="shared" si="108"/>
        <v>0</v>
      </c>
      <c r="AT84" s="200">
        <f t="shared" si="108"/>
        <v>0</v>
      </c>
      <c r="AU84" s="200">
        <f t="shared" si="108"/>
        <v>0</v>
      </c>
      <c r="AV84" s="200">
        <f t="shared" si="108"/>
        <v>0</v>
      </c>
      <c r="AW84" s="200">
        <f t="shared" si="108"/>
        <v>0</v>
      </c>
      <c r="AX84" s="200">
        <f t="shared" si="108"/>
        <v>0</v>
      </c>
      <c r="AY84" s="136">
        <f>SUM(AY85:AY88)</f>
        <v>0</v>
      </c>
      <c r="AZ84" s="378">
        <f t="shared" ref="AZ84" si="109">SUM(AZ85:AZ88)</f>
        <v>0</v>
      </c>
      <c r="BA84" s="1025">
        <f>SUM(BA85:BA88)</f>
        <v>0</v>
      </c>
      <c r="BB84" s="200">
        <f t="shared" ref="BB84:BH84" si="110">SUM(BB85:BB88)</f>
        <v>0</v>
      </c>
      <c r="BC84" s="200">
        <f t="shared" si="110"/>
        <v>0</v>
      </c>
      <c r="BD84" s="200">
        <f t="shared" si="110"/>
        <v>0</v>
      </c>
      <c r="BE84" s="200">
        <f t="shared" si="110"/>
        <v>0</v>
      </c>
      <c r="BF84" s="200">
        <f t="shared" si="110"/>
        <v>0</v>
      </c>
      <c r="BG84" s="136">
        <f t="shared" si="110"/>
        <v>0</v>
      </c>
      <c r="BH84" s="378">
        <f t="shared" si="110"/>
        <v>0</v>
      </c>
      <c r="BI84" s="1025">
        <f>SUM(BI85:BI88)</f>
        <v>0</v>
      </c>
      <c r="BJ84" s="200">
        <f t="shared" ref="BJ84:BM84" si="111">SUM(BJ85:BJ88)</f>
        <v>0</v>
      </c>
      <c r="BK84" s="200">
        <f t="shared" si="111"/>
        <v>0</v>
      </c>
      <c r="BL84" s="200">
        <f t="shared" si="111"/>
        <v>0</v>
      </c>
      <c r="BM84" s="136">
        <f t="shared" si="111"/>
        <v>0</v>
      </c>
      <c r="BN84" s="83">
        <f>SUM(BN85:BN88)</f>
        <v>0</v>
      </c>
      <c r="BO84" s="367"/>
    </row>
    <row r="85" spans="1:67" ht="24" x14ac:dyDescent="0.25">
      <c r="A85" s="31">
        <v>2211</v>
      </c>
      <c r="B85" s="50" t="s">
        <v>73</v>
      </c>
      <c r="C85" s="936">
        <f t="shared" ref="C85:D88" si="112">SUM(E85,AZ85,BH85)</f>
        <v>0</v>
      </c>
      <c r="D85" s="965">
        <f t="shared" si="112"/>
        <v>0</v>
      </c>
      <c r="E85" s="294">
        <f>SUM(F85:AY85)</f>
        <v>0</v>
      </c>
      <c r="F85" s="968"/>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94"/>
      <c r="AZ85" s="1026">
        <f t="shared" ref="AZ85:AZ129" si="113">SUM(BA85:BG85)</f>
        <v>0</v>
      </c>
      <c r="BA85" s="968"/>
      <c r="BB85" s="201"/>
      <c r="BC85" s="201"/>
      <c r="BD85" s="201"/>
      <c r="BE85" s="201"/>
      <c r="BF85" s="201"/>
      <c r="BG85" s="294"/>
      <c r="BH85" s="1026">
        <f t="shared" ref="BH85:BH88" si="114">SUM(BI85:BM85)</f>
        <v>0</v>
      </c>
      <c r="BI85" s="968"/>
      <c r="BJ85" s="201"/>
      <c r="BK85" s="201"/>
      <c r="BL85" s="201"/>
      <c r="BM85" s="294"/>
      <c r="BN85" s="1027"/>
      <c r="BO85" s="367"/>
    </row>
    <row r="86" spans="1:67" ht="36" x14ac:dyDescent="0.25">
      <c r="A86" s="35">
        <v>2212</v>
      </c>
      <c r="B86" s="56" t="s">
        <v>74</v>
      </c>
      <c r="C86" s="941">
        <f t="shared" si="112"/>
        <v>0</v>
      </c>
      <c r="D86" s="972">
        <f t="shared" si="112"/>
        <v>0</v>
      </c>
      <c r="E86" s="294">
        <f>SUM(F86:AY86)</f>
        <v>0</v>
      </c>
      <c r="F86" s="975"/>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2"/>
      <c r="AR86" s="202"/>
      <c r="AS86" s="202"/>
      <c r="AT86" s="202"/>
      <c r="AU86" s="202"/>
      <c r="AV86" s="202"/>
      <c r="AW86" s="202"/>
      <c r="AX86" s="202"/>
      <c r="AY86" s="125"/>
      <c r="AZ86" s="1026">
        <f t="shared" si="113"/>
        <v>0</v>
      </c>
      <c r="BA86" s="975"/>
      <c r="BB86" s="202"/>
      <c r="BC86" s="202"/>
      <c r="BD86" s="202"/>
      <c r="BE86" s="202"/>
      <c r="BF86" s="202"/>
      <c r="BG86" s="125"/>
      <c r="BH86" s="1028">
        <f t="shared" si="114"/>
        <v>0</v>
      </c>
      <c r="BI86" s="975"/>
      <c r="BJ86" s="202"/>
      <c r="BK86" s="202"/>
      <c r="BL86" s="202"/>
      <c r="BM86" s="125"/>
      <c r="BN86" s="1029"/>
      <c r="BO86" s="367"/>
    </row>
    <row r="87" spans="1:67" ht="24" x14ac:dyDescent="0.25">
      <c r="A87" s="35">
        <v>2214</v>
      </c>
      <c r="B87" s="56" t="s">
        <v>75</v>
      </c>
      <c r="C87" s="941">
        <f t="shared" si="112"/>
        <v>0</v>
      </c>
      <c r="D87" s="972">
        <f t="shared" si="112"/>
        <v>0</v>
      </c>
      <c r="E87" s="294">
        <f>SUM(F87:AY87)</f>
        <v>0</v>
      </c>
      <c r="F87" s="975"/>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c r="AV87" s="202"/>
      <c r="AW87" s="202"/>
      <c r="AX87" s="202"/>
      <c r="AY87" s="125"/>
      <c r="AZ87" s="1026">
        <f t="shared" si="113"/>
        <v>0</v>
      </c>
      <c r="BA87" s="975"/>
      <c r="BB87" s="202"/>
      <c r="BC87" s="202"/>
      <c r="BD87" s="202"/>
      <c r="BE87" s="202"/>
      <c r="BF87" s="202"/>
      <c r="BG87" s="125"/>
      <c r="BH87" s="1028">
        <f t="shared" si="114"/>
        <v>0</v>
      </c>
      <c r="BI87" s="975"/>
      <c r="BJ87" s="202"/>
      <c r="BK87" s="202"/>
      <c r="BL87" s="202"/>
      <c r="BM87" s="125"/>
      <c r="BN87" s="1029"/>
      <c r="BO87" s="367"/>
    </row>
    <row r="88" spans="1:67" x14ac:dyDescent="0.25">
      <c r="A88" s="35">
        <v>2219</v>
      </c>
      <c r="B88" s="56" t="s">
        <v>76</v>
      </c>
      <c r="C88" s="941">
        <f t="shared" si="112"/>
        <v>0</v>
      </c>
      <c r="D88" s="972">
        <f t="shared" si="112"/>
        <v>0</v>
      </c>
      <c r="E88" s="294">
        <f>SUM(F88:AY88)</f>
        <v>0</v>
      </c>
      <c r="F88" s="975"/>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c r="AV88" s="202"/>
      <c r="AW88" s="202"/>
      <c r="AX88" s="202"/>
      <c r="AY88" s="125"/>
      <c r="AZ88" s="1026">
        <f t="shared" si="113"/>
        <v>0</v>
      </c>
      <c r="BA88" s="975"/>
      <c r="BB88" s="202"/>
      <c r="BC88" s="202"/>
      <c r="BD88" s="202"/>
      <c r="BE88" s="202"/>
      <c r="BF88" s="202"/>
      <c r="BG88" s="125"/>
      <c r="BH88" s="1028">
        <f t="shared" si="114"/>
        <v>0</v>
      </c>
      <c r="BI88" s="975"/>
      <c r="BJ88" s="202"/>
      <c r="BK88" s="202"/>
      <c r="BL88" s="202"/>
      <c r="BM88" s="125"/>
      <c r="BN88" s="1029"/>
      <c r="BO88" s="367"/>
    </row>
    <row r="89" spans="1:67" ht="24" x14ac:dyDescent="0.25">
      <c r="A89" s="111">
        <v>2220</v>
      </c>
      <c r="B89" s="56" t="s">
        <v>77</v>
      </c>
      <c r="C89" s="941">
        <f t="shared" ref="C89:E89" si="115">SUM(C90:C94)</f>
        <v>0</v>
      </c>
      <c r="D89" s="972">
        <f t="shared" si="115"/>
        <v>0</v>
      </c>
      <c r="E89" s="135">
        <f t="shared" si="115"/>
        <v>0</v>
      </c>
      <c r="F89" s="972">
        <f>SUM(F90:F94)</f>
        <v>0</v>
      </c>
      <c r="G89" s="118">
        <f>SUM(G90:G94)</f>
        <v>0</v>
      </c>
      <c r="H89" s="118">
        <f t="shared" ref="H89:AX89" si="116">SUM(H90:H94)</f>
        <v>0</v>
      </c>
      <c r="I89" s="118">
        <f t="shared" si="116"/>
        <v>0</v>
      </c>
      <c r="J89" s="118">
        <f t="shared" si="116"/>
        <v>0</v>
      </c>
      <c r="K89" s="118">
        <f t="shared" si="116"/>
        <v>0</v>
      </c>
      <c r="L89" s="118">
        <f t="shared" si="116"/>
        <v>0</v>
      </c>
      <c r="M89" s="118">
        <f t="shared" si="116"/>
        <v>0</v>
      </c>
      <c r="N89" s="118">
        <f t="shared" si="116"/>
        <v>0</v>
      </c>
      <c r="O89" s="118">
        <f t="shared" si="116"/>
        <v>0</v>
      </c>
      <c r="P89" s="118">
        <f t="shared" si="116"/>
        <v>0</v>
      </c>
      <c r="Q89" s="118">
        <f t="shared" si="116"/>
        <v>0</v>
      </c>
      <c r="R89" s="118">
        <f t="shared" si="116"/>
        <v>0</v>
      </c>
      <c r="S89" s="118">
        <f t="shared" si="116"/>
        <v>0</v>
      </c>
      <c r="T89" s="118">
        <f t="shared" si="116"/>
        <v>0</v>
      </c>
      <c r="U89" s="118">
        <f t="shared" si="116"/>
        <v>0</v>
      </c>
      <c r="V89" s="118">
        <f t="shared" si="116"/>
        <v>0</v>
      </c>
      <c r="W89" s="118">
        <f t="shared" si="116"/>
        <v>0</v>
      </c>
      <c r="X89" s="118">
        <f t="shared" si="116"/>
        <v>0</v>
      </c>
      <c r="Y89" s="118">
        <f t="shared" si="116"/>
        <v>0</v>
      </c>
      <c r="Z89" s="118">
        <f t="shared" si="116"/>
        <v>0</v>
      </c>
      <c r="AA89" s="118">
        <f t="shared" si="116"/>
        <v>0</v>
      </c>
      <c r="AB89" s="118">
        <f t="shared" si="116"/>
        <v>0</v>
      </c>
      <c r="AC89" s="118">
        <f t="shared" si="116"/>
        <v>0</v>
      </c>
      <c r="AD89" s="118">
        <f t="shared" si="116"/>
        <v>0</v>
      </c>
      <c r="AE89" s="118">
        <f t="shared" si="116"/>
        <v>0</v>
      </c>
      <c r="AF89" s="118">
        <f t="shared" si="116"/>
        <v>0</v>
      </c>
      <c r="AG89" s="118">
        <f t="shared" si="116"/>
        <v>0</v>
      </c>
      <c r="AH89" s="118">
        <f t="shared" si="116"/>
        <v>0</v>
      </c>
      <c r="AI89" s="118">
        <f t="shared" si="116"/>
        <v>0</v>
      </c>
      <c r="AJ89" s="118">
        <f t="shared" si="116"/>
        <v>0</v>
      </c>
      <c r="AK89" s="118">
        <f t="shared" si="116"/>
        <v>0</v>
      </c>
      <c r="AL89" s="118">
        <f t="shared" si="116"/>
        <v>0</v>
      </c>
      <c r="AM89" s="118">
        <f t="shared" si="116"/>
        <v>0</v>
      </c>
      <c r="AN89" s="118">
        <f t="shared" si="116"/>
        <v>0</v>
      </c>
      <c r="AO89" s="118">
        <f t="shared" si="116"/>
        <v>0</v>
      </c>
      <c r="AP89" s="118">
        <f t="shared" si="116"/>
        <v>0</v>
      </c>
      <c r="AQ89" s="118">
        <f t="shared" si="116"/>
        <v>0</v>
      </c>
      <c r="AR89" s="118">
        <f t="shared" si="116"/>
        <v>0</v>
      </c>
      <c r="AS89" s="118">
        <f t="shared" si="116"/>
        <v>0</v>
      </c>
      <c r="AT89" s="118">
        <f t="shared" si="116"/>
        <v>0</v>
      </c>
      <c r="AU89" s="118">
        <f t="shared" si="116"/>
        <v>0</v>
      </c>
      <c r="AV89" s="118">
        <f t="shared" si="116"/>
        <v>0</v>
      </c>
      <c r="AW89" s="118">
        <f t="shared" si="116"/>
        <v>0</v>
      </c>
      <c r="AX89" s="118">
        <f t="shared" si="116"/>
        <v>0</v>
      </c>
      <c r="AY89" s="135">
        <f>SUM(AY90:AY94)</f>
        <v>0</v>
      </c>
      <c r="AZ89" s="362">
        <f t="shared" ref="AZ89" si="117">SUM(AZ90:AZ94)</f>
        <v>0</v>
      </c>
      <c r="BA89" s="972">
        <f>SUM(BA90:BA94)</f>
        <v>0</v>
      </c>
      <c r="BB89" s="118">
        <f t="shared" ref="BB89:BH89" si="118">SUM(BB90:BB94)</f>
        <v>0</v>
      </c>
      <c r="BC89" s="118">
        <f t="shared" si="118"/>
        <v>0</v>
      </c>
      <c r="BD89" s="118">
        <f t="shared" si="118"/>
        <v>0</v>
      </c>
      <c r="BE89" s="118">
        <f t="shared" si="118"/>
        <v>0</v>
      </c>
      <c r="BF89" s="118">
        <f t="shared" si="118"/>
        <v>0</v>
      </c>
      <c r="BG89" s="135">
        <f t="shared" si="118"/>
        <v>0</v>
      </c>
      <c r="BH89" s="362">
        <f t="shared" si="118"/>
        <v>0</v>
      </c>
      <c r="BI89" s="972">
        <f>SUM(BI90:BI94)</f>
        <v>0</v>
      </c>
      <c r="BJ89" s="118">
        <f t="shared" ref="BJ89:BM89" si="119">SUM(BJ90:BJ94)</f>
        <v>0</v>
      </c>
      <c r="BK89" s="118">
        <f t="shared" si="119"/>
        <v>0</v>
      </c>
      <c r="BL89" s="118">
        <f t="shared" si="119"/>
        <v>0</v>
      </c>
      <c r="BM89" s="135">
        <f t="shared" si="119"/>
        <v>0</v>
      </c>
      <c r="BN89" s="57">
        <f>SUM(BN90:BN94)</f>
        <v>0</v>
      </c>
      <c r="BO89" s="367"/>
    </row>
    <row r="90" spans="1:67" x14ac:dyDescent="0.25">
      <c r="A90" s="35">
        <v>2221</v>
      </c>
      <c r="B90" s="56" t="s">
        <v>78</v>
      </c>
      <c r="C90" s="941">
        <f t="shared" ref="C90:D94" si="120">SUM(E90,AZ90,BH90)</f>
        <v>0</v>
      </c>
      <c r="D90" s="972">
        <f t="shared" si="120"/>
        <v>0</v>
      </c>
      <c r="E90" s="125">
        <f>SUM(F90:AY90)</f>
        <v>0</v>
      </c>
      <c r="F90" s="975"/>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2"/>
      <c r="AR90" s="202"/>
      <c r="AS90" s="202"/>
      <c r="AT90" s="202"/>
      <c r="AU90" s="202"/>
      <c r="AV90" s="202"/>
      <c r="AW90" s="202"/>
      <c r="AX90" s="202"/>
      <c r="AY90" s="125"/>
      <c r="AZ90" s="1028">
        <f t="shared" si="113"/>
        <v>0</v>
      </c>
      <c r="BA90" s="975"/>
      <c r="BB90" s="202"/>
      <c r="BC90" s="202"/>
      <c r="BD90" s="202"/>
      <c r="BE90" s="202"/>
      <c r="BF90" s="202"/>
      <c r="BG90" s="125"/>
      <c r="BH90" s="1028">
        <f t="shared" ref="BH90:BH94" si="121">SUM(BI90:BM90)</f>
        <v>0</v>
      </c>
      <c r="BI90" s="975"/>
      <c r="BJ90" s="202"/>
      <c r="BK90" s="202"/>
      <c r="BL90" s="202"/>
      <c r="BM90" s="125"/>
      <c r="BN90" s="1029"/>
      <c r="BO90" s="367"/>
    </row>
    <row r="91" spans="1:67" x14ac:dyDescent="0.25">
      <c r="A91" s="35">
        <v>2222</v>
      </c>
      <c r="B91" s="56" t="s">
        <v>79</v>
      </c>
      <c r="C91" s="941">
        <f t="shared" si="120"/>
        <v>0</v>
      </c>
      <c r="D91" s="972">
        <f t="shared" si="120"/>
        <v>0</v>
      </c>
      <c r="E91" s="125">
        <f>SUM(F91:AY91)</f>
        <v>0</v>
      </c>
      <c r="F91" s="975"/>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c r="AK91" s="202"/>
      <c r="AL91" s="202"/>
      <c r="AM91" s="202"/>
      <c r="AN91" s="202"/>
      <c r="AO91" s="202"/>
      <c r="AP91" s="202"/>
      <c r="AQ91" s="202"/>
      <c r="AR91" s="202"/>
      <c r="AS91" s="202"/>
      <c r="AT91" s="202"/>
      <c r="AU91" s="202"/>
      <c r="AV91" s="202"/>
      <c r="AW91" s="202"/>
      <c r="AX91" s="202"/>
      <c r="AY91" s="125"/>
      <c r="AZ91" s="1028">
        <f t="shared" si="113"/>
        <v>0</v>
      </c>
      <c r="BA91" s="975"/>
      <c r="BB91" s="202"/>
      <c r="BC91" s="202"/>
      <c r="BD91" s="202"/>
      <c r="BE91" s="202"/>
      <c r="BF91" s="202"/>
      <c r="BG91" s="125"/>
      <c r="BH91" s="1028">
        <f t="shared" si="121"/>
        <v>0</v>
      </c>
      <c r="BI91" s="975"/>
      <c r="BJ91" s="202"/>
      <c r="BK91" s="202"/>
      <c r="BL91" s="202"/>
      <c r="BM91" s="125"/>
      <c r="BN91" s="1029"/>
      <c r="BO91" s="367"/>
    </row>
    <row r="92" spans="1:67" x14ac:dyDescent="0.25">
      <c r="A92" s="35">
        <v>2223</v>
      </c>
      <c r="B92" s="56" t="s">
        <v>80</v>
      </c>
      <c r="C92" s="941">
        <f t="shared" si="120"/>
        <v>0</v>
      </c>
      <c r="D92" s="972">
        <f t="shared" si="120"/>
        <v>0</v>
      </c>
      <c r="E92" s="125">
        <f>SUM(F92:AY92)</f>
        <v>0</v>
      </c>
      <c r="F92" s="975"/>
      <c r="G92" s="202"/>
      <c r="H92" s="202"/>
      <c r="I92" s="202"/>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2"/>
      <c r="AO92" s="202"/>
      <c r="AP92" s="202"/>
      <c r="AQ92" s="202"/>
      <c r="AR92" s="202"/>
      <c r="AS92" s="202"/>
      <c r="AT92" s="202"/>
      <c r="AU92" s="202"/>
      <c r="AV92" s="202"/>
      <c r="AW92" s="202"/>
      <c r="AX92" s="202"/>
      <c r="AY92" s="125"/>
      <c r="AZ92" s="1028">
        <f t="shared" si="113"/>
        <v>0</v>
      </c>
      <c r="BA92" s="975"/>
      <c r="BB92" s="202"/>
      <c r="BC92" s="202"/>
      <c r="BD92" s="202"/>
      <c r="BE92" s="202"/>
      <c r="BF92" s="202"/>
      <c r="BG92" s="125"/>
      <c r="BH92" s="1028">
        <f t="shared" si="121"/>
        <v>0</v>
      </c>
      <c r="BI92" s="975"/>
      <c r="BJ92" s="202"/>
      <c r="BK92" s="202"/>
      <c r="BL92" s="202"/>
      <c r="BM92" s="125"/>
      <c r="BN92" s="1029"/>
      <c r="BO92" s="367"/>
    </row>
    <row r="93" spans="1:67" ht="48" x14ac:dyDescent="0.25">
      <c r="A93" s="35">
        <v>2224</v>
      </c>
      <c r="B93" s="56" t="s">
        <v>302</v>
      </c>
      <c r="C93" s="941">
        <f t="shared" si="120"/>
        <v>0</v>
      </c>
      <c r="D93" s="972">
        <f t="shared" si="120"/>
        <v>0</v>
      </c>
      <c r="E93" s="125">
        <f>SUM(F93:AY93)</f>
        <v>0</v>
      </c>
      <c r="F93" s="975"/>
      <c r="G93" s="202"/>
      <c r="H93" s="202"/>
      <c r="I93" s="202"/>
      <c r="J93" s="202"/>
      <c r="K93" s="202"/>
      <c r="L93" s="202"/>
      <c r="M93" s="202"/>
      <c r="N93" s="202"/>
      <c r="O93" s="202"/>
      <c r="P93" s="202"/>
      <c r="Q93" s="202"/>
      <c r="R93" s="202"/>
      <c r="S93" s="202"/>
      <c r="T93" s="202"/>
      <c r="U93" s="202"/>
      <c r="V93" s="202"/>
      <c r="W93" s="202"/>
      <c r="X93" s="202"/>
      <c r="Y93" s="202"/>
      <c r="Z93" s="202"/>
      <c r="AA93" s="202"/>
      <c r="AB93" s="202"/>
      <c r="AC93" s="202"/>
      <c r="AD93" s="202"/>
      <c r="AE93" s="202"/>
      <c r="AF93" s="202"/>
      <c r="AG93" s="202"/>
      <c r="AH93" s="202"/>
      <c r="AI93" s="202"/>
      <c r="AJ93" s="202"/>
      <c r="AK93" s="202"/>
      <c r="AL93" s="202"/>
      <c r="AM93" s="202"/>
      <c r="AN93" s="202"/>
      <c r="AO93" s="202"/>
      <c r="AP93" s="202"/>
      <c r="AQ93" s="202"/>
      <c r="AR93" s="202"/>
      <c r="AS93" s="202"/>
      <c r="AT93" s="202"/>
      <c r="AU93" s="202"/>
      <c r="AV93" s="202"/>
      <c r="AW93" s="202"/>
      <c r="AX93" s="202"/>
      <c r="AY93" s="125"/>
      <c r="AZ93" s="1028">
        <f t="shared" si="113"/>
        <v>0</v>
      </c>
      <c r="BA93" s="975"/>
      <c r="BB93" s="202"/>
      <c r="BC93" s="202"/>
      <c r="BD93" s="202"/>
      <c r="BE93" s="202"/>
      <c r="BF93" s="202"/>
      <c r="BG93" s="125"/>
      <c r="BH93" s="1028">
        <f t="shared" si="121"/>
        <v>0</v>
      </c>
      <c r="BI93" s="975"/>
      <c r="BJ93" s="202"/>
      <c r="BK93" s="202"/>
      <c r="BL93" s="202"/>
      <c r="BM93" s="125"/>
      <c r="BN93" s="1029"/>
      <c r="BO93" s="367"/>
    </row>
    <row r="94" spans="1:67" ht="24" x14ac:dyDescent="0.25">
      <c r="A94" s="35">
        <v>2229</v>
      </c>
      <c r="B94" s="56" t="s">
        <v>81</v>
      </c>
      <c r="C94" s="941">
        <f t="shared" si="120"/>
        <v>0</v>
      </c>
      <c r="D94" s="972">
        <f t="shared" si="120"/>
        <v>0</v>
      </c>
      <c r="E94" s="125">
        <f>SUM(F94:AY94)</f>
        <v>0</v>
      </c>
      <c r="F94" s="975"/>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2"/>
      <c r="AK94" s="202"/>
      <c r="AL94" s="202"/>
      <c r="AM94" s="202"/>
      <c r="AN94" s="202"/>
      <c r="AO94" s="202"/>
      <c r="AP94" s="202"/>
      <c r="AQ94" s="202"/>
      <c r="AR94" s="202"/>
      <c r="AS94" s="202"/>
      <c r="AT94" s="202"/>
      <c r="AU94" s="202"/>
      <c r="AV94" s="202"/>
      <c r="AW94" s="202"/>
      <c r="AX94" s="202"/>
      <c r="AY94" s="125"/>
      <c r="AZ94" s="1028">
        <f t="shared" si="113"/>
        <v>0</v>
      </c>
      <c r="BA94" s="975"/>
      <c r="BB94" s="202"/>
      <c r="BC94" s="202"/>
      <c r="BD94" s="202"/>
      <c r="BE94" s="202"/>
      <c r="BF94" s="202"/>
      <c r="BG94" s="125"/>
      <c r="BH94" s="1028">
        <f t="shared" si="121"/>
        <v>0</v>
      </c>
      <c r="BI94" s="975"/>
      <c r="BJ94" s="202"/>
      <c r="BK94" s="202"/>
      <c r="BL94" s="202"/>
      <c r="BM94" s="125"/>
      <c r="BN94" s="1029"/>
      <c r="BO94" s="367"/>
    </row>
    <row r="95" spans="1:67" ht="36" x14ac:dyDescent="0.25">
      <c r="A95" s="111">
        <v>2230</v>
      </c>
      <c r="B95" s="56" t="s">
        <v>82</v>
      </c>
      <c r="C95" s="941">
        <f t="shared" ref="C95:E95" si="122">SUM(C96:C102)</f>
        <v>0</v>
      </c>
      <c r="D95" s="972">
        <f t="shared" si="122"/>
        <v>0</v>
      </c>
      <c r="E95" s="135">
        <f t="shared" si="122"/>
        <v>0</v>
      </c>
      <c r="F95" s="972">
        <f>SUM(F96:F102)</f>
        <v>0</v>
      </c>
      <c r="G95" s="118">
        <f>SUM(G96:G102)</f>
        <v>0</v>
      </c>
      <c r="H95" s="118">
        <f t="shared" ref="H95:AX95" si="123">SUM(H96:H102)</f>
        <v>0</v>
      </c>
      <c r="I95" s="118">
        <f t="shared" si="123"/>
        <v>0</v>
      </c>
      <c r="J95" s="118">
        <f t="shared" si="123"/>
        <v>0</v>
      </c>
      <c r="K95" s="118">
        <f t="shared" si="123"/>
        <v>0</v>
      </c>
      <c r="L95" s="118">
        <f t="shared" si="123"/>
        <v>0</v>
      </c>
      <c r="M95" s="118">
        <f t="shared" si="123"/>
        <v>0</v>
      </c>
      <c r="N95" s="118">
        <f t="shared" si="123"/>
        <v>0</v>
      </c>
      <c r="O95" s="118">
        <f t="shared" si="123"/>
        <v>0</v>
      </c>
      <c r="P95" s="118">
        <f t="shared" si="123"/>
        <v>0</v>
      </c>
      <c r="Q95" s="118">
        <f t="shared" si="123"/>
        <v>0</v>
      </c>
      <c r="R95" s="118">
        <f t="shared" si="123"/>
        <v>0</v>
      </c>
      <c r="S95" s="118">
        <f t="shared" si="123"/>
        <v>0</v>
      </c>
      <c r="T95" s="118">
        <f t="shared" si="123"/>
        <v>0</v>
      </c>
      <c r="U95" s="118">
        <f t="shared" si="123"/>
        <v>0</v>
      </c>
      <c r="V95" s="118">
        <f t="shared" si="123"/>
        <v>0</v>
      </c>
      <c r="W95" s="118">
        <f t="shared" si="123"/>
        <v>0</v>
      </c>
      <c r="X95" s="118">
        <f t="shared" si="123"/>
        <v>0</v>
      </c>
      <c r="Y95" s="118">
        <f t="shared" si="123"/>
        <v>0</v>
      </c>
      <c r="Z95" s="118">
        <f t="shared" si="123"/>
        <v>0</v>
      </c>
      <c r="AA95" s="118">
        <f t="shared" si="123"/>
        <v>0</v>
      </c>
      <c r="AB95" s="118">
        <f t="shared" si="123"/>
        <v>0</v>
      </c>
      <c r="AC95" s="118">
        <f t="shared" si="123"/>
        <v>0</v>
      </c>
      <c r="AD95" s="118">
        <f t="shared" si="123"/>
        <v>0</v>
      </c>
      <c r="AE95" s="118">
        <f t="shared" si="123"/>
        <v>0</v>
      </c>
      <c r="AF95" s="118">
        <f t="shared" si="123"/>
        <v>0</v>
      </c>
      <c r="AG95" s="118">
        <f t="shared" si="123"/>
        <v>0</v>
      </c>
      <c r="AH95" s="118">
        <f t="shared" si="123"/>
        <v>0</v>
      </c>
      <c r="AI95" s="118">
        <f t="shared" si="123"/>
        <v>0</v>
      </c>
      <c r="AJ95" s="118">
        <f t="shared" si="123"/>
        <v>0</v>
      </c>
      <c r="AK95" s="118">
        <f t="shared" si="123"/>
        <v>0</v>
      </c>
      <c r="AL95" s="118">
        <f t="shared" si="123"/>
        <v>0</v>
      </c>
      <c r="AM95" s="118">
        <f t="shared" si="123"/>
        <v>0</v>
      </c>
      <c r="AN95" s="118">
        <f t="shared" si="123"/>
        <v>0</v>
      </c>
      <c r="AO95" s="118">
        <f t="shared" si="123"/>
        <v>0</v>
      </c>
      <c r="AP95" s="118">
        <f t="shared" si="123"/>
        <v>0</v>
      </c>
      <c r="AQ95" s="118">
        <f t="shared" si="123"/>
        <v>0</v>
      </c>
      <c r="AR95" s="118">
        <f t="shared" si="123"/>
        <v>0</v>
      </c>
      <c r="AS95" s="118">
        <f t="shared" si="123"/>
        <v>0</v>
      </c>
      <c r="AT95" s="118">
        <f t="shared" si="123"/>
        <v>0</v>
      </c>
      <c r="AU95" s="118">
        <f t="shared" si="123"/>
        <v>0</v>
      </c>
      <c r="AV95" s="118">
        <f t="shared" si="123"/>
        <v>0</v>
      </c>
      <c r="AW95" s="118">
        <f t="shared" si="123"/>
        <v>0</v>
      </c>
      <c r="AX95" s="118">
        <f t="shared" si="123"/>
        <v>0</v>
      </c>
      <c r="AY95" s="135">
        <f>SUM(AY96:AY102)</f>
        <v>0</v>
      </c>
      <c r="AZ95" s="362">
        <f t="shared" ref="AZ95" si="124">SUM(AZ96:AZ102)</f>
        <v>0</v>
      </c>
      <c r="BA95" s="972">
        <f>SUM(BA96:BA102)</f>
        <v>0</v>
      </c>
      <c r="BB95" s="118">
        <f t="shared" ref="BB95:BH95" si="125">SUM(BB96:BB102)</f>
        <v>0</v>
      </c>
      <c r="BC95" s="118">
        <f t="shared" si="125"/>
        <v>0</v>
      </c>
      <c r="BD95" s="118">
        <f t="shared" si="125"/>
        <v>0</v>
      </c>
      <c r="BE95" s="118">
        <f t="shared" si="125"/>
        <v>0</v>
      </c>
      <c r="BF95" s="118">
        <f t="shared" si="125"/>
        <v>0</v>
      </c>
      <c r="BG95" s="135">
        <f t="shared" si="125"/>
        <v>0</v>
      </c>
      <c r="BH95" s="362">
        <f t="shared" si="125"/>
        <v>0</v>
      </c>
      <c r="BI95" s="972">
        <f>SUM(BI96:BI102)</f>
        <v>0</v>
      </c>
      <c r="BJ95" s="118">
        <f t="shared" ref="BJ95:BM95" si="126">SUM(BJ96:BJ102)</f>
        <v>0</v>
      </c>
      <c r="BK95" s="118">
        <f t="shared" si="126"/>
        <v>0</v>
      </c>
      <c r="BL95" s="118">
        <f t="shared" si="126"/>
        <v>0</v>
      </c>
      <c r="BM95" s="135">
        <f t="shared" si="126"/>
        <v>0</v>
      </c>
      <c r="BN95" s="57">
        <f>SUM(BN96:BN102)</f>
        <v>0</v>
      </c>
      <c r="BO95" s="367"/>
    </row>
    <row r="96" spans="1:67" ht="24" x14ac:dyDescent="0.25">
      <c r="A96" s="35">
        <v>2231</v>
      </c>
      <c r="B96" s="56" t="s">
        <v>303</v>
      </c>
      <c r="C96" s="941">
        <f t="shared" ref="C96:D102" si="127">SUM(E96,AZ96,BH96)</f>
        <v>0</v>
      </c>
      <c r="D96" s="972">
        <f t="shared" si="127"/>
        <v>0</v>
      </c>
      <c r="E96" s="125">
        <f t="shared" ref="E96:E102" si="128">SUM(F96:AY96)</f>
        <v>0</v>
      </c>
      <c r="F96" s="975"/>
      <c r="G96" s="202"/>
      <c r="H96" s="202"/>
      <c r="I96" s="202"/>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125"/>
      <c r="AZ96" s="1028">
        <f t="shared" si="113"/>
        <v>0</v>
      </c>
      <c r="BA96" s="975"/>
      <c r="BB96" s="202"/>
      <c r="BC96" s="202"/>
      <c r="BD96" s="202"/>
      <c r="BE96" s="202"/>
      <c r="BF96" s="202"/>
      <c r="BG96" s="125"/>
      <c r="BH96" s="1028">
        <f t="shared" ref="BH96:BH102" si="129">SUM(BI96:BM96)</f>
        <v>0</v>
      </c>
      <c r="BI96" s="975"/>
      <c r="BJ96" s="202"/>
      <c r="BK96" s="202"/>
      <c r="BL96" s="202"/>
      <c r="BM96" s="125"/>
      <c r="BN96" s="1029"/>
      <c r="BO96" s="367"/>
    </row>
    <row r="97" spans="1:67" ht="36" x14ac:dyDescent="0.25">
      <c r="A97" s="35">
        <v>2232</v>
      </c>
      <c r="B97" s="56" t="s">
        <v>83</v>
      </c>
      <c r="C97" s="941">
        <f t="shared" si="127"/>
        <v>0</v>
      </c>
      <c r="D97" s="972">
        <f t="shared" si="127"/>
        <v>0</v>
      </c>
      <c r="E97" s="125">
        <f t="shared" si="128"/>
        <v>0</v>
      </c>
      <c r="F97" s="975"/>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2"/>
      <c r="AW97" s="202"/>
      <c r="AX97" s="202"/>
      <c r="AY97" s="125"/>
      <c r="AZ97" s="1028">
        <f t="shared" si="113"/>
        <v>0</v>
      </c>
      <c r="BA97" s="975"/>
      <c r="BB97" s="202"/>
      <c r="BC97" s="202"/>
      <c r="BD97" s="202"/>
      <c r="BE97" s="202"/>
      <c r="BF97" s="202"/>
      <c r="BG97" s="125"/>
      <c r="BH97" s="1028">
        <f t="shared" si="129"/>
        <v>0</v>
      </c>
      <c r="BI97" s="975"/>
      <c r="BJ97" s="202"/>
      <c r="BK97" s="202"/>
      <c r="BL97" s="202"/>
      <c r="BM97" s="125"/>
      <c r="BN97" s="1029"/>
      <c r="BO97" s="367"/>
    </row>
    <row r="98" spans="1:67" ht="24" x14ac:dyDescent="0.25">
      <c r="A98" s="31">
        <v>2233</v>
      </c>
      <c r="B98" s="50" t="s">
        <v>84</v>
      </c>
      <c r="C98" s="936">
        <f t="shared" si="127"/>
        <v>0</v>
      </c>
      <c r="D98" s="965">
        <f t="shared" si="127"/>
        <v>0</v>
      </c>
      <c r="E98" s="125">
        <f t="shared" si="128"/>
        <v>0</v>
      </c>
      <c r="F98" s="968"/>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c r="AJ98" s="201"/>
      <c r="AK98" s="201"/>
      <c r="AL98" s="201"/>
      <c r="AM98" s="201"/>
      <c r="AN98" s="201"/>
      <c r="AO98" s="201"/>
      <c r="AP98" s="201"/>
      <c r="AQ98" s="201"/>
      <c r="AR98" s="201"/>
      <c r="AS98" s="201"/>
      <c r="AT98" s="201"/>
      <c r="AU98" s="201"/>
      <c r="AV98" s="201"/>
      <c r="AW98" s="201"/>
      <c r="AX98" s="201"/>
      <c r="AY98" s="294"/>
      <c r="AZ98" s="1028">
        <f t="shared" si="113"/>
        <v>0</v>
      </c>
      <c r="BA98" s="968"/>
      <c r="BB98" s="201"/>
      <c r="BC98" s="201"/>
      <c r="BD98" s="201"/>
      <c r="BE98" s="201"/>
      <c r="BF98" s="201"/>
      <c r="BG98" s="294"/>
      <c r="BH98" s="1026">
        <f t="shared" si="129"/>
        <v>0</v>
      </c>
      <c r="BI98" s="968"/>
      <c r="BJ98" s="201"/>
      <c r="BK98" s="201"/>
      <c r="BL98" s="201"/>
      <c r="BM98" s="294"/>
      <c r="BN98" s="1027"/>
      <c r="BO98" s="367"/>
    </row>
    <row r="99" spans="1:67" ht="36" x14ac:dyDescent="0.25">
      <c r="A99" s="35">
        <v>2234</v>
      </c>
      <c r="B99" s="56" t="s">
        <v>85</v>
      </c>
      <c r="C99" s="941">
        <f t="shared" si="127"/>
        <v>0</v>
      </c>
      <c r="D99" s="972">
        <f t="shared" si="127"/>
        <v>0</v>
      </c>
      <c r="E99" s="125">
        <f t="shared" si="128"/>
        <v>0</v>
      </c>
      <c r="F99" s="975"/>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2"/>
      <c r="AN99" s="202"/>
      <c r="AO99" s="202"/>
      <c r="AP99" s="202"/>
      <c r="AQ99" s="202"/>
      <c r="AR99" s="202"/>
      <c r="AS99" s="202"/>
      <c r="AT99" s="202"/>
      <c r="AU99" s="202"/>
      <c r="AV99" s="202"/>
      <c r="AW99" s="202"/>
      <c r="AX99" s="202"/>
      <c r="AY99" s="125"/>
      <c r="AZ99" s="1028">
        <f t="shared" si="113"/>
        <v>0</v>
      </c>
      <c r="BA99" s="975"/>
      <c r="BB99" s="202"/>
      <c r="BC99" s="202"/>
      <c r="BD99" s="202"/>
      <c r="BE99" s="202"/>
      <c r="BF99" s="202"/>
      <c r="BG99" s="125"/>
      <c r="BH99" s="1028">
        <f t="shared" si="129"/>
        <v>0</v>
      </c>
      <c r="BI99" s="975"/>
      <c r="BJ99" s="202"/>
      <c r="BK99" s="202"/>
      <c r="BL99" s="202"/>
      <c r="BM99" s="125"/>
      <c r="BN99" s="1029"/>
      <c r="BO99" s="367"/>
    </row>
    <row r="100" spans="1:67" ht="24" x14ac:dyDescent="0.25">
      <c r="A100" s="35">
        <v>2235</v>
      </c>
      <c r="B100" s="56" t="s">
        <v>304</v>
      </c>
      <c r="C100" s="941">
        <f t="shared" si="127"/>
        <v>0</v>
      </c>
      <c r="D100" s="972">
        <f t="shared" si="127"/>
        <v>0</v>
      </c>
      <c r="E100" s="125">
        <f t="shared" si="128"/>
        <v>0</v>
      </c>
      <c r="F100" s="975"/>
      <c r="G100" s="202"/>
      <c r="H100" s="202"/>
      <c r="I100" s="202"/>
      <c r="J100" s="202"/>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202"/>
      <c r="AR100" s="202"/>
      <c r="AS100" s="202"/>
      <c r="AT100" s="202"/>
      <c r="AU100" s="202"/>
      <c r="AV100" s="202"/>
      <c r="AW100" s="202"/>
      <c r="AX100" s="202"/>
      <c r="AY100" s="125"/>
      <c r="AZ100" s="1028">
        <f t="shared" si="113"/>
        <v>0</v>
      </c>
      <c r="BA100" s="975"/>
      <c r="BB100" s="202"/>
      <c r="BC100" s="202"/>
      <c r="BD100" s="202"/>
      <c r="BE100" s="202"/>
      <c r="BF100" s="202"/>
      <c r="BG100" s="125"/>
      <c r="BH100" s="1028">
        <f t="shared" si="129"/>
        <v>0</v>
      </c>
      <c r="BI100" s="975"/>
      <c r="BJ100" s="202"/>
      <c r="BK100" s="202"/>
      <c r="BL100" s="202"/>
      <c r="BM100" s="125"/>
      <c r="BN100" s="1029"/>
      <c r="BO100" s="367"/>
    </row>
    <row r="101" spans="1:67" x14ac:dyDescent="0.25">
      <c r="A101" s="35">
        <v>2236</v>
      </c>
      <c r="B101" s="56" t="s">
        <v>86</v>
      </c>
      <c r="C101" s="941">
        <f t="shared" si="127"/>
        <v>0</v>
      </c>
      <c r="D101" s="972">
        <f t="shared" si="127"/>
        <v>0</v>
      </c>
      <c r="E101" s="125">
        <f t="shared" si="128"/>
        <v>0</v>
      </c>
      <c r="F101" s="975"/>
      <c r="G101" s="202"/>
      <c r="H101" s="202"/>
      <c r="I101" s="202"/>
      <c r="J101" s="202"/>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2"/>
      <c r="AW101" s="202"/>
      <c r="AX101" s="202"/>
      <c r="AY101" s="125"/>
      <c r="AZ101" s="1028">
        <f t="shared" si="113"/>
        <v>0</v>
      </c>
      <c r="BA101" s="975"/>
      <c r="BB101" s="202"/>
      <c r="BC101" s="202"/>
      <c r="BD101" s="202"/>
      <c r="BE101" s="202"/>
      <c r="BF101" s="202"/>
      <c r="BG101" s="125"/>
      <c r="BH101" s="1028">
        <f t="shared" si="129"/>
        <v>0</v>
      </c>
      <c r="BI101" s="975"/>
      <c r="BJ101" s="202"/>
      <c r="BK101" s="202"/>
      <c r="BL101" s="202"/>
      <c r="BM101" s="125"/>
      <c r="BN101" s="1029"/>
      <c r="BO101" s="367"/>
    </row>
    <row r="102" spans="1:67" ht="24" x14ac:dyDescent="0.25">
      <c r="A102" s="35">
        <v>2239</v>
      </c>
      <c r="B102" s="56" t="s">
        <v>87</v>
      </c>
      <c r="C102" s="941">
        <f t="shared" si="127"/>
        <v>0</v>
      </c>
      <c r="D102" s="972">
        <f t="shared" si="127"/>
        <v>0</v>
      </c>
      <c r="E102" s="125">
        <f t="shared" si="128"/>
        <v>0</v>
      </c>
      <c r="F102" s="975"/>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202"/>
      <c r="AU102" s="202"/>
      <c r="AV102" s="202"/>
      <c r="AW102" s="202"/>
      <c r="AX102" s="202"/>
      <c r="AY102" s="125"/>
      <c r="AZ102" s="1028">
        <f t="shared" si="113"/>
        <v>0</v>
      </c>
      <c r="BA102" s="975"/>
      <c r="BB102" s="202"/>
      <c r="BC102" s="202"/>
      <c r="BD102" s="202"/>
      <c r="BE102" s="202"/>
      <c r="BF102" s="202"/>
      <c r="BG102" s="125"/>
      <c r="BH102" s="1028">
        <f t="shared" si="129"/>
        <v>0</v>
      </c>
      <c r="BI102" s="975"/>
      <c r="BJ102" s="202"/>
      <c r="BK102" s="202"/>
      <c r="BL102" s="202"/>
      <c r="BM102" s="125"/>
      <c r="BN102" s="1029"/>
      <c r="BO102" s="367"/>
    </row>
    <row r="103" spans="1:67" ht="36" x14ac:dyDescent="0.25">
      <c r="A103" s="111">
        <v>2240</v>
      </c>
      <c r="B103" s="56" t="s">
        <v>305</v>
      </c>
      <c r="C103" s="941">
        <f t="shared" ref="C103:E103" si="130">SUM(C104:C111)</f>
        <v>0</v>
      </c>
      <c r="D103" s="972">
        <f t="shared" si="130"/>
        <v>0</v>
      </c>
      <c r="E103" s="135">
        <f t="shared" si="130"/>
        <v>0</v>
      </c>
      <c r="F103" s="972">
        <f>SUM(F104:F111)</f>
        <v>0</v>
      </c>
      <c r="G103" s="118">
        <f>SUM(G104:G111)</f>
        <v>0</v>
      </c>
      <c r="H103" s="118">
        <f t="shared" ref="H103:AX103" si="131">SUM(H104:H111)</f>
        <v>0</v>
      </c>
      <c r="I103" s="118">
        <f t="shared" si="131"/>
        <v>0</v>
      </c>
      <c r="J103" s="118">
        <f t="shared" si="131"/>
        <v>0</v>
      </c>
      <c r="K103" s="118">
        <f t="shared" si="131"/>
        <v>0</v>
      </c>
      <c r="L103" s="118">
        <f t="shared" si="131"/>
        <v>0</v>
      </c>
      <c r="M103" s="118">
        <f t="shared" si="131"/>
        <v>0</v>
      </c>
      <c r="N103" s="118">
        <f t="shared" si="131"/>
        <v>0</v>
      </c>
      <c r="O103" s="118">
        <f t="shared" si="131"/>
        <v>0</v>
      </c>
      <c r="P103" s="118">
        <f t="shared" si="131"/>
        <v>0</v>
      </c>
      <c r="Q103" s="118">
        <f t="shared" si="131"/>
        <v>0</v>
      </c>
      <c r="R103" s="118">
        <f t="shared" si="131"/>
        <v>0</v>
      </c>
      <c r="S103" s="118">
        <f t="shared" si="131"/>
        <v>0</v>
      </c>
      <c r="T103" s="118">
        <f t="shared" si="131"/>
        <v>0</v>
      </c>
      <c r="U103" s="118">
        <f t="shared" si="131"/>
        <v>0</v>
      </c>
      <c r="V103" s="118">
        <f t="shared" si="131"/>
        <v>0</v>
      </c>
      <c r="W103" s="118">
        <f t="shared" si="131"/>
        <v>0</v>
      </c>
      <c r="X103" s="118">
        <f t="shared" si="131"/>
        <v>0</v>
      </c>
      <c r="Y103" s="118">
        <f t="shared" si="131"/>
        <v>0</v>
      </c>
      <c r="Z103" s="118">
        <f t="shared" si="131"/>
        <v>0</v>
      </c>
      <c r="AA103" s="118">
        <f t="shared" si="131"/>
        <v>0</v>
      </c>
      <c r="AB103" s="118">
        <f t="shared" si="131"/>
        <v>0</v>
      </c>
      <c r="AC103" s="118">
        <f t="shared" si="131"/>
        <v>0</v>
      </c>
      <c r="AD103" s="118">
        <f t="shared" si="131"/>
        <v>0</v>
      </c>
      <c r="AE103" s="118">
        <f t="shared" si="131"/>
        <v>0</v>
      </c>
      <c r="AF103" s="118">
        <f t="shared" si="131"/>
        <v>0</v>
      </c>
      <c r="AG103" s="118">
        <f t="shared" si="131"/>
        <v>0</v>
      </c>
      <c r="AH103" s="118">
        <f t="shared" si="131"/>
        <v>0</v>
      </c>
      <c r="AI103" s="118">
        <f t="shared" si="131"/>
        <v>0</v>
      </c>
      <c r="AJ103" s="118">
        <f t="shared" si="131"/>
        <v>0</v>
      </c>
      <c r="AK103" s="118">
        <f t="shared" si="131"/>
        <v>0</v>
      </c>
      <c r="AL103" s="118">
        <f t="shared" si="131"/>
        <v>0</v>
      </c>
      <c r="AM103" s="118">
        <f t="shared" si="131"/>
        <v>0</v>
      </c>
      <c r="AN103" s="118">
        <f t="shared" si="131"/>
        <v>0</v>
      </c>
      <c r="AO103" s="118">
        <f t="shared" si="131"/>
        <v>0</v>
      </c>
      <c r="AP103" s="118">
        <f t="shared" si="131"/>
        <v>0</v>
      </c>
      <c r="AQ103" s="118">
        <f t="shared" si="131"/>
        <v>0</v>
      </c>
      <c r="AR103" s="118">
        <f t="shared" si="131"/>
        <v>0</v>
      </c>
      <c r="AS103" s="118">
        <f t="shared" si="131"/>
        <v>0</v>
      </c>
      <c r="AT103" s="118">
        <f t="shared" si="131"/>
        <v>0</v>
      </c>
      <c r="AU103" s="118">
        <f t="shared" si="131"/>
        <v>0</v>
      </c>
      <c r="AV103" s="118">
        <f t="shared" si="131"/>
        <v>0</v>
      </c>
      <c r="AW103" s="118">
        <f t="shared" si="131"/>
        <v>0</v>
      </c>
      <c r="AX103" s="118">
        <f t="shared" si="131"/>
        <v>0</v>
      </c>
      <c r="AY103" s="135">
        <f>SUM(AY104:AY111)</f>
        <v>0</v>
      </c>
      <c r="AZ103" s="362">
        <f t="shared" ref="AZ103" si="132">SUM(AZ104:AZ111)</f>
        <v>0</v>
      </c>
      <c r="BA103" s="972">
        <f>SUM(BA104:BA111)</f>
        <v>0</v>
      </c>
      <c r="BB103" s="118">
        <f t="shared" ref="BB103:BH103" si="133">SUM(BB104:BB111)</f>
        <v>0</v>
      </c>
      <c r="BC103" s="118">
        <f t="shared" si="133"/>
        <v>0</v>
      </c>
      <c r="BD103" s="118">
        <f t="shared" si="133"/>
        <v>0</v>
      </c>
      <c r="BE103" s="118">
        <f t="shared" si="133"/>
        <v>0</v>
      </c>
      <c r="BF103" s="118">
        <f t="shared" si="133"/>
        <v>0</v>
      </c>
      <c r="BG103" s="135">
        <f t="shared" si="133"/>
        <v>0</v>
      </c>
      <c r="BH103" s="362">
        <f t="shared" si="133"/>
        <v>0</v>
      </c>
      <c r="BI103" s="972">
        <f>SUM(BI104:BI111)</f>
        <v>0</v>
      </c>
      <c r="BJ103" s="118">
        <f t="shared" ref="BJ103:BM103" si="134">SUM(BJ104:BJ111)</f>
        <v>0</v>
      </c>
      <c r="BK103" s="118">
        <f t="shared" si="134"/>
        <v>0</v>
      </c>
      <c r="BL103" s="118">
        <f t="shared" si="134"/>
        <v>0</v>
      </c>
      <c r="BM103" s="135">
        <f t="shared" si="134"/>
        <v>0</v>
      </c>
      <c r="BN103" s="57">
        <f>SUM(BN104:BN111)</f>
        <v>0</v>
      </c>
      <c r="BO103" s="367"/>
    </row>
    <row r="104" spans="1:67" x14ac:dyDescent="0.25">
      <c r="A104" s="35">
        <v>2241</v>
      </c>
      <c r="B104" s="56" t="s">
        <v>88</v>
      </c>
      <c r="C104" s="941">
        <f t="shared" ref="C104:D111" si="135">SUM(E104,AZ104,BH104)</f>
        <v>0</v>
      </c>
      <c r="D104" s="972">
        <f t="shared" si="135"/>
        <v>0</v>
      </c>
      <c r="E104" s="125">
        <f t="shared" ref="E104:E111" si="136">SUM(F104:AY104)</f>
        <v>0</v>
      </c>
      <c r="F104" s="975"/>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125"/>
      <c r="AZ104" s="1028">
        <f t="shared" si="113"/>
        <v>0</v>
      </c>
      <c r="BA104" s="975"/>
      <c r="BB104" s="202"/>
      <c r="BC104" s="202"/>
      <c r="BD104" s="202"/>
      <c r="BE104" s="202"/>
      <c r="BF104" s="202"/>
      <c r="BG104" s="125"/>
      <c r="BH104" s="1028">
        <f t="shared" ref="BH104:BH111" si="137">SUM(BI104:BM104)</f>
        <v>0</v>
      </c>
      <c r="BI104" s="975"/>
      <c r="BJ104" s="202"/>
      <c r="BK104" s="202"/>
      <c r="BL104" s="202"/>
      <c r="BM104" s="125"/>
      <c r="BN104" s="1029"/>
      <c r="BO104" s="367"/>
    </row>
    <row r="105" spans="1:67" ht="24" x14ac:dyDescent="0.25">
      <c r="A105" s="35">
        <v>2242</v>
      </c>
      <c r="B105" s="56" t="s">
        <v>89</v>
      </c>
      <c r="C105" s="941">
        <f t="shared" si="135"/>
        <v>0</v>
      </c>
      <c r="D105" s="972">
        <f t="shared" si="135"/>
        <v>0</v>
      </c>
      <c r="E105" s="125">
        <f t="shared" si="136"/>
        <v>0</v>
      </c>
      <c r="F105" s="975"/>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202"/>
      <c r="AV105" s="202"/>
      <c r="AW105" s="202"/>
      <c r="AX105" s="202"/>
      <c r="AY105" s="125"/>
      <c r="AZ105" s="1028">
        <f t="shared" si="113"/>
        <v>0</v>
      </c>
      <c r="BA105" s="975"/>
      <c r="BB105" s="202"/>
      <c r="BC105" s="202"/>
      <c r="BD105" s="202"/>
      <c r="BE105" s="202"/>
      <c r="BF105" s="202"/>
      <c r="BG105" s="125"/>
      <c r="BH105" s="1028">
        <f t="shared" si="137"/>
        <v>0</v>
      </c>
      <c r="BI105" s="975"/>
      <c r="BJ105" s="202"/>
      <c r="BK105" s="202"/>
      <c r="BL105" s="202"/>
      <c r="BM105" s="125"/>
      <c r="BN105" s="1029"/>
      <c r="BO105" s="367"/>
    </row>
    <row r="106" spans="1:67" ht="24" x14ac:dyDescent="0.25">
      <c r="A106" s="35">
        <v>2243</v>
      </c>
      <c r="B106" s="56" t="s">
        <v>90</v>
      </c>
      <c r="C106" s="941">
        <f t="shared" si="135"/>
        <v>0</v>
      </c>
      <c r="D106" s="972">
        <f t="shared" si="135"/>
        <v>0</v>
      </c>
      <c r="E106" s="125">
        <f t="shared" si="136"/>
        <v>0</v>
      </c>
      <c r="F106" s="975"/>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c r="AV106" s="202"/>
      <c r="AW106" s="202"/>
      <c r="AX106" s="202"/>
      <c r="AY106" s="125"/>
      <c r="AZ106" s="1028">
        <f t="shared" si="113"/>
        <v>0</v>
      </c>
      <c r="BA106" s="975"/>
      <c r="BB106" s="202"/>
      <c r="BC106" s="202"/>
      <c r="BD106" s="202"/>
      <c r="BE106" s="202"/>
      <c r="BF106" s="202"/>
      <c r="BG106" s="125"/>
      <c r="BH106" s="1028">
        <f t="shared" si="137"/>
        <v>0</v>
      </c>
      <c r="BI106" s="975"/>
      <c r="BJ106" s="202"/>
      <c r="BK106" s="202"/>
      <c r="BL106" s="202"/>
      <c r="BM106" s="125"/>
      <c r="BN106" s="1029"/>
      <c r="BO106" s="367"/>
    </row>
    <row r="107" spans="1:67" x14ac:dyDescent="0.25">
      <c r="A107" s="35">
        <v>2244</v>
      </c>
      <c r="B107" s="56" t="s">
        <v>306</v>
      </c>
      <c r="C107" s="941">
        <f t="shared" si="135"/>
        <v>0</v>
      </c>
      <c r="D107" s="972">
        <f t="shared" si="135"/>
        <v>0</v>
      </c>
      <c r="E107" s="125">
        <f t="shared" si="136"/>
        <v>0</v>
      </c>
      <c r="F107" s="975"/>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c r="AV107" s="202"/>
      <c r="AW107" s="202"/>
      <c r="AX107" s="202"/>
      <c r="AY107" s="125"/>
      <c r="AZ107" s="1028">
        <f t="shared" si="113"/>
        <v>0</v>
      </c>
      <c r="BA107" s="975"/>
      <c r="BB107" s="202"/>
      <c r="BC107" s="202"/>
      <c r="BD107" s="202"/>
      <c r="BE107" s="202"/>
      <c r="BF107" s="202"/>
      <c r="BG107" s="125"/>
      <c r="BH107" s="1028">
        <f t="shared" si="137"/>
        <v>0</v>
      </c>
      <c r="BI107" s="975"/>
      <c r="BJ107" s="202"/>
      <c r="BK107" s="202"/>
      <c r="BL107" s="202"/>
      <c r="BM107" s="125"/>
      <c r="BN107" s="1029"/>
      <c r="BO107" s="367"/>
    </row>
    <row r="108" spans="1:67" ht="24" x14ac:dyDescent="0.25">
      <c r="A108" s="35">
        <v>2246</v>
      </c>
      <c r="B108" s="56" t="s">
        <v>91</v>
      </c>
      <c r="C108" s="941">
        <f t="shared" si="135"/>
        <v>0</v>
      </c>
      <c r="D108" s="972">
        <f t="shared" si="135"/>
        <v>0</v>
      </c>
      <c r="E108" s="125">
        <f t="shared" si="136"/>
        <v>0</v>
      </c>
      <c r="F108" s="975"/>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2"/>
      <c r="AR108" s="202"/>
      <c r="AS108" s="202"/>
      <c r="AT108" s="202"/>
      <c r="AU108" s="202"/>
      <c r="AV108" s="202"/>
      <c r="AW108" s="202"/>
      <c r="AX108" s="202"/>
      <c r="AY108" s="125"/>
      <c r="AZ108" s="1028">
        <f t="shared" si="113"/>
        <v>0</v>
      </c>
      <c r="BA108" s="975"/>
      <c r="BB108" s="202"/>
      <c r="BC108" s="202"/>
      <c r="BD108" s="202"/>
      <c r="BE108" s="202"/>
      <c r="BF108" s="202"/>
      <c r="BG108" s="125"/>
      <c r="BH108" s="1028">
        <f t="shared" si="137"/>
        <v>0</v>
      </c>
      <c r="BI108" s="975"/>
      <c r="BJ108" s="202"/>
      <c r="BK108" s="202"/>
      <c r="BL108" s="202"/>
      <c r="BM108" s="125"/>
      <c r="BN108" s="1029"/>
      <c r="BO108" s="367"/>
    </row>
    <row r="109" spans="1:67" x14ac:dyDescent="0.25">
      <c r="A109" s="35">
        <v>2247</v>
      </c>
      <c r="B109" s="56" t="s">
        <v>92</v>
      </c>
      <c r="C109" s="941">
        <f t="shared" si="135"/>
        <v>0</v>
      </c>
      <c r="D109" s="972">
        <f t="shared" si="135"/>
        <v>0</v>
      </c>
      <c r="E109" s="125">
        <f t="shared" si="136"/>
        <v>0</v>
      </c>
      <c r="F109" s="975"/>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02"/>
      <c r="AM109" s="202"/>
      <c r="AN109" s="202"/>
      <c r="AO109" s="202"/>
      <c r="AP109" s="202"/>
      <c r="AQ109" s="202"/>
      <c r="AR109" s="202"/>
      <c r="AS109" s="202"/>
      <c r="AT109" s="202"/>
      <c r="AU109" s="202"/>
      <c r="AV109" s="202"/>
      <c r="AW109" s="202"/>
      <c r="AX109" s="202"/>
      <c r="AY109" s="125"/>
      <c r="AZ109" s="1028">
        <f t="shared" si="113"/>
        <v>0</v>
      </c>
      <c r="BA109" s="975"/>
      <c r="BB109" s="202"/>
      <c r="BC109" s="202"/>
      <c r="BD109" s="202"/>
      <c r="BE109" s="202"/>
      <c r="BF109" s="202"/>
      <c r="BG109" s="125"/>
      <c r="BH109" s="1028">
        <f t="shared" si="137"/>
        <v>0</v>
      </c>
      <c r="BI109" s="975"/>
      <c r="BJ109" s="202"/>
      <c r="BK109" s="202"/>
      <c r="BL109" s="202"/>
      <c r="BM109" s="125"/>
      <c r="BN109" s="1029"/>
      <c r="BO109" s="367"/>
    </row>
    <row r="110" spans="1:67" ht="24" x14ac:dyDescent="0.25">
      <c r="A110" s="35">
        <v>2248</v>
      </c>
      <c r="B110" s="56" t="s">
        <v>93</v>
      </c>
      <c r="C110" s="941">
        <f t="shared" si="135"/>
        <v>0</v>
      </c>
      <c r="D110" s="972">
        <f t="shared" si="135"/>
        <v>0</v>
      </c>
      <c r="E110" s="125">
        <f t="shared" si="136"/>
        <v>0</v>
      </c>
      <c r="F110" s="975"/>
      <c r="G110" s="202"/>
      <c r="H110" s="202"/>
      <c r="I110" s="202"/>
      <c r="J110" s="202"/>
      <c r="K110" s="202"/>
      <c r="L110" s="202"/>
      <c r="M110" s="202"/>
      <c r="N110" s="202"/>
      <c r="O110" s="202"/>
      <c r="P110" s="202"/>
      <c r="Q110" s="202"/>
      <c r="R110" s="202"/>
      <c r="S110" s="202"/>
      <c r="T110" s="202"/>
      <c r="U110" s="202"/>
      <c r="V110" s="202"/>
      <c r="W110" s="202"/>
      <c r="X110" s="202"/>
      <c r="Y110" s="202"/>
      <c r="Z110" s="202"/>
      <c r="AA110" s="202"/>
      <c r="AB110" s="202"/>
      <c r="AC110" s="202"/>
      <c r="AD110" s="202"/>
      <c r="AE110" s="202"/>
      <c r="AF110" s="202"/>
      <c r="AG110" s="202"/>
      <c r="AH110" s="202"/>
      <c r="AI110" s="202"/>
      <c r="AJ110" s="202"/>
      <c r="AK110" s="202"/>
      <c r="AL110" s="202"/>
      <c r="AM110" s="202"/>
      <c r="AN110" s="202"/>
      <c r="AO110" s="202"/>
      <c r="AP110" s="202"/>
      <c r="AQ110" s="202"/>
      <c r="AR110" s="202"/>
      <c r="AS110" s="202"/>
      <c r="AT110" s="202"/>
      <c r="AU110" s="202"/>
      <c r="AV110" s="202"/>
      <c r="AW110" s="202"/>
      <c r="AX110" s="202"/>
      <c r="AY110" s="125"/>
      <c r="AZ110" s="1028">
        <f t="shared" si="113"/>
        <v>0</v>
      </c>
      <c r="BA110" s="975"/>
      <c r="BB110" s="202"/>
      <c r="BC110" s="202"/>
      <c r="BD110" s="202"/>
      <c r="BE110" s="202"/>
      <c r="BF110" s="202"/>
      <c r="BG110" s="125"/>
      <c r="BH110" s="1028">
        <f t="shared" si="137"/>
        <v>0</v>
      </c>
      <c r="BI110" s="975"/>
      <c r="BJ110" s="202"/>
      <c r="BK110" s="202"/>
      <c r="BL110" s="202"/>
      <c r="BM110" s="125"/>
      <c r="BN110" s="1029"/>
      <c r="BO110" s="367"/>
    </row>
    <row r="111" spans="1:67" ht="24" x14ac:dyDescent="0.25">
      <c r="A111" s="35">
        <v>2249</v>
      </c>
      <c r="B111" s="56" t="s">
        <v>94</v>
      </c>
      <c r="C111" s="941">
        <f t="shared" si="135"/>
        <v>0</v>
      </c>
      <c r="D111" s="972">
        <f t="shared" si="135"/>
        <v>0</v>
      </c>
      <c r="E111" s="125">
        <f t="shared" si="136"/>
        <v>0</v>
      </c>
      <c r="F111" s="975"/>
      <c r="G111" s="202"/>
      <c r="H111" s="202"/>
      <c r="I111" s="202"/>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2"/>
      <c r="AR111" s="202"/>
      <c r="AS111" s="202"/>
      <c r="AT111" s="202"/>
      <c r="AU111" s="202"/>
      <c r="AV111" s="202"/>
      <c r="AW111" s="202"/>
      <c r="AX111" s="202"/>
      <c r="AY111" s="125"/>
      <c r="AZ111" s="1028">
        <f t="shared" si="113"/>
        <v>0</v>
      </c>
      <c r="BA111" s="975"/>
      <c r="BB111" s="202"/>
      <c r="BC111" s="202"/>
      <c r="BD111" s="202"/>
      <c r="BE111" s="202"/>
      <c r="BF111" s="202"/>
      <c r="BG111" s="125"/>
      <c r="BH111" s="1028">
        <f t="shared" si="137"/>
        <v>0</v>
      </c>
      <c r="BI111" s="975"/>
      <c r="BJ111" s="202"/>
      <c r="BK111" s="202"/>
      <c r="BL111" s="202"/>
      <c r="BM111" s="125"/>
      <c r="BN111" s="1029"/>
      <c r="BO111" s="367"/>
    </row>
    <row r="112" spans="1:67" x14ac:dyDescent="0.25">
      <c r="A112" s="111">
        <v>2250</v>
      </c>
      <c r="B112" s="56" t="s">
        <v>95</v>
      </c>
      <c r="C112" s="941">
        <f t="shared" ref="C112:E112" si="138">SUM(C113:C115)</f>
        <v>0</v>
      </c>
      <c r="D112" s="972">
        <f t="shared" si="138"/>
        <v>0</v>
      </c>
      <c r="E112" s="135">
        <f t="shared" si="138"/>
        <v>0</v>
      </c>
      <c r="F112" s="972">
        <f>SUM(F113:F115)</f>
        <v>0</v>
      </c>
      <c r="G112" s="118">
        <f>SUM(G113:G115)</f>
        <v>0</v>
      </c>
      <c r="H112" s="118">
        <f t="shared" ref="H112:AX112" si="139">SUM(H113:H115)</f>
        <v>0</v>
      </c>
      <c r="I112" s="118">
        <f t="shared" si="139"/>
        <v>0</v>
      </c>
      <c r="J112" s="118">
        <f t="shared" si="139"/>
        <v>0</v>
      </c>
      <c r="K112" s="118">
        <f t="shared" si="139"/>
        <v>0</v>
      </c>
      <c r="L112" s="118">
        <f t="shared" si="139"/>
        <v>0</v>
      </c>
      <c r="M112" s="118">
        <f t="shared" si="139"/>
        <v>0</v>
      </c>
      <c r="N112" s="118">
        <f t="shared" si="139"/>
        <v>0</v>
      </c>
      <c r="O112" s="118">
        <f t="shared" si="139"/>
        <v>0</v>
      </c>
      <c r="P112" s="118">
        <f t="shared" si="139"/>
        <v>0</v>
      </c>
      <c r="Q112" s="118">
        <f t="shared" si="139"/>
        <v>0</v>
      </c>
      <c r="R112" s="118">
        <f t="shared" si="139"/>
        <v>0</v>
      </c>
      <c r="S112" s="118">
        <f t="shared" si="139"/>
        <v>0</v>
      </c>
      <c r="T112" s="118">
        <f t="shared" si="139"/>
        <v>0</v>
      </c>
      <c r="U112" s="118">
        <f t="shared" si="139"/>
        <v>0</v>
      </c>
      <c r="V112" s="118">
        <f t="shared" si="139"/>
        <v>0</v>
      </c>
      <c r="W112" s="118">
        <f t="shared" si="139"/>
        <v>0</v>
      </c>
      <c r="X112" s="118">
        <f t="shared" si="139"/>
        <v>0</v>
      </c>
      <c r="Y112" s="118">
        <f t="shared" si="139"/>
        <v>0</v>
      </c>
      <c r="Z112" s="118">
        <f t="shared" si="139"/>
        <v>0</v>
      </c>
      <c r="AA112" s="118">
        <f t="shared" si="139"/>
        <v>0</v>
      </c>
      <c r="AB112" s="118">
        <f t="shared" si="139"/>
        <v>0</v>
      </c>
      <c r="AC112" s="118">
        <f t="shared" si="139"/>
        <v>0</v>
      </c>
      <c r="AD112" s="118">
        <f t="shared" si="139"/>
        <v>0</v>
      </c>
      <c r="AE112" s="118">
        <f t="shared" si="139"/>
        <v>0</v>
      </c>
      <c r="AF112" s="118">
        <f t="shared" si="139"/>
        <v>0</v>
      </c>
      <c r="AG112" s="118">
        <f t="shared" si="139"/>
        <v>0</v>
      </c>
      <c r="AH112" s="118">
        <f t="shared" si="139"/>
        <v>0</v>
      </c>
      <c r="AI112" s="118">
        <f t="shared" si="139"/>
        <v>0</v>
      </c>
      <c r="AJ112" s="118">
        <f t="shared" si="139"/>
        <v>0</v>
      </c>
      <c r="AK112" s="118">
        <f t="shared" si="139"/>
        <v>0</v>
      </c>
      <c r="AL112" s="118">
        <f t="shared" si="139"/>
        <v>0</v>
      </c>
      <c r="AM112" s="118">
        <f t="shared" si="139"/>
        <v>0</v>
      </c>
      <c r="AN112" s="118">
        <f t="shared" si="139"/>
        <v>0</v>
      </c>
      <c r="AO112" s="118">
        <f t="shared" si="139"/>
        <v>0</v>
      </c>
      <c r="AP112" s="118">
        <f t="shared" si="139"/>
        <v>0</v>
      </c>
      <c r="AQ112" s="118">
        <f t="shared" si="139"/>
        <v>0</v>
      </c>
      <c r="AR112" s="118">
        <f t="shared" si="139"/>
        <v>0</v>
      </c>
      <c r="AS112" s="118">
        <f t="shared" si="139"/>
        <v>0</v>
      </c>
      <c r="AT112" s="118">
        <f t="shared" si="139"/>
        <v>0</v>
      </c>
      <c r="AU112" s="118">
        <f t="shared" si="139"/>
        <v>0</v>
      </c>
      <c r="AV112" s="118">
        <f t="shared" si="139"/>
        <v>0</v>
      </c>
      <c r="AW112" s="118">
        <f t="shared" si="139"/>
        <v>0</v>
      </c>
      <c r="AX112" s="118">
        <f t="shared" si="139"/>
        <v>0</v>
      </c>
      <c r="AY112" s="135">
        <f>SUM(AY113:AY115)</f>
        <v>0</v>
      </c>
      <c r="AZ112" s="362">
        <f t="shared" ref="AZ112" si="140">SUM(AZ113:AZ115)</f>
        <v>0</v>
      </c>
      <c r="BA112" s="972">
        <f>SUM(BA113:BA115)</f>
        <v>0</v>
      </c>
      <c r="BB112" s="118">
        <f t="shared" ref="BB112:BH112" si="141">SUM(BB113:BB115)</f>
        <v>0</v>
      </c>
      <c r="BC112" s="118">
        <f t="shared" si="141"/>
        <v>0</v>
      </c>
      <c r="BD112" s="118">
        <f t="shared" si="141"/>
        <v>0</v>
      </c>
      <c r="BE112" s="118">
        <f t="shared" si="141"/>
        <v>0</v>
      </c>
      <c r="BF112" s="118">
        <f t="shared" si="141"/>
        <v>0</v>
      </c>
      <c r="BG112" s="135">
        <f t="shared" si="141"/>
        <v>0</v>
      </c>
      <c r="BH112" s="362">
        <f t="shared" si="141"/>
        <v>0</v>
      </c>
      <c r="BI112" s="972">
        <f>SUM(BI113:BI115)</f>
        <v>0</v>
      </c>
      <c r="BJ112" s="118">
        <f t="shared" ref="BJ112:BM112" si="142">SUM(BJ113:BJ115)</f>
        <v>0</v>
      </c>
      <c r="BK112" s="118">
        <f t="shared" si="142"/>
        <v>0</v>
      </c>
      <c r="BL112" s="118">
        <f t="shared" si="142"/>
        <v>0</v>
      </c>
      <c r="BM112" s="135">
        <f t="shared" si="142"/>
        <v>0</v>
      </c>
      <c r="BN112" s="57">
        <f>SUM(BN113:BN115)</f>
        <v>0</v>
      </c>
      <c r="BO112" s="367"/>
    </row>
    <row r="113" spans="1:67" x14ac:dyDescent="0.25">
      <c r="A113" s="35">
        <v>2251</v>
      </c>
      <c r="B113" s="56" t="s">
        <v>96</v>
      </c>
      <c r="C113" s="941">
        <f t="shared" ref="C113:D115" si="143">SUM(E113,AZ113,BH113)</f>
        <v>0</v>
      </c>
      <c r="D113" s="972">
        <f t="shared" si="143"/>
        <v>0</v>
      </c>
      <c r="E113" s="125">
        <f>SUM(F113:AY113)</f>
        <v>0</v>
      </c>
      <c r="F113" s="975"/>
      <c r="G113" s="202"/>
      <c r="H113" s="202"/>
      <c r="I113" s="202"/>
      <c r="J113" s="202"/>
      <c r="K113" s="202"/>
      <c r="L113" s="202"/>
      <c r="M113" s="202"/>
      <c r="N113" s="202"/>
      <c r="O113" s="202"/>
      <c r="P113" s="202"/>
      <c r="Q113" s="202"/>
      <c r="R113" s="202"/>
      <c r="S113" s="202"/>
      <c r="T113" s="202"/>
      <c r="U113" s="202"/>
      <c r="V113" s="202"/>
      <c r="W113" s="202"/>
      <c r="X113" s="202"/>
      <c r="Y113" s="202"/>
      <c r="Z113" s="202"/>
      <c r="AA113" s="202"/>
      <c r="AB113" s="202"/>
      <c r="AC113" s="202"/>
      <c r="AD113" s="202"/>
      <c r="AE113" s="202"/>
      <c r="AF113" s="202"/>
      <c r="AG113" s="202"/>
      <c r="AH113" s="202"/>
      <c r="AI113" s="202"/>
      <c r="AJ113" s="202"/>
      <c r="AK113" s="202"/>
      <c r="AL113" s="202"/>
      <c r="AM113" s="202"/>
      <c r="AN113" s="202"/>
      <c r="AO113" s="202"/>
      <c r="AP113" s="202"/>
      <c r="AQ113" s="202"/>
      <c r="AR113" s="202"/>
      <c r="AS113" s="202"/>
      <c r="AT113" s="202"/>
      <c r="AU113" s="202"/>
      <c r="AV113" s="202"/>
      <c r="AW113" s="202"/>
      <c r="AX113" s="202"/>
      <c r="AY113" s="125"/>
      <c r="AZ113" s="1028">
        <f t="shared" si="113"/>
        <v>0</v>
      </c>
      <c r="BA113" s="975"/>
      <c r="BB113" s="202"/>
      <c r="BC113" s="202"/>
      <c r="BD113" s="202"/>
      <c r="BE113" s="202"/>
      <c r="BF113" s="202"/>
      <c r="BG113" s="125"/>
      <c r="BH113" s="1028">
        <f t="shared" ref="BH113:BH115" si="144">SUM(BI113:BM113)</f>
        <v>0</v>
      </c>
      <c r="BI113" s="975"/>
      <c r="BJ113" s="202"/>
      <c r="BK113" s="202"/>
      <c r="BL113" s="202"/>
      <c r="BM113" s="125"/>
      <c r="BN113" s="1029"/>
      <c r="BO113" s="367"/>
    </row>
    <row r="114" spans="1:67" ht="24" x14ac:dyDescent="0.25">
      <c r="A114" s="35">
        <v>2252</v>
      </c>
      <c r="B114" s="56" t="s">
        <v>97</v>
      </c>
      <c r="C114" s="941">
        <f t="shared" si="143"/>
        <v>0</v>
      </c>
      <c r="D114" s="972">
        <f t="shared" si="143"/>
        <v>0</v>
      </c>
      <c r="E114" s="125">
        <f>SUM(F114:AY114)</f>
        <v>0</v>
      </c>
      <c r="F114" s="975"/>
      <c r="G114" s="202"/>
      <c r="H114" s="202"/>
      <c r="I114" s="202"/>
      <c r="J114" s="202"/>
      <c r="K114" s="202"/>
      <c r="L114" s="202"/>
      <c r="M114" s="202"/>
      <c r="N114" s="202"/>
      <c r="O114" s="202"/>
      <c r="P114" s="202"/>
      <c r="Q114" s="202"/>
      <c r="R114" s="202"/>
      <c r="S114" s="202"/>
      <c r="T114" s="202"/>
      <c r="U114" s="202"/>
      <c r="V114" s="202"/>
      <c r="W114" s="202"/>
      <c r="X114" s="202"/>
      <c r="Y114" s="202"/>
      <c r="Z114" s="202"/>
      <c r="AA114" s="202"/>
      <c r="AB114" s="202"/>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2"/>
      <c r="AY114" s="125"/>
      <c r="AZ114" s="1028">
        <f t="shared" si="113"/>
        <v>0</v>
      </c>
      <c r="BA114" s="975"/>
      <c r="BB114" s="202"/>
      <c r="BC114" s="202"/>
      <c r="BD114" s="202"/>
      <c r="BE114" s="202"/>
      <c r="BF114" s="202"/>
      <c r="BG114" s="125"/>
      <c r="BH114" s="1028">
        <f t="shared" si="144"/>
        <v>0</v>
      </c>
      <c r="BI114" s="975"/>
      <c r="BJ114" s="202"/>
      <c r="BK114" s="202"/>
      <c r="BL114" s="202"/>
      <c r="BM114" s="125"/>
      <c r="BN114" s="1029"/>
      <c r="BO114" s="367"/>
    </row>
    <row r="115" spans="1:67" ht="24" x14ac:dyDescent="0.25">
      <c r="A115" s="35">
        <v>2259</v>
      </c>
      <c r="B115" s="56" t="s">
        <v>98</v>
      </c>
      <c r="C115" s="941">
        <f t="shared" si="143"/>
        <v>0</v>
      </c>
      <c r="D115" s="972">
        <f t="shared" si="143"/>
        <v>0</v>
      </c>
      <c r="E115" s="125">
        <f>SUM(F115:AY115)</f>
        <v>0</v>
      </c>
      <c r="F115" s="975"/>
      <c r="G115" s="202"/>
      <c r="H115" s="202"/>
      <c r="I115" s="202"/>
      <c r="J115" s="202"/>
      <c r="K115" s="202"/>
      <c r="L115" s="202"/>
      <c r="M115" s="202"/>
      <c r="N115" s="202"/>
      <c r="O115" s="202"/>
      <c r="P115" s="202"/>
      <c r="Q115" s="202"/>
      <c r="R115" s="202"/>
      <c r="S115" s="202"/>
      <c r="T115" s="202"/>
      <c r="U115" s="202"/>
      <c r="V115" s="202"/>
      <c r="W115" s="202"/>
      <c r="X115" s="202"/>
      <c r="Y115" s="202"/>
      <c r="Z115" s="202"/>
      <c r="AA115" s="202"/>
      <c r="AB115" s="202"/>
      <c r="AC115" s="202"/>
      <c r="AD115" s="202"/>
      <c r="AE115" s="202"/>
      <c r="AF115" s="202"/>
      <c r="AG115" s="202"/>
      <c r="AH115" s="202"/>
      <c r="AI115" s="202"/>
      <c r="AJ115" s="202"/>
      <c r="AK115" s="202"/>
      <c r="AL115" s="202"/>
      <c r="AM115" s="202"/>
      <c r="AN115" s="202"/>
      <c r="AO115" s="202"/>
      <c r="AP115" s="202"/>
      <c r="AQ115" s="202"/>
      <c r="AR115" s="202"/>
      <c r="AS115" s="202"/>
      <c r="AT115" s="202"/>
      <c r="AU115" s="202"/>
      <c r="AV115" s="202"/>
      <c r="AW115" s="202"/>
      <c r="AX115" s="202"/>
      <c r="AY115" s="125"/>
      <c r="AZ115" s="1028">
        <f t="shared" si="113"/>
        <v>0</v>
      </c>
      <c r="BA115" s="975"/>
      <c r="BB115" s="202"/>
      <c r="BC115" s="202"/>
      <c r="BD115" s="202"/>
      <c r="BE115" s="202"/>
      <c r="BF115" s="202"/>
      <c r="BG115" s="125"/>
      <c r="BH115" s="1028">
        <f t="shared" si="144"/>
        <v>0</v>
      </c>
      <c r="BI115" s="975"/>
      <c r="BJ115" s="202"/>
      <c r="BK115" s="202"/>
      <c r="BL115" s="202"/>
      <c r="BM115" s="125"/>
      <c r="BN115" s="1029"/>
      <c r="BO115" s="367"/>
    </row>
    <row r="116" spans="1:67" x14ac:dyDescent="0.25">
      <c r="A116" s="111">
        <v>2260</v>
      </c>
      <c r="B116" s="56" t="s">
        <v>99</v>
      </c>
      <c r="C116" s="941">
        <f t="shared" ref="C116:E116" si="145">SUM(C117:C121)</f>
        <v>0</v>
      </c>
      <c r="D116" s="972">
        <f t="shared" si="145"/>
        <v>0</v>
      </c>
      <c r="E116" s="135">
        <f t="shared" si="145"/>
        <v>0</v>
      </c>
      <c r="F116" s="972">
        <f>SUM(F117:F121)</f>
        <v>0</v>
      </c>
      <c r="G116" s="118">
        <f>SUM(G117:G121)</f>
        <v>0</v>
      </c>
      <c r="H116" s="118">
        <f t="shared" ref="H116:AX116" si="146">SUM(H117:H121)</f>
        <v>0</v>
      </c>
      <c r="I116" s="118">
        <f t="shared" si="146"/>
        <v>0</v>
      </c>
      <c r="J116" s="118">
        <f t="shared" si="146"/>
        <v>0</v>
      </c>
      <c r="K116" s="118">
        <f t="shared" si="146"/>
        <v>0</v>
      </c>
      <c r="L116" s="118">
        <f t="shared" si="146"/>
        <v>0</v>
      </c>
      <c r="M116" s="118">
        <f t="shared" si="146"/>
        <v>0</v>
      </c>
      <c r="N116" s="118">
        <f t="shared" si="146"/>
        <v>0</v>
      </c>
      <c r="O116" s="118">
        <f t="shared" si="146"/>
        <v>0</v>
      </c>
      <c r="P116" s="118">
        <f t="shared" si="146"/>
        <v>0</v>
      </c>
      <c r="Q116" s="118">
        <f t="shared" si="146"/>
        <v>0</v>
      </c>
      <c r="R116" s="118">
        <f t="shared" si="146"/>
        <v>0</v>
      </c>
      <c r="S116" s="118">
        <f t="shared" si="146"/>
        <v>0</v>
      </c>
      <c r="T116" s="118">
        <f t="shared" si="146"/>
        <v>0</v>
      </c>
      <c r="U116" s="118">
        <f t="shared" si="146"/>
        <v>0</v>
      </c>
      <c r="V116" s="118">
        <f t="shared" si="146"/>
        <v>0</v>
      </c>
      <c r="W116" s="118">
        <f t="shared" si="146"/>
        <v>0</v>
      </c>
      <c r="X116" s="118">
        <f t="shared" si="146"/>
        <v>0</v>
      </c>
      <c r="Y116" s="118">
        <f t="shared" si="146"/>
        <v>0</v>
      </c>
      <c r="Z116" s="118">
        <f t="shared" si="146"/>
        <v>0</v>
      </c>
      <c r="AA116" s="118">
        <f t="shared" si="146"/>
        <v>0</v>
      </c>
      <c r="AB116" s="118">
        <f t="shared" si="146"/>
        <v>0</v>
      </c>
      <c r="AC116" s="118">
        <f t="shared" si="146"/>
        <v>0</v>
      </c>
      <c r="AD116" s="118">
        <f t="shared" si="146"/>
        <v>0</v>
      </c>
      <c r="AE116" s="118">
        <f t="shared" si="146"/>
        <v>0</v>
      </c>
      <c r="AF116" s="118">
        <f t="shared" si="146"/>
        <v>0</v>
      </c>
      <c r="AG116" s="118">
        <f t="shared" si="146"/>
        <v>0</v>
      </c>
      <c r="AH116" s="118">
        <f t="shared" si="146"/>
        <v>0</v>
      </c>
      <c r="AI116" s="118">
        <f t="shared" si="146"/>
        <v>0</v>
      </c>
      <c r="AJ116" s="118">
        <f t="shared" si="146"/>
        <v>0</v>
      </c>
      <c r="AK116" s="118">
        <f t="shared" si="146"/>
        <v>0</v>
      </c>
      <c r="AL116" s="118">
        <f t="shared" si="146"/>
        <v>0</v>
      </c>
      <c r="AM116" s="118">
        <f t="shared" si="146"/>
        <v>0</v>
      </c>
      <c r="AN116" s="118">
        <f t="shared" si="146"/>
        <v>0</v>
      </c>
      <c r="AO116" s="118">
        <f t="shared" si="146"/>
        <v>0</v>
      </c>
      <c r="AP116" s="118">
        <f t="shared" si="146"/>
        <v>0</v>
      </c>
      <c r="AQ116" s="118">
        <f t="shared" si="146"/>
        <v>0</v>
      </c>
      <c r="AR116" s="118">
        <f t="shared" si="146"/>
        <v>0</v>
      </c>
      <c r="AS116" s="118">
        <f t="shared" si="146"/>
        <v>0</v>
      </c>
      <c r="AT116" s="118">
        <f t="shared" si="146"/>
        <v>0</v>
      </c>
      <c r="AU116" s="118">
        <f t="shared" si="146"/>
        <v>0</v>
      </c>
      <c r="AV116" s="118">
        <f t="shared" si="146"/>
        <v>0</v>
      </c>
      <c r="AW116" s="118">
        <f t="shared" si="146"/>
        <v>0</v>
      </c>
      <c r="AX116" s="118">
        <f t="shared" si="146"/>
        <v>0</v>
      </c>
      <c r="AY116" s="135">
        <f>SUM(AY117:AY121)</f>
        <v>0</v>
      </c>
      <c r="AZ116" s="362">
        <f t="shared" ref="AZ116" si="147">SUM(AZ117:AZ121)</f>
        <v>0</v>
      </c>
      <c r="BA116" s="972">
        <f>SUM(BA117:BA121)</f>
        <v>0</v>
      </c>
      <c r="BB116" s="118">
        <f t="shared" ref="BB116:BH116" si="148">SUM(BB117:BB121)</f>
        <v>0</v>
      </c>
      <c r="BC116" s="118">
        <f t="shared" si="148"/>
        <v>0</v>
      </c>
      <c r="BD116" s="118">
        <f t="shared" si="148"/>
        <v>0</v>
      </c>
      <c r="BE116" s="118">
        <f t="shared" si="148"/>
        <v>0</v>
      </c>
      <c r="BF116" s="118">
        <f t="shared" si="148"/>
        <v>0</v>
      </c>
      <c r="BG116" s="135">
        <f t="shared" si="148"/>
        <v>0</v>
      </c>
      <c r="BH116" s="362">
        <f t="shared" si="148"/>
        <v>0</v>
      </c>
      <c r="BI116" s="972">
        <f>SUM(BI117:BI121)</f>
        <v>0</v>
      </c>
      <c r="BJ116" s="118">
        <f t="shared" ref="BJ116:BM116" si="149">SUM(BJ117:BJ121)</f>
        <v>0</v>
      </c>
      <c r="BK116" s="118">
        <f t="shared" si="149"/>
        <v>0</v>
      </c>
      <c r="BL116" s="118">
        <f t="shared" si="149"/>
        <v>0</v>
      </c>
      <c r="BM116" s="135">
        <f t="shared" si="149"/>
        <v>0</v>
      </c>
      <c r="BN116" s="57">
        <f>SUM(BN117:BN121)</f>
        <v>0</v>
      </c>
      <c r="BO116" s="367"/>
    </row>
    <row r="117" spans="1:67" x14ac:dyDescent="0.25">
      <c r="A117" s="35">
        <v>2261</v>
      </c>
      <c r="B117" s="56" t="s">
        <v>100</v>
      </c>
      <c r="C117" s="941">
        <f t="shared" ref="C117:D121" si="150">SUM(E117,AZ117,BH117)</f>
        <v>0</v>
      </c>
      <c r="D117" s="972">
        <f t="shared" si="150"/>
        <v>0</v>
      </c>
      <c r="E117" s="125">
        <f>SUM(F117:AY117)</f>
        <v>0</v>
      </c>
      <c r="F117" s="975"/>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202"/>
      <c r="AK117" s="202"/>
      <c r="AL117" s="202"/>
      <c r="AM117" s="202"/>
      <c r="AN117" s="202"/>
      <c r="AO117" s="202"/>
      <c r="AP117" s="202"/>
      <c r="AQ117" s="202"/>
      <c r="AR117" s="202"/>
      <c r="AS117" s="202"/>
      <c r="AT117" s="202"/>
      <c r="AU117" s="202"/>
      <c r="AV117" s="202"/>
      <c r="AW117" s="202"/>
      <c r="AX117" s="202"/>
      <c r="AY117" s="125"/>
      <c r="AZ117" s="1028">
        <f t="shared" si="113"/>
        <v>0</v>
      </c>
      <c r="BA117" s="975"/>
      <c r="BB117" s="202"/>
      <c r="BC117" s="202"/>
      <c r="BD117" s="202"/>
      <c r="BE117" s="202"/>
      <c r="BF117" s="202"/>
      <c r="BG117" s="125"/>
      <c r="BH117" s="1028">
        <f t="shared" ref="BH117:BH121" si="151">SUM(BI117:BM117)</f>
        <v>0</v>
      </c>
      <c r="BI117" s="975"/>
      <c r="BJ117" s="202"/>
      <c r="BK117" s="202"/>
      <c r="BL117" s="202"/>
      <c r="BM117" s="125"/>
      <c r="BN117" s="1029"/>
      <c r="BO117" s="367"/>
    </row>
    <row r="118" spans="1:67" x14ac:dyDescent="0.25">
      <c r="A118" s="35">
        <v>2262</v>
      </c>
      <c r="B118" s="56" t="s">
        <v>101</v>
      </c>
      <c r="C118" s="941">
        <f t="shared" si="150"/>
        <v>0</v>
      </c>
      <c r="D118" s="972">
        <f t="shared" si="150"/>
        <v>0</v>
      </c>
      <c r="E118" s="125">
        <f>SUM(F118:AY118)</f>
        <v>0</v>
      </c>
      <c r="F118" s="975"/>
      <c r="G118" s="202"/>
      <c r="H118" s="202"/>
      <c r="I118" s="202"/>
      <c r="J118" s="202"/>
      <c r="K118" s="202"/>
      <c r="L118" s="202"/>
      <c r="M118" s="202"/>
      <c r="N118" s="202"/>
      <c r="O118" s="202"/>
      <c r="P118" s="202"/>
      <c r="Q118" s="202"/>
      <c r="R118" s="202"/>
      <c r="S118" s="202"/>
      <c r="T118" s="202"/>
      <c r="U118" s="202"/>
      <c r="V118" s="202"/>
      <c r="W118" s="202"/>
      <c r="X118" s="202"/>
      <c r="Y118" s="202"/>
      <c r="Z118" s="202"/>
      <c r="AA118" s="202"/>
      <c r="AB118" s="202"/>
      <c r="AC118" s="202"/>
      <c r="AD118" s="202"/>
      <c r="AE118" s="202"/>
      <c r="AF118" s="202"/>
      <c r="AG118" s="202"/>
      <c r="AH118" s="202"/>
      <c r="AI118" s="202"/>
      <c r="AJ118" s="202"/>
      <c r="AK118" s="202"/>
      <c r="AL118" s="202"/>
      <c r="AM118" s="202"/>
      <c r="AN118" s="202"/>
      <c r="AO118" s="202"/>
      <c r="AP118" s="202"/>
      <c r="AQ118" s="202"/>
      <c r="AR118" s="202"/>
      <c r="AS118" s="202"/>
      <c r="AT118" s="202"/>
      <c r="AU118" s="202"/>
      <c r="AV118" s="202"/>
      <c r="AW118" s="202"/>
      <c r="AX118" s="202"/>
      <c r="AY118" s="125"/>
      <c r="AZ118" s="1028">
        <f t="shared" si="113"/>
        <v>0</v>
      </c>
      <c r="BA118" s="975"/>
      <c r="BB118" s="202"/>
      <c r="BC118" s="202"/>
      <c r="BD118" s="202"/>
      <c r="BE118" s="202"/>
      <c r="BF118" s="202"/>
      <c r="BG118" s="125"/>
      <c r="BH118" s="1028">
        <f t="shared" si="151"/>
        <v>0</v>
      </c>
      <c r="BI118" s="975"/>
      <c r="BJ118" s="202"/>
      <c r="BK118" s="202"/>
      <c r="BL118" s="202"/>
      <c r="BM118" s="125"/>
      <c r="BN118" s="1029"/>
      <c r="BO118" s="367"/>
    </row>
    <row r="119" spans="1:67" x14ac:dyDescent="0.25">
      <c r="A119" s="35">
        <v>2263</v>
      </c>
      <c r="B119" s="56" t="s">
        <v>102</v>
      </c>
      <c r="C119" s="941">
        <f t="shared" si="150"/>
        <v>0</v>
      </c>
      <c r="D119" s="972">
        <f t="shared" si="150"/>
        <v>0</v>
      </c>
      <c r="E119" s="125">
        <f>SUM(F119:AY119)</f>
        <v>0</v>
      </c>
      <c r="F119" s="975"/>
      <c r="G119" s="202"/>
      <c r="H119" s="202"/>
      <c r="I119" s="202"/>
      <c r="J119" s="202"/>
      <c r="K119" s="202"/>
      <c r="L119" s="202"/>
      <c r="M119" s="202"/>
      <c r="N119" s="202"/>
      <c r="O119" s="202"/>
      <c r="P119" s="202"/>
      <c r="Q119" s="202"/>
      <c r="R119" s="202"/>
      <c r="S119" s="202"/>
      <c r="T119" s="202"/>
      <c r="U119" s="202"/>
      <c r="V119" s="202"/>
      <c r="W119" s="202"/>
      <c r="X119" s="202"/>
      <c r="Y119" s="202"/>
      <c r="Z119" s="202"/>
      <c r="AA119" s="202"/>
      <c r="AB119" s="202"/>
      <c r="AC119" s="202"/>
      <c r="AD119" s="202"/>
      <c r="AE119" s="202"/>
      <c r="AF119" s="202"/>
      <c r="AG119" s="202"/>
      <c r="AH119" s="202"/>
      <c r="AI119" s="202"/>
      <c r="AJ119" s="202"/>
      <c r="AK119" s="202"/>
      <c r="AL119" s="202"/>
      <c r="AM119" s="202"/>
      <c r="AN119" s="202"/>
      <c r="AO119" s="202"/>
      <c r="AP119" s="202"/>
      <c r="AQ119" s="202"/>
      <c r="AR119" s="202"/>
      <c r="AS119" s="202"/>
      <c r="AT119" s="202"/>
      <c r="AU119" s="202"/>
      <c r="AV119" s="202"/>
      <c r="AW119" s="202"/>
      <c r="AX119" s="202"/>
      <c r="AY119" s="125"/>
      <c r="AZ119" s="1028">
        <f t="shared" si="113"/>
        <v>0</v>
      </c>
      <c r="BA119" s="975"/>
      <c r="BB119" s="202"/>
      <c r="BC119" s="202"/>
      <c r="BD119" s="202"/>
      <c r="BE119" s="202"/>
      <c r="BF119" s="202"/>
      <c r="BG119" s="125"/>
      <c r="BH119" s="1028">
        <f t="shared" si="151"/>
        <v>0</v>
      </c>
      <c r="BI119" s="975"/>
      <c r="BJ119" s="202"/>
      <c r="BK119" s="202"/>
      <c r="BL119" s="202"/>
      <c r="BM119" s="125"/>
      <c r="BN119" s="1029"/>
      <c r="BO119" s="367"/>
    </row>
    <row r="120" spans="1:67" ht="24" x14ac:dyDescent="0.25">
      <c r="A120" s="35">
        <v>2264</v>
      </c>
      <c r="B120" s="56" t="s">
        <v>307</v>
      </c>
      <c r="C120" s="941">
        <f t="shared" si="150"/>
        <v>0</v>
      </c>
      <c r="D120" s="972">
        <f t="shared" si="150"/>
        <v>0</v>
      </c>
      <c r="E120" s="125">
        <f>SUM(F120:AY120)</f>
        <v>0</v>
      </c>
      <c r="F120" s="975"/>
      <c r="G120" s="202"/>
      <c r="H120" s="202"/>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202"/>
      <c r="AG120" s="202"/>
      <c r="AH120" s="202"/>
      <c r="AI120" s="202"/>
      <c r="AJ120" s="202"/>
      <c r="AK120" s="202"/>
      <c r="AL120" s="202"/>
      <c r="AM120" s="202"/>
      <c r="AN120" s="202"/>
      <c r="AO120" s="202"/>
      <c r="AP120" s="202"/>
      <c r="AQ120" s="202"/>
      <c r="AR120" s="202"/>
      <c r="AS120" s="202"/>
      <c r="AT120" s="202"/>
      <c r="AU120" s="202"/>
      <c r="AV120" s="202"/>
      <c r="AW120" s="202"/>
      <c r="AX120" s="202"/>
      <c r="AY120" s="125"/>
      <c r="AZ120" s="1028">
        <f t="shared" si="113"/>
        <v>0</v>
      </c>
      <c r="BA120" s="975"/>
      <c r="BB120" s="202"/>
      <c r="BC120" s="202"/>
      <c r="BD120" s="202"/>
      <c r="BE120" s="202"/>
      <c r="BF120" s="202"/>
      <c r="BG120" s="125"/>
      <c r="BH120" s="1028">
        <f t="shared" si="151"/>
        <v>0</v>
      </c>
      <c r="BI120" s="975"/>
      <c r="BJ120" s="202"/>
      <c r="BK120" s="202"/>
      <c r="BL120" s="202"/>
      <c r="BM120" s="125"/>
      <c r="BN120" s="1029"/>
      <c r="BO120" s="367"/>
    </row>
    <row r="121" spans="1:67" x14ac:dyDescent="0.25">
      <c r="A121" s="35">
        <v>2269</v>
      </c>
      <c r="B121" s="56" t="s">
        <v>103</v>
      </c>
      <c r="C121" s="941">
        <f t="shared" si="150"/>
        <v>0</v>
      </c>
      <c r="D121" s="972">
        <f t="shared" si="150"/>
        <v>0</v>
      </c>
      <c r="E121" s="125">
        <f>SUM(F121:AY121)</f>
        <v>0</v>
      </c>
      <c r="F121" s="975"/>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c r="AH121" s="202"/>
      <c r="AI121" s="202"/>
      <c r="AJ121" s="202"/>
      <c r="AK121" s="202"/>
      <c r="AL121" s="202"/>
      <c r="AM121" s="202"/>
      <c r="AN121" s="202"/>
      <c r="AO121" s="202"/>
      <c r="AP121" s="202"/>
      <c r="AQ121" s="202"/>
      <c r="AR121" s="202"/>
      <c r="AS121" s="202"/>
      <c r="AT121" s="202"/>
      <c r="AU121" s="202"/>
      <c r="AV121" s="202"/>
      <c r="AW121" s="202"/>
      <c r="AX121" s="202"/>
      <c r="AY121" s="125"/>
      <c r="AZ121" s="1028">
        <f t="shared" si="113"/>
        <v>0</v>
      </c>
      <c r="BA121" s="975"/>
      <c r="BB121" s="202"/>
      <c r="BC121" s="202"/>
      <c r="BD121" s="202"/>
      <c r="BE121" s="202"/>
      <c r="BF121" s="202"/>
      <c r="BG121" s="125"/>
      <c r="BH121" s="1028">
        <f t="shared" si="151"/>
        <v>0</v>
      </c>
      <c r="BI121" s="975"/>
      <c r="BJ121" s="202"/>
      <c r="BK121" s="202"/>
      <c r="BL121" s="202"/>
      <c r="BM121" s="125"/>
      <c r="BN121" s="1029"/>
      <c r="BO121" s="367"/>
    </row>
    <row r="122" spans="1:67" x14ac:dyDescent="0.25">
      <c r="A122" s="111">
        <v>2270</v>
      </c>
      <c r="B122" s="56" t="s">
        <v>104</v>
      </c>
      <c r="C122" s="941">
        <f t="shared" ref="C122:E122" si="152">SUM(C123:C127)</f>
        <v>187008</v>
      </c>
      <c r="D122" s="972">
        <f t="shared" si="152"/>
        <v>500000</v>
      </c>
      <c r="E122" s="135">
        <f t="shared" si="152"/>
        <v>187008</v>
      </c>
      <c r="F122" s="972">
        <f>SUM(F123:F127)</f>
        <v>500000</v>
      </c>
      <c r="G122" s="118">
        <f>SUM(G123:G127)</f>
        <v>-29200</v>
      </c>
      <c r="H122" s="118">
        <f t="shared" ref="H122:AX122" si="153">SUM(H123:H127)</f>
        <v>-230</v>
      </c>
      <c r="I122" s="118">
        <f t="shared" si="153"/>
        <v>-1449</v>
      </c>
      <c r="J122" s="118">
        <f t="shared" si="153"/>
        <v>-302797</v>
      </c>
      <c r="K122" s="118">
        <f t="shared" si="153"/>
        <v>300000</v>
      </c>
      <c r="L122" s="118">
        <f t="shared" si="153"/>
        <v>-4750</v>
      </c>
      <c r="M122" s="118">
        <f t="shared" si="153"/>
        <v>-4795</v>
      </c>
      <c r="N122" s="118">
        <f t="shared" si="153"/>
        <v>-5000</v>
      </c>
      <c r="O122" s="118">
        <f t="shared" si="153"/>
        <v>-15946</v>
      </c>
      <c r="P122" s="118">
        <f t="shared" si="153"/>
        <v>-5956</v>
      </c>
      <c r="Q122" s="118">
        <f t="shared" si="153"/>
        <v>-9536</v>
      </c>
      <c r="R122" s="118">
        <f t="shared" si="153"/>
        <v>-8000</v>
      </c>
      <c r="S122" s="118">
        <f t="shared" si="153"/>
        <v>-169535</v>
      </c>
      <c r="T122" s="118">
        <f t="shared" si="153"/>
        <v>-1180</v>
      </c>
      <c r="U122" s="118">
        <f t="shared" si="153"/>
        <v>-174</v>
      </c>
      <c r="V122" s="118">
        <f t="shared" si="153"/>
        <v>-353</v>
      </c>
      <c r="W122" s="118">
        <f t="shared" si="153"/>
        <v>-3272</v>
      </c>
      <c r="X122" s="118">
        <f t="shared" si="153"/>
        <v>-50819</v>
      </c>
      <c r="Y122" s="118">
        <f t="shared" si="153"/>
        <v>0</v>
      </c>
      <c r="Z122" s="118">
        <f t="shared" si="153"/>
        <v>0</v>
      </c>
      <c r="AA122" s="118">
        <f t="shared" si="153"/>
        <v>0</v>
      </c>
      <c r="AB122" s="118">
        <f t="shared" si="153"/>
        <v>0</v>
      </c>
      <c r="AC122" s="118">
        <f t="shared" si="153"/>
        <v>0</v>
      </c>
      <c r="AD122" s="118">
        <f t="shared" si="153"/>
        <v>0</v>
      </c>
      <c r="AE122" s="118">
        <f t="shared" si="153"/>
        <v>0</v>
      </c>
      <c r="AF122" s="118">
        <f t="shared" si="153"/>
        <v>0</v>
      </c>
      <c r="AG122" s="118">
        <f t="shared" si="153"/>
        <v>0</v>
      </c>
      <c r="AH122" s="118">
        <f t="shared" si="153"/>
        <v>0</v>
      </c>
      <c r="AI122" s="118">
        <f t="shared" si="153"/>
        <v>0</v>
      </c>
      <c r="AJ122" s="118">
        <f t="shared" si="153"/>
        <v>0</v>
      </c>
      <c r="AK122" s="118">
        <f t="shared" si="153"/>
        <v>0</v>
      </c>
      <c r="AL122" s="118">
        <f t="shared" si="153"/>
        <v>0</v>
      </c>
      <c r="AM122" s="118">
        <f t="shared" si="153"/>
        <v>0</v>
      </c>
      <c r="AN122" s="118">
        <f t="shared" si="153"/>
        <v>0</v>
      </c>
      <c r="AO122" s="118">
        <f t="shared" si="153"/>
        <v>0</v>
      </c>
      <c r="AP122" s="118">
        <f t="shared" si="153"/>
        <v>0</v>
      </c>
      <c r="AQ122" s="118">
        <f t="shared" si="153"/>
        <v>0</v>
      </c>
      <c r="AR122" s="118">
        <f t="shared" si="153"/>
        <v>0</v>
      </c>
      <c r="AS122" s="118">
        <f t="shared" si="153"/>
        <v>0</v>
      </c>
      <c r="AT122" s="118">
        <f t="shared" si="153"/>
        <v>0</v>
      </c>
      <c r="AU122" s="118">
        <f t="shared" si="153"/>
        <v>0</v>
      </c>
      <c r="AV122" s="118">
        <f t="shared" si="153"/>
        <v>0</v>
      </c>
      <c r="AW122" s="118">
        <f t="shared" si="153"/>
        <v>0</v>
      </c>
      <c r="AX122" s="118">
        <f t="shared" si="153"/>
        <v>0</v>
      </c>
      <c r="AY122" s="135">
        <f>SUM(AY123:AY127)</f>
        <v>0</v>
      </c>
      <c r="AZ122" s="362">
        <f t="shared" ref="AZ122" si="154">SUM(AZ123:AZ127)</f>
        <v>0</v>
      </c>
      <c r="BA122" s="972">
        <f>SUM(BA123:BA127)</f>
        <v>0</v>
      </c>
      <c r="BB122" s="118">
        <f t="shared" ref="BB122:BH122" si="155">SUM(BB123:BB127)</f>
        <v>0</v>
      </c>
      <c r="BC122" s="118">
        <f t="shared" si="155"/>
        <v>0</v>
      </c>
      <c r="BD122" s="118">
        <f t="shared" si="155"/>
        <v>0</v>
      </c>
      <c r="BE122" s="118">
        <f t="shared" si="155"/>
        <v>0</v>
      </c>
      <c r="BF122" s="118">
        <f t="shared" si="155"/>
        <v>0</v>
      </c>
      <c r="BG122" s="135">
        <f t="shared" si="155"/>
        <v>0</v>
      </c>
      <c r="BH122" s="362">
        <f t="shared" si="155"/>
        <v>0</v>
      </c>
      <c r="BI122" s="972">
        <f>SUM(BI123:BI127)</f>
        <v>0</v>
      </c>
      <c r="BJ122" s="118">
        <f t="shared" ref="BJ122:BM122" si="156">SUM(BJ123:BJ127)</f>
        <v>0</v>
      </c>
      <c r="BK122" s="118">
        <f t="shared" si="156"/>
        <v>0</v>
      </c>
      <c r="BL122" s="118">
        <f t="shared" si="156"/>
        <v>0</v>
      </c>
      <c r="BM122" s="135">
        <f t="shared" si="156"/>
        <v>0</v>
      </c>
      <c r="BN122" s="57">
        <f>SUM(BN123:BN127)</f>
        <v>0</v>
      </c>
      <c r="BO122" s="367"/>
    </row>
    <row r="123" spans="1:67" x14ac:dyDescent="0.25">
      <c r="A123" s="35">
        <v>2272</v>
      </c>
      <c r="B123" s="1" t="s">
        <v>105</v>
      </c>
      <c r="C123" s="370">
        <f t="shared" ref="C123:D127" si="157">SUM(E123,AZ123,BH123)</f>
        <v>0</v>
      </c>
      <c r="D123" s="972">
        <f t="shared" si="157"/>
        <v>0</v>
      </c>
      <c r="E123" s="125">
        <f>SUM(F123:AY123)</f>
        <v>0</v>
      </c>
      <c r="F123" s="975"/>
      <c r="G123" s="202"/>
      <c r="H123" s="202"/>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c r="AH123" s="202"/>
      <c r="AI123" s="202"/>
      <c r="AJ123" s="202"/>
      <c r="AK123" s="202"/>
      <c r="AL123" s="202"/>
      <c r="AM123" s="202"/>
      <c r="AN123" s="202"/>
      <c r="AO123" s="202"/>
      <c r="AP123" s="202"/>
      <c r="AQ123" s="202"/>
      <c r="AR123" s="202"/>
      <c r="AS123" s="202"/>
      <c r="AT123" s="202"/>
      <c r="AU123" s="202"/>
      <c r="AV123" s="202"/>
      <c r="AW123" s="202"/>
      <c r="AX123" s="202"/>
      <c r="AY123" s="125"/>
      <c r="AZ123" s="1028">
        <f t="shared" si="113"/>
        <v>0</v>
      </c>
      <c r="BA123" s="975"/>
      <c r="BB123" s="202"/>
      <c r="BC123" s="202"/>
      <c r="BD123" s="202"/>
      <c r="BE123" s="202"/>
      <c r="BF123" s="202"/>
      <c r="BG123" s="125"/>
      <c r="BH123" s="1028">
        <f t="shared" ref="BH123:BH127" si="158">SUM(BI123:BM123)</f>
        <v>0</v>
      </c>
      <c r="BI123" s="975"/>
      <c r="BJ123" s="202"/>
      <c r="BK123" s="202"/>
      <c r="BL123" s="202"/>
      <c r="BM123" s="125"/>
      <c r="BN123" s="1029"/>
      <c r="BO123" s="367"/>
    </row>
    <row r="124" spans="1:67" ht="24" x14ac:dyDescent="0.25">
      <c r="A124" s="35">
        <v>2275</v>
      </c>
      <c r="B124" s="56" t="s">
        <v>106</v>
      </c>
      <c r="C124" s="941">
        <f t="shared" si="157"/>
        <v>187008</v>
      </c>
      <c r="D124" s="972">
        <f t="shared" si="157"/>
        <v>500000</v>
      </c>
      <c r="E124" s="125">
        <f>SUM(F124:AY124)</f>
        <v>187008</v>
      </c>
      <c r="F124" s="975">
        <v>500000</v>
      </c>
      <c r="G124" s="202">
        <v>-29200</v>
      </c>
      <c r="H124" s="202">
        <v>-230</v>
      </c>
      <c r="I124" s="202">
        <f>4410+17897+744-24500</f>
        <v>-1449</v>
      </c>
      <c r="J124" s="202">
        <f>-279045-23752</f>
        <v>-302797</v>
      </c>
      <c r="K124" s="202">
        <v>300000</v>
      </c>
      <c r="L124" s="202">
        <v>-4750</v>
      </c>
      <c r="M124" s="202">
        <v>-4795</v>
      </c>
      <c r="N124" s="202">
        <v>-5000</v>
      </c>
      <c r="O124" s="202">
        <f>-900-1722-8485-4839</f>
        <v>-15946</v>
      </c>
      <c r="P124" s="202">
        <f>-5175-781</f>
        <v>-5956</v>
      </c>
      <c r="Q124" s="202">
        <v>-9536</v>
      </c>
      <c r="R124" s="202">
        <v>-8000</v>
      </c>
      <c r="S124" s="202">
        <f>-150000-10627-9000+92</f>
        <v>-169535</v>
      </c>
      <c r="T124" s="202">
        <f>-1180</f>
        <v>-1180</v>
      </c>
      <c r="U124" s="202">
        <v>-174</v>
      </c>
      <c r="V124" s="202">
        <v>-353</v>
      </c>
      <c r="W124" s="202">
        <v>-3272</v>
      </c>
      <c r="X124" s="202">
        <v>-50819</v>
      </c>
      <c r="Y124" s="202"/>
      <c r="Z124" s="202"/>
      <c r="AA124" s="202"/>
      <c r="AB124" s="202"/>
      <c r="AC124" s="202"/>
      <c r="AD124" s="202"/>
      <c r="AE124" s="202"/>
      <c r="AF124" s="202"/>
      <c r="AG124" s="202"/>
      <c r="AH124" s="202"/>
      <c r="AI124" s="202"/>
      <c r="AJ124" s="202"/>
      <c r="AK124" s="202"/>
      <c r="AL124" s="202"/>
      <c r="AM124" s="202"/>
      <c r="AN124" s="202"/>
      <c r="AO124" s="202"/>
      <c r="AP124" s="202"/>
      <c r="AQ124" s="202"/>
      <c r="AR124" s="202"/>
      <c r="AS124" s="202"/>
      <c r="AT124" s="202"/>
      <c r="AU124" s="202"/>
      <c r="AV124" s="202"/>
      <c r="AW124" s="202"/>
      <c r="AX124" s="202"/>
      <c r="AY124" s="125"/>
      <c r="AZ124" s="1028">
        <f t="shared" si="113"/>
        <v>0</v>
      </c>
      <c r="BA124" s="975"/>
      <c r="BB124" s="202"/>
      <c r="BC124" s="202"/>
      <c r="BD124" s="202"/>
      <c r="BE124" s="202"/>
      <c r="BF124" s="202"/>
      <c r="BG124" s="125"/>
      <c r="BH124" s="1028">
        <f t="shared" si="158"/>
        <v>0</v>
      </c>
      <c r="BI124" s="975"/>
      <c r="BJ124" s="202"/>
      <c r="BK124" s="202"/>
      <c r="BL124" s="202"/>
      <c r="BM124" s="125"/>
      <c r="BN124" s="1029"/>
      <c r="BO124" s="367"/>
    </row>
    <row r="125" spans="1:67" ht="36" x14ac:dyDescent="0.25">
      <c r="A125" s="35">
        <v>2276</v>
      </c>
      <c r="B125" s="56" t="s">
        <v>107</v>
      </c>
      <c r="C125" s="941">
        <f t="shared" si="157"/>
        <v>0</v>
      </c>
      <c r="D125" s="972">
        <f t="shared" si="157"/>
        <v>0</v>
      </c>
      <c r="E125" s="125">
        <f>SUM(F125:AY125)</f>
        <v>0</v>
      </c>
      <c r="F125" s="975"/>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c r="AH125" s="202"/>
      <c r="AI125" s="202"/>
      <c r="AJ125" s="202"/>
      <c r="AK125" s="202"/>
      <c r="AL125" s="202"/>
      <c r="AM125" s="202"/>
      <c r="AN125" s="202"/>
      <c r="AO125" s="202"/>
      <c r="AP125" s="202"/>
      <c r="AQ125" s="202"/>
      <c r="AR125" s="202"/>
      <c r="AS125" s="202"/>
      <c r="AT125" s="202"/>
      <c r="AU125" s="202"/>
      <c r="AV125" s="202"/>
      <c r="AW125" s="202"/>
      <c r="AX125" s="202"/>
      <c r="AY125" s="125"/>
      <c r="AZ125" s="1028">
        <f t="shared" si="113"/>
        <v>0</v>
      </c>
      <c r="BA125" s="975"/>
      <c r="BB125" s="202"/>
      <c r="BC125" s="202"/>
      <c r="BD125" s="202"/>
      <c r="BE125" s="202"/>
      <c r="BF125" s="202"/>
      <c r="BG125" s="125"/>
      <c r="BH125" s="1028">
        <f t="shared" si="158"/>
        <v>0</v>
      </c>
      <c r="BI125" s="975"/>
      <c r="BJ125" s="202"/>
      <c r="BK125" s="202"/>
      <c r="BL125" s="202"/>
      <c r="BM125" s="125"/>
      <c r="BN125" s="1029"/>
      <c r="BO125" s="367"/>
    </row>
    <row r="126" spans="1:67" ht="24" customHeight="1" x14ac:dyDescent="0.25">
      <c r="A126" s="35">
        <v>2278</v>
      </c>
      <c r="B126" s="56" t="s">
        <v>108</v>
      </c>
      <c r="C126" s="941">
        <f t="shared" si="157"/>
        <v>0</v>
      </c>
      <c r="D126" s="972">
        <f t="shared" si="157"/>
        <v>0</v>
      </c>
      <c r="E126" s="125">
        <f>SUM(F126:AY126)</f>
        <v>0</v>
      </c>
      <c r="F126" s="975"/>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202"/>
      <c r="AJ126" s="202"/>
      <c r="AK126" s="202"/>
      <c r="AL126" s="202"/>
      <c r="AM126" s="202"/>
      <c r="AN126" s="202"/>
      <c r="AO126" s="202"/>
      <c r="AP126" s="202"/>
      <c r="AQ126" s="202"/>
      <c r="AR126" s="202"/>
      <c r="AS126" s="202"/>
      <c r="AT126" s="202"/>
      <c r="AU126" s="202"/>
      <c r="AV126" s="202"/>
      <c r="AW126" s="202"/>
      <c r="AX126" s="202"/>
      <c r="AY126" s="125"/>
      <c r="AZ126" s="1028">
        <f t="shared" si="113"/>
        <v>0</v>
      </c>
      <c r="BA126" s="975"/>
      <c r="BB126" s="202"/>
      <c r="BC126" s="202"/>
      <c r="BD126" s="202"/>
      <c r="BE126" s="202"/>
      <c r="BF126" s="202"/>
      <c r="BG126" s="125"/>
      <c r="BH126" s="1028">
        <f t="shared" si="158"/>
        <v>0</v>
      </c>
      <c r="BI126" s="975"/>
      <c r="BJ126" s="202"/>
      <c r="BK126" s="202"/>
      <c r="BL126" s="202"/>
      <c r="BM126" s="125"/>
      <c r="BN126" s="1029"/>
      <c r="BO126" s="367"/>
    </row>
    <row r="127" spans="1:67" ht="24" x14ac:dyDescent="0.25">
      <c r="A127" s="35">
        <v>2279</v>
      </c>
      <c r="B127" s="56" t="s">
        <v>109</v>
      </c>
      <c r="C127" s="941">
        <f t="shared" si="157"/>
        <v>0</v>
      </c>
      <c r="D127" s="972">
        <f t="shared" si="157"/>
        <v>0</v>
      </c>
      <c r="E127" s="125">
        <f>SUM(F127:AY127)</f>
        <v>0</v>
      </c>
      <c r="F127" s="975"/>
      <c r="G127" s="202"/>
      <c r="H127" s="202"/>
      <c r="I127" s="202"/>
      <c r="J127" s="202"/>
      <c r="K127" s="202"/>
      <c r="L127" s="202"/>
      <c r="M127" s="202"/>
      <c r="N127" s="202"/>
      <c r="O127" s="202"/>
      <c r="P127" s="202"/>
      <c r="Q127" s="202"/>
      <c r="R127" s="202"/>
      <c r="S127" s="202"/>
      <c r="T127" s="202"/>
      <c r="U127" s="202"/>
      <c r="V127" s="202"/>
      <c r="W127" s="202"/>
      <c r="X127" s="202"/>
      <c r="Y127" s="202"/>
      <c r="Z127" s="202"/>
      <c r="AA127" s="202"/>
      <c r="AB127" s="202"/>
      <c r="AC127" s="202"/>
      <c r="AD127" s="202"/>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125"/>
      <c r="AZ127" s="1028">
        <f t="shared" si="113"/>
        <v>0</v>
      </c>
      <c r="BA127" s="975"/>
      <c r="BB127" s="202"/>
      <c r="BC127" s="202"/>
      <c r="BD127" s="202"/>
      <c r="BE127" s="202"/>
      <c r="BF127" s="202"/>
      <c r="BG127" s="125"/>
      <c r="BH127" s="1028">
        <f t="shared" si="158"/>
        <v>0</v>
      </c>
      <c r="BI127" s="975"/>
      <c r="BJ127" s="202"/>
      <c r="BK127" s="202"/>
      <c r="BL127" s="202"/>
      <c r="BM127" s="125"/>
      <c r="BN127" s="1029"/>
      <c r="BO127" s="367"/>
    </row>
    <row r="128" spans="1:67" ht="24" x14ac:dyDescent="0.25">
      <c r="A128" s="116">
        <v>2280</v>
      </c>
      <c r="B128" s="50" t="s">
        <v>110</v>
      </c>
      <c r="C128" s="936">
        <f t="shared" ref="C128" si="159">SUM(C129)</f>
        <v>0</v>
      </c>
      <c r="D128" s="965">
        <f t="shared" ref="D128:BN128" si="160">SUM(D129)</f>
        <v>0</v>
      </c>
      <c r="E128" s="141">
        <f t="shared" si="160"/>
        <v>0</v>
      </c>
      <c r="F128" s="965">
        <f t="shared" si="160"/>
        <v>0</v>
      </c>
      <c r="G128" s="204">
        <f t="shared" si="160"/>
        <v>0</v>
      </c>
      <c r="H128" s="204">
        <f t="shared" si="160"/>
        <v>0</v>
      </c>
      <c r="I128" s="204">
        <f t="shared" si="160"/>
        <v>0</v>
      </c>
      <c r="J128" s="204">
        <f t="shared" si="160"/>
        <v>0</v>
      </c>
      <c r="K128" s="204">
        <f t="shared" si="160"/>
        <v>0</v>
      </c>
      <c r="L128" s="204">
        <f t="shared" si="160"/>
        <v>0</v>
      </c>
      <c r="M128" s="204">
        <f t="shared" si="160"/>
        <v>0</v>
      </c>
      <c r="N128" s="204">
        <f t="shared" si="160"/>
        <v>0</v>
      </c>
      <c r="O128" s="204">
        <f t="shared" si="160"/>
        <v>0</v>
      </c>
      <c r="P128" s="204">
        <f t="shared" si="160"/>
        <v>0</v>
      </c>
      <c r="Q128" s="204">
        <f t="shared" si="160"/>
        <v>0</v>
      </c>
      <c r="R128" s="204">
        <f t="shared" si="160"/>
        <v>0</v>
      </c>
      <c r="S128" s="204">
        <f t="shared" si="160"/>
        <v>0</v>
      </c>
      <c r="T128" s="204">
        <f t="shared" si="160"/>
        <v>0</v>
      </c>
      <c r="U128" s="204">
        <f t="shared" si="160"/>
        <v>0</v>
      </c>
      <c r="V128" s="204">
        <f t="shared" si="160"/>
        <v>0</v>
      </c>
      <c r="W128" s="204">
        <f t="shared" si="160"/>
        <v>0</v>
      </c>
      <c r="X128" s="204">
        <f t="shared" si="160"/>
        <v>0</v>
      </c>
      <c r="Y128" s="204">
        <f t="shared" si="160"/>
        <v>0</v>
      </c>
      <c r="Z128" s="204">
        <f t="shared" si="160"/>
        <v>0</v>
      </c>
      <c r="AA128" s="204">
        <f t="shared" si="160"/>
        <v>0</v>
      </c>
      <c r="AB128" s="204">
        <f t="shared" si="160"/>
        <v>0</v>
      </c>
      <c r="AC128" s="204">
        <f t="shared" si="160"/>
        <v>0</v>
      </c>
      <c r="AD128" s="204">
        <f t="shared" si="160"/>
        <v>0</v>
      </c>
      <c r="AE128" s="204">
        <f t="shared" si="160"/>
        <v>0</v>
      </c>
      <c r="AF128" s="204">
        <f t="shared" si="160"/>
        <v>0</v>
      </c>
      <c r="AG128" s="204">
        <f t="shared" si="160"/>
        <v>0</v>
      </c>
      <c r="AH128" s="204">
        <f t="shared" si="160"/>
        <v>0</v>
      </c>
      <c r="AI128" s="204">
        <f t="shared" si="160"/>
        <v>0</v>
      </c>
      <c r="AJ128" s="204">
        <f t="shared" si="160"/>
        <v>0</v>
      </c>
      <c r="AK128" s="204">
        <f t="shared" si="160"/>
        <v>0</v>
      </c>
      <c r="AL128" s="204">
        <f t="shared" si="160"/>
        <v>0</v>
      </c>
      <c r="AM128" s="204">
        <f t="shared" si="160"/>
        <v>0</v>
      </c>
      <c r="AN128" s="204">
        <f t="shared" si="160"/>
        <v>0</v>
      </c>
      <c r="AO128" s="204">
        <f t="shared" si="160"/>
        <v>0</v>
      </c>
      <c r="AP128" s="204">
        <f t="shared" si="160"/>
        <v>0</v>
      </c>
      <c r="AQ128" s="204">
        <f t="shared" si="160"/>
        <v>0</v>
      </c>
      <c r="AR128" s="204">
        <f t="shared" si="160"/>
        <v>0</v>
      </c>
      <c r="AS128" s="204">
        <f t="shared" si="160"/>
        <v>0</v>
      </c>
      <c r="AT128" s="204">
        <f t="shared" si="160"/>
        <v>0</v>
      </c>
      <c r="AU128" s="204">
        <f t="shared" si="160"/>
        <v>0</v>
      </c>
      <c r="AV128" s="204">
        <f t="shared" si="160"/>
        <v>0</v>
      </c>
      <c r="AW128" s="204">
        <f t="shared" si="160"/>
        <v>0</v>
      </c>
      <c r="AX128" s="204">
        <f t="shared" si="160"/>
        <v>0</v>
      </c>
      <c r="AY128" s="141">
        <f t="shared" si="160"/>
        <v>0</v>
      </c>
      <c r="AZ128" s="374">
        <f t="shared" si="160"/>
        <v>0</v>
      </c>
      <c r="BA128" s="965">
        <f t="shared" si="160"/>
        <v>0</v>
      </c>
      <c r="BB128" s="204">
        <f t="shared" si="160"/>
        <v>0</v>
      </c>
      <c r="BC128" s="204">
        <f t="shared" si="160"/>
        <v>0</v>
      </c>
      <c r="BD128" s="204">
        <f t="shared" si="160"/>
        <v>0</v>
      </c>
      <c r="BE128" s="204">
        <f t="shared" si="160"/>
        <v>0</v>
      </c>
      <c r="BF128" s="204">
        <f t="shared" si="160"/>
        <v>0</v>
      </c>
      <c r="BG128" s="141">
        <f t="shared" si="160"/>
        <v>0</v>
      </c>
      <c r="BH128" s="374">
        <f t="shared" si="160"/>
        <v>0</v>
      </c>
      <c r="BI128" s="965">
        <f t="shared" si="160"/>
        <v>0</v>
      </c>
      <c r="BJ128" s="204">
        <f t="shared" si="160"/>
        <v>0</v>
      </c>
      <c r="BK128" s="204">
        <f t="shared" si="160"/>
        <v>0</v>
      </c>
      <c r="BL128" s="204">
        <f t="shared" si="160"/>
        <v>0</v>
      </c>
      <c r="BM128" s="141">
        <f t="shared" si="160"/>
        <v>0</v>
      </c>
      <c r="BN128" s="57">
        <f t="shared" si="160"/>
        <v>0</v>
      </c>
      <c r="BO128" s="367"/>
    </row>
    <row r="129" spans="1:67" ht="24" x14ac:dyDescent="0.25">
      <c r="A129" s="35">
        <v>2283</v>
      </c>
      <c r="B129" s="56" t="s">
        <v>111</v>
      </c>
      <c r="C129" s="941">
        <f>SUM(E129,AZ129,BH129)</f>
        <v>0</v>
      </c>
      <c r="D129" s="972">
        <f>SUM(F129,BA129,BI129)</f>
        <v>0</v>
      </c>
      <c r="E129" s="125">
        <f>SUM(F129:AY129)</f>
        <v>0</v>
      </c>
      <c r="F129" s="975"/>
      <c r="G129" s="202"/>
      <c r="H129" s="202"/>
      <c r="I129" s="202"/>
      <c r="J129" s="202"/>
      <c r="K129" s="202"/>
      <c r="L129" s="202"/>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c r="AH129" s="202"/>
      <c r="AI129" s="202"/>
      <c r="AJ129" s="202"/>
      <c r="AK129" s="202"/>
      <c r="AL129" s="202"/>
      <c r="AM129" s="202"/>
      <c r="AN129" s="202"/>
      <c r="AO129" s="202"/>
      <c r="AP129" s="202"/>
      <c r="AQ129" s="202"/>
      <c r="AR129" s="202"/>
      <c r="AS129" s="202"/>
      <c r="AT129" s="202"/>
      <c r="AU129" s="202"/>
      <c r="AV129" s="202"/>
      <c r="AW129" s="202"/>
      <c r="AX129" s="202"/>
      <c r="AY129" s="125"/>
      <c r="AZ129" s="1028">
        <f t="shared" si="113"/>
        <v>0</v>
      </c>
      <c r="BA129" s="975"/>
      <c r="BB129" s="202"/>
      <c r="BC129" s="202"/>
      <c r="BD129" s="202"/>
      <c r="BE129" s="202"/>
      <c r="BF129" s="202"/>
      <c r="BG129" s="125"/>
      <c r="BH129" s="1028">
        <f>SUM(BI129:BM129)</f>
        <v>0</v>
      </c>
      <c r="BI129" s="975"/>
      <c r="BJ129" s="202"/>
      <c r="BK129" s="202"/>
      <c r="BL129" s="202"/>
      <c r="BM129" s="125"/>
      <c r="BN129" s="1029"/>
      <c r="BO129" s="367"/>
    </row>
    <row r="130" spans="1:67" ht="38.25" customHeight="1" x14ac:dyDescent="0.25">
      <c r="A130" s="42">
        <v>2300</v>
      </c>
      <c r="B130" s="104" t="s">
        <v>112</v>
      </c>
      <c r="C130" s="995">
        <f t="shared" ref="C130:E130" si="161">SUM(C131,C136,C140,C141,C144,C151,C159,C160,C163)</f>
        <v>0</v>
      </c>
      <c r="D130" s="956">
        <f t="shared" si="161"/>
        <v>0</v>
      </c>
      <c r="E130" s="123">
        <f t="shared" si="161"/>
        <v>0</v>
      </c>
      <c r="F130" s="956">
        <f>SUM(F131,F136,F140,F141,F144,F151,F159,F160,F163)</f>
        <v>0</v>
      </c>
      <c r="G130" s="105">
        <f>SUM(G131,G136,G140,G141,G144,G151,G159,G160,G163)</f>
        <v>0</v>
      </c>
      <c r="H130" s="105">
        <f t="shared" ref="H130:AX130" si="162">SUM(H131,H136,H140,H141,H144,H151,H159,H160,H163)</f>
        <v>0</v>
      </c>
      <c r="I130" s="105">
        <f t="shared" si="162"/>
        <v>0</v>
      </c>
      <c r="J130" s="105">
        <f t="shared" si="162"/>
        <v>0</v>
      </c>
      <c r="K130" s="105">
        <f t="shared" si="162"/>
        <v>0</v>
      </c>
      <c r="L130" s="105">
        <f t="shared" si="162"/>
        <v>0</v>
      </c>
      <c r="M130" s="105">
        <f t="shared" si="162"/>
        <v>0</v>
      </c>
      <c r="N130" s="105">
        <f t="shared" si="162"/>
        <v>0</v>
      </c>
      <c r="O130" s="105">
        <f t="shared" si="162"/>
        <v>0</v>
      </c>
      <c r="P130" s="105">
        <f t="shared" si="162"/>
        <v>0</v>
      </c>
      <c r="Q130" s="105">
        <f t="shared" si="162"/>
        <v>0</v>
      </c>
      <c r="R130" s="105">
        <f t="shared" si="162"/>
        <v>0</v>
      </c>
      <c r="S130" s="105">
        <f t="shared" si="162"/>
        <v>0</v>
      </c>
      <c r="T130" s="105">
        <f t="shared" si="162"/>
        <v>0</v>
      </c>
      <c r="U130" s="105">
        <f t="shared" si="162"/>
        <v>0</v>
      </c>
      <c r="V130" s="105">
        <f t="shared" si="162"/>
        <v>0</v>
      </c>
      <c r="W130" s="105">
        <f t="shared" si="162"/>
        <v>0</v>
      </c>
      <c r="X130" s="105">
        <f t="shared" si="162"/>
        <v>0</v>
      </c>
      <c r="Y130" s="105">
        <f t="shared" si="162"/>
        <v>0</v>
      </c>
      <c r="Z130" s="105">
        <f t="shared" si="162"/>
        <v>0</v>
      </c>
      <c r="AA130" s="105">
        <f t="shared" si="162"/>
        <v>0</v>
      </c>
      <c r="AB130" s="105">
        <f t="shared" si="162"/>
        <v>0</v>
      </c>
      <c r="AC130" s="105">
        <f t="shared" si="162"/>
        <v>0</v>
      </c>
      <c r="AD130" s="105">
        <f t="shared" si="162"/>
        <v>0</v>
      </c>
      <c r="AE130" s="105">
        <f t="shared" si="162"/>
        <v>0</v>
      </c>
      <c r="AF130" s="105">
        <f t="shared" si="162"/>
        <v>0</v>
      </c>
      <c r="AG130" s="105">
        <f t="shared" si="162"/>
        <v>0</v>
      </c>
      <c r="AH130" s="105">
        <f t="shared" si="162"/>
        <v>0</v>
      </c>
      <c r="AI130" s="105">
        <f t="shared" si="162"/>
        <v>0</v>
      </c>
      <c r="AJ130" s="105">
        <f t="shared" si="162"/>
        <v>0</v>
      </c>
      <c r="AK130" s="105">
        <f t="shared" si="162"/>
        <v>0</v>
      </c>
      <c r="AL130" s="105">
        <f t="shared" si="162"/>
        <v>0</v>
      </c>
      <c r="AM130" s="105">
        <f t="shared" si="162"/>
        <v>0</v>
      </c>
      <c r="AN130" s="105">
        <f t="shared" si="162"/>
        <v>0</v>
      </c>
      <c r="AO130" s="105">
        <f t="shared" si="162"/>
        <v>0</v>
      </c>
      <c r="AP130" s="105">
        <f t="shared" si="162"/>
        <v>0</v>
      </c>
      <c r="AQ130" s="105">
        <f t="shared" si="162"/>
        <v>0</v>
      </c>
      <c r="AR130" s="105">
        <f t="shared" si="162"/>
        <v>0</v>
      </c>
      <c r="AS130" s="105">
        <f t="shared" si="162"/>
        <v>0</v>
      </c>
      <c r="AT130" s="105">
        <f t="shared" si="162"/>
        <v>0</v>
      </c>
      <c r="AU130" s="105">
        <f t="shared" si="162"/>
        <v>0</v>
      </c>
      <c r="AV130" s="105">
        <f t="shared" si="162"/>
        <v>0</v>
      </c>
      <c r="AW130" s="105">
        <f t="shared" si="162"/>
        <v>0</v>
      </c>
      <c r="AX130" s="105">
        <f t="shared" si="162"/>
        <v>0</v>
      </c>
      <c r="AY130" s="123">
        <f>SUM(AY131,AY136,AY140,AY141,AY144,AY151,AY159,AY160,AY163)</f>
        <v>0</v>
      </c>
      <c r="AZ130" s="373">
        <f t="shared" ref="AZ130" si="163">SUM(AZ131,AZ136,AZ140,AZ141,AZ144,AZ151,AZ159,AZ160,AZ163)</f>
        <v>0</v>
      </c>
      <c r="BA130" s="956">
        <f>SUM(BA131,BA136,BA140,BA141,BA144,BA151,BA159,BA160,BA163)</f>
        <v>0</v>
      </c>
      <c r="BB130" s="105">
        <f t="shared" ref="BB130:BH130" si="164">SUM(BB131,BB136,BB140,BB141,BB144,BB151,BB159,BB160,BB163)</f>
        <v>0</v>
      </c>
      <c r="BC130" s="105">
        <f t="shared" si="164"/>
        <v>0</v>
      </c>
      <c r="BD130" s="105">
        <f t="shared" si="164"/>
        <v>0</v>
      </c>
      <c r="BE130" s="105">
        <f t="shared" si="164"/>
        <v>0</v>
      </c>
      <c r="BF130" s="105">
        <f t="shared" si="164"/>
        <v>0</v>
      </c>
      <c r="BG130" s="123">
        <f t="shared" si="164"/>
        <v>0</v>
      </c>
      <c r="BH130" s="373">
        <f t="shared" si="164"/>
        <v>0</v>
      </c>
      <c r="BI130" s="956">
        <f>SUM(BI131,BI136,BI140,BI141,BI144,BI151,BI159,BI160,BI163)</f>
        <v>0</v>
      </c>
      <c r="BJ130" s="105">
        <f t="shared" ref="BJ130:BM130" si="165">SUM(BJ131,BJ136,BJ140,BJ141,BJ144,BJ151,BJ159,BJ160,BJ163)</f>
        <v>0</v>
      </c>
      <c r="BK130" s="105">
        <f t="shared" si="165"/>
        <v>0</v>
      </c>
      <c r="BL130" s="105">
        <f t="shared" si="165"/>
        <v>0</v>
      </c>
      <c r="BM130" s="123">
        <f t="shared" si="165"/>
        <v>0</v>
      </c>
      <c r="BN130" s="43">
        <f>SUM(BN131,BN136,BN140,BN141,BN144,BN151,BN159,BN160,BN163)</f>
        <v>0</v>
      </c>
      <c r="BO130" s="367"/>
    </row>
    <row r="131" spans="1:67" ht="24" x14ac:dyDescent="0.25">
      <c r="A131" s="116">
        <v>2310</v>
      </c>
      <c r="B131" s="50" t="s">
        <v>308</v>
      </c>
      <c r="C131" s="936">
        <f t="shared" ref="C131:E131" si="166">SUM(C132:C135)</f>
        <v>0</v>
      </c>
      <c r="D131" s="965">
        <f t="shared" si="166"/>
        <v>0</v>
      </c>
      <c r="E131" s="141">
        <f t="shared" si="166"/>
        <v>0</v>
      </c>
      <c r="F131" s="965">
        <f>SUM(F132:F135)</f>
        <v>0</v>
      </c>
      <c r="G131" s="204">
        <f>SUM(G132:G135)</f>
        <v>0</v>
      </c>
      <c r="H131" s="204">
        <f t="shared" ref="H131:AZ131" si="167">SUM(H132:H135)</f>
        <v>0</v>
      </c>
      <c r="I131" s="204">
        <f t="shared" si="167"/>
        <v>0</v>
      </c>
      <c r="J131" s="204">
        <f t="shared" si="167"/>
        <v>0</v>
      </c>
      <c r="K131" s="204">
        <f t="shared" si="167"/>
        <v>0</v>
      </c>
      <c r="L131" s="204">
        <f t="shared" si="167"/>
        <v>0</v>
      </c>
      <c r="M131" s="204">
        <f t="shared" si="167"/>
        <v>0</v>
      </c>
      <c r="N131" s="204">
        <f t="shared" si="167"/>
        <v>0</v>
      </c>
      <c r="O131" s="204">
        <f t="shared" si="167"/>
        <v>0</v>
      </c>
      <c r="P131" s="204">
        <f t="shared" si="167"/>
        <v>0</v>
      </c>
      <c r="Q131" s="204">
        <f t="shared" si="167"/>
        <v>0</v>
      </c>
      <c r="R131" s="204">
        <f t="shared" si="167"/>
        <v>0</v>
      </c>
      <c r="S131" s="204">
        <f t="shared" si="167"/>
        <v>0</v>
      </c>
      <c r="T131" s="204">
        <f t="shared" si="167"/>
        <v>0</v>
      </c>
      <c r="U131" s="204">
        <f t="shared" si="167"/>
        <v>0</v>
      </c>
      <c r="V131" s="204">
        <f t="shared" si="167"/>
        <v>0</v>
      </c>
      <c r="W131" s="204">
        <f t="shared" si="167"/>
        <v>0</v>
      </c>
      <c r="X131" s="204">
        <f t="shared" si="167"/>
        <v>0</v>
      </c>
      <c r="Y131" s="204">
        <f t="shared" si="167"/>
        <v>0</v>
      </c>
      <c r="Z131" s="204">
        <f t="shared" si="167"/>
        <v>0</v>
      </c>
      <c r="AA131" s="204">
        <f t="shared" si="167"/>
        <v>0</v>
      </c>
      <c r="AB131" s="204">
        <f t="shared" si="167"/>
        <v>0</v>
      </c>
      <c r="AC131" s="204">
        <f t="shared" si="167"/>
        <v>0</v>
      </c>
      <c r="AD131" s="204">
        <f t="shared" si="167"/>
        <v>0</v>
      </c>
      <c r="AE131" s="204">
        <f t="shared" si="167"/>
        <v>0</v>
      </c>
      <c r="AF131" s="204">
        <f t="shared" si="167"/>
        <v>0</v>
      </c>
      <c r="AG131" s="204">
        <f t="shared" si="167"/>
        <v>0</v>
      </c>
      <c r="AH131" s="204">
        <f t="shared" si="167"/>
        <v>0</v>
      </c>
      <c r="AI131" s="204">
        <f t="shared" si="167"/>
        <v>0</v>
      </c>
      <c r="AJ131" s="204">
        <f t="shared" si="167"/>
        <v>0</v>
      </c>
      <c r="AK131" s="204">
        <f t="shared" si="167"/>
        <v>0</v>
      </c>
      <c r="AL131" s="204">
        <f t="shared" si="167"/>
        <v>0</v>
      </c>
      <c r="AM131" s="204">
        <f t="shared" si="167"/>
        <v>0</v>
      </c>
      <c r="AN131" s="204">
        <f t="shared" si="167"/>
        <v>0</v>
      </c>
      <c r="AO131" s="204">
        <f t="shared" si="167"/>
        <v>0</v>
      </c>
      <c r="AP131" s="204">
        <f t="shared" si="167"/>
        <v>0</v>
      </c>
      <c r="AQ131" s="204">
        <f t="shared" si="167"/>
        <v>0</v>
      </c>
      <c r="AR131" s="204">
        <f t="shared" si="167"/>
        <v>0</v>
      </c>
      <c r="AS131" s="204">
        <f t="shared" si="167"/>
        <v>0</v>
      </c>
      <c r="AT131" s="204">
        <f t="shared" si="167"/>
        <v>0</v>
      </c>
      <c r="AU131" s="204">
        <f t="shared" si="167"/>
        <v>0</v>
      </c>
      <c r="AV131" s="204">
        <f t="shared" si="167"/>
        <v>0</v>
      </c>
      <c r="AW131" s="204">
        <f t="shared" si="167"/>
        <v>0</v>
      </c>
      <c r="AX131" s="204">
        <f t="shared" si="167"/>
        <v>0</v>
      </c>
      <c r="AY131" s="141">
        <f t="shared" si="167"/>
        <v>0</v>
      </c>
      <c r="AZ131" s="374">
        <f t="shared" si="167"/>
        <v>0</v>
      </c>
      <c r="BA131" s="965">
        <f>SUM(BA132:BA135)</f>
        <v>0</v>
      </c>
      <c r="BB131" s="204">
        <f t="shared" ref="BB131:BH131" si="168">SUM(BB132:BB135)</f>
        <v>0</v>
      </c>
      <c r="BC131" s="204">
        <f t="shared" si="168"/>
        <v>0</v>
      </c>
      <c r="BD131" s="204">
        <f t="shared" si="168"/>
        <v>0</v>
      </c>
      <c r="BE131" s="204">
        <f t="shared" si="168"/>
        <v>0</v>
      </c>
      <c r="BF131" s="204">
        <f t="shared" si="168"/>
        <v>0</v>
      </c>
      <c r="BG131" s="141">
        <f t="shared" si="168"/>
        <v>0</v>
      </c>
      <c r="BH131" s="374">
        <f t="shared" si="168"/>
        <v>0</v>
      </c>
      <c r="BI131" s="965">
        <f>SUM(BI132:BI135)</f>
        <v>0</v>
      </c>
      <c r="BJ131" s="204">
        <f t="shared" ref="BJ131:BM131" si="169">SUM(BJ132:BJ135)</f>
        <v>0</v>
      </c>
      <c r="BK131" s="204">
        <f t="shared" si="169"/>
        <v>0</v>
      </c>
      <c r="BL131" s="204">
        <f t="shared" si="169"/>
        <v>0</v>
      </c>
      <c r="BM131" s="141">
        <f t="shared" si="169"/>
        <v>0</v>
      </c>
      <c r="BN131" s="65">
        <f>SUM(BN132:BN135)</f>
        <v>0</v>
      </c>
      <c r="BO131" s="367"/>
    </row>
    <row r="132" spans="1:67" x14ac:dyDescent="0.25">
      <c r="A132" s="35">
        <v>2311</v>
      </c>
      <c r="B132" s="56" t="s">
        <v>113</v>
      </c>
      <c r="C132" s="941">
        <f t="shared" ref="C132:D135" si="170">SUM(E132,AZ132,BH132)</f>
        <v>0</v>
      </c>
      <c r="D132" s="972">
        <f t="shared" si="170"/>
        <v>0</v>
      </c>
      <c r="E132" s="125">
        <f>SUM(F132:AY132)</f>
        <v>0</v>
      </c>
      <c r="F132" s="975"/>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02"/>
      <c r="AN132" s="202"/>
      <c r="AO132" s="202"/>
      <c r="AP132" s="202"/>
      <c r="AQ132" s="202"/>
      <c r="AR132" s="202"/>
      <c r="AS132" s="202"/>
      <c r="AT132" s="202"/>
      <c r="AU132" s="202"/>
      <c r="AV132" s="202"/>
      <c r="AW132" s="202"/>
      <c r="AX132" s="202"/>
      <c r="AY132" s="125"/>
      <c r="AZ132" s="1028">
        <f t="shared" ref="AZ132:AZ164" si="171">SUM(BA132:BG132)</f>
        <v>0</v>
      </c>
      <c r="BA132" s="975"/>
      <c r="BB132" s="202"/>
      <c r="BC132" s="202"/>
      <c r="BD132" s="202"/>
      <c r="BE132" s="202"/>
      <c r="BF132" s="202"/>
      <c r="BG132" s="125"/>
      <c r="BH132" s="1028">
        <f t="shared" ref="BH132:BH135" si="172">SUM(BI132:BM132)</f>
        <v>0</v>
      </c>
      <c r="BI132" s="975"/>
      <c r="BJ132" s="202"/>
      <c r="BK132" s="202"/>
      <c r="BL132" s="202"/>
      <c r="BM132" s="125"/>
      <c r="BN132" s="1029"/>
      <c r="BO132" s="367"/>
    </row>
    <row r="133" spans="1:67" x14ac:dyDescent="0.25">
      <c r="A133" s="35">
        <v>2312</v>
      </c>
      <c r="B133" s="56" t="s">
        <v>114</v>
      </c>
      <c r="C133" s="941">
        <f t="shared" si="170"/>
        <v>0</v>
      </c>
      <c r="D133" s="972">
        <f t="shared" si="170"/>
        <v>0</v>
      </c>
      <c r="E133" s="125">
        <f>SUM(F133:AY133)</f>
        <v>0</v>
      </c>
      <c r="F133" s="975"/>
      <c r="G133" s="202"/>
      <c r="H133" s="202"/>
      <c r="I133" s="202"/>
      <c r="J133" s="202"/>
      <c r="K133" s="202"/>
      <c r="L133" s="202"/>
      <c r="M133" s="202"/>
      <c r="N133" s="202"/>
      <c r="O133" s="202"/>
      <c r="P133" s="202"/>
      <c r="Q133" s="202"/>
      <c r="R133" s="202"/>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c r="AY133" s="125"/>
      <c r="AZ133" s="1028">
        <f t="shared" si="171"/>
        <v>0</v>
      </c>
      <c r="BA133" s="975"/>
      <c r="BB133" s="202"/>
      <c r="BC133" s="202"/>
      <c r="BD133" s="202"/>
      <c r="BE133" s="202"/>
      <c r="BF133" s="202"/>
      <c r="BG133" s="125"/>
      <c r="BH133" s="1028">
        <f t="shared" si="172"/>
        <v>0</v>
      </c>
      <c r="BI133" s="975"/>
      <c r="BJ133" s="202"/>
      <c r="BK133" s="202"/>
      <c r="BL133" s="202"/>
      <c r="BM133" s="125"/>
      <c r="BN133" s="1029"/>
      <c r="BO133" s="367"/>
    </row>
    <row r="134" spans="1:67" x14ac:dyDescent="0.25">
      <c r="A134" s="35">
        <v>2313</v>
      </c>
      <c r="B134" s="56" t="s">
        <v>115</v>
      </c>
      <c r="C134" s="941">
        <f t="shared" si="170"/>
        <v>0</v>
      </c>
      <c r="D134" s="972">
        <f t="shared" si="170"/>
        <v>0</v>
      </c>
      <c r="E134" s="125">
        <f>SUM(F134:AY134)</f>
        <v>0</v>
      </c>
      <c r="F134" s="975"/>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2"/>
      <c r="AK134" s="202"/>
      <c r="AL134" s="202"/>
      <c r="AM134" s="202"/>
      <c r="AN134" s="202"/>
      <c r="AO134" s="202"/>
      <c r="AP134" s="202"/>
      <c r="AQ134" s="202"/>
      <c r="AR134" s="202"/>
      <c r="AS134" s="202"/>
      <c r="AT134" s="202"/>
      <c r="AU134" s="202"/>
      <c r="AV134" s="202"/>
      <c r="AW134" s="202"/>
      <c r="AX134" s="202"/>
      <c r="AY134" s="125"/>
      <c r="AZ134" s="1028">
        <f t="shared" si="171"/>
        <v>0</v>
      </c>
      <c r="BA134" s="975"/>
      <c r="BB134" s="202"/>
      <c r="BC134" s="202"/>
      <c r="BD134" s="202"/>
      <c r="BE134" s="202"/>
      <c r="BF134" s="202"/>
      <c r="BG134" s="125"/>
      <c r="BH134" s="1028">
        <f t="shared" si="172"/>
        <v>0</v>
      </c>
      <c r="BI134" s="975"/>
      <c r="BJ134" s="202"/>
      <c r="BK134" s="202"/>
      <c r="BL134" s="202"/>
      <c r="BM134" s="125"/>
      <c r="BN134" s="1029"/>
      <c r="BO134" s="367"/>
    </row>
    <row r="135" spans="1:67" ht="36" x14ac:dyDescent="0.25">
      <c r="A135" s="35">
        <v>2314</v>
      </c>
      <c r="B135" s="56" t="s">
        <v>294</v>
      </c>
      <c r="C135" s="941">
        <f t="shared" si="170"/>
        <v>0</v>
      </c>
      <c r="D135" s="972">
        <f t="shared" si="170"/>
        <v>0</v>
      </c>
      <c r="E135" s="125">
        <f>SUM(F135:AY135)</f>
        <v>0</v>
      </c>
      <c r="F135" s="975"/>
      <c r="G135" s="202"/>
      <c r="H135" s="202"/>
      <c r="I135" s="202"/>
      <c r="J135" s="202"/>
      <c r="K135" s="202"/>
      <c r="L135" s="202"/>
      <c r="M135" s="202"/>
      <c r="N135" s="202"/>
      <c r="O135" s="202"/>
      <c r="P135" s="202"/>
      <c r="Q135" s="202"/>
      <c r="R135" s="202"/>
      <c r="S135" s="202"/>
      <c r="T135" s="202"/>
      <c r="U135" s="202"/>
      <c r="V135" s="202"/>
      <c r="W135" s="202"/>
      <c r="X135" s="202"/>
      <c r="Y135" s="202"/>
      <c r="Z135" s="202"/>
      <c r="AA135" s="202"/>
      <c r="AB135" s="202"/>
      <c r="AC135" s="202"/>
      <c r="AD135" s="202"/>
      <c r="AE135" s="202"/>
      <c r="AF135" s="202"/>
      <c r="AG135" s="202"/>
      <c r="AH135" s="202"/>
      <c r="AI135" s="202"/>
      <c r="AJ135" s="202"/>
      <c r="AK135" s="202"/>
      <c r="AL135" s="202"/>
      <c r="AM135" s="202"/>
      <c r="AN135" s="202"/>
      <c r="AO135" s="202"/>
      <c r="AP135" s="202"/>
      <c r="AQ135" s="202"/>
      <c r="AR135" s="202"/>
      <c r="AS135" s="202"/>
      <c r="AT135" s="202"/>
      <c r="AU135" s="202"/>
      <c r="AV135" s="202"/>
      <c r="AW135" s="202"/>
      <c r="AX135" s="202"/>
      <c r="AY135" s="125"/>
      <c r="AZ135" s="1028">
        <f t="shared" si="171"/>
        <v>0</v>
      </c>
      <c r="BA135" s="975"/>
      <c r="BB135" s="202"/>
      <c r="BC135" s="202"/>
      <c r="BD135" s="202"/>
      <c r="BE135" s="202"/>
      <c r="BF135" s="202"/>
      <c r="BG135" s="125"/>
      <c r="BH135" s="1028">
        <f t="shared" si="172"/>
        <v>0</v>
      </c>
      <c r="BI135" s="975"/>
      <c r="BJ135" s="202"/>
      <c r="BK135" s="202"/>
      <c r="BL135" s="202"/>
      <c r="BM135" s="125"/>
      <c r="BN135" s="1029"/>
      <c r="BO135" s="367"/>
    </row>
    <row r="136" spans="1:67" x14ac:dyDescent="0.25">
      <c r="A136" s="111">
        <v>2320</v>
      </c>
      <c r="B136" s="56" t="s">
        <v>116</v>
      </c>
      <c r="C136" s="941">
        <f t="shared" ref="C136:E136" si="173">SUM(C137:C139)</f>
        <v>0</v>
      </c>
      <c r="D136" s="972">
        <f t="shared" si="173"/>
        <v>0</v>
      </c>
      <c r="E136" s="135">
        <f t="shared" si="173"/>
        <v>0</v>
      </c>
      <c r="F136" s="972">
        <f>SUM(F137:F139)</f>
        <v>0</v>
      </c>
      <c r="G136" s="118">
        <f>SUM(G137:G139)</f>
        <v>0</v>
      </c>
      <c r="H136" s="118">
        <f t="shared" ref="H136:AX136" si="174">SUM(H137:H139)</f>
        <v>0</v>
      </c>
      <c r="I136" s="118">
        <f t="shared" si="174"/>
        <v>0</v>
      </c>
      <c r="J136" s="118">
        <f t="shared" si="174"/>
        <v>0</v>
      </c>
      <c r="K136" s="118">
        <f t="shared" si="174"/>
        <v>0</v>
      </c>
      <c r="L136" s="118">
        <f t="shared" si="174"/>
        <v>0</v>
      </c>
      <c r="M136" s="118">
        <f t="shared" si="174"/>
        <v>0</v>
      </c>
      <c r="N136" s="118">
        <f t="shared" si="174"/>
        <v>0</v>
      </c>
      <c r="O136" s="118">
        <f t="shared" si="174"/>
        <v>0</v>
      </c>
      <c r="P136" s="118">
        <f t="shared" si="174"/>
        <v>0</v>
      </c>
      <c r="Q136" s="118">
        <f t="shared" si="174"/>
        <v>0</v>
      </c>
      <c r="R136" s="118">
        <f t="shared" si="174"/>
        <v>0</v>
      </c>
      <c r="S136" s="118">
        <f t="shared" si="174"/>
        <v>0</v>
      </c>
      <c r="T136" s="118">
        <f t="shared" si="174"/>
        <v>0</v>
      </c>
      <c r="U136" s="118">
        <f t="shared" si="174"/>
        <v>0</v>
      </c>
      <c r="V136" s="118">
        <f t="shared" si="174"/>
        <v>0</v>
      </c>
      <c r="W136" s="118">
        <f t="shared" si="174"/>
        <v>0</v>
      </c>
      <c r="X136" s="118">
        <f t="shared" si="174"/>
        <v>0</v>
      </c>
      <c r="Y136" s="118">
        <f t="shared" si="174"/>
        <v>0</v>
      </c>
      <c r="Z136" s="118">
        <f t="shared" si="174"/>
        <v>0</v>
      </c>
      <c r="AA136" s="118">
        <f t="shared" si="174"/>
        <v>0</v>
      </c>
      <c r="AB136" s="118">
        <f t="shared" si="174"/>
        <v>0</v>
      </c>
      <c r="AC136" s="118">
        <f t="shared" si="174"/>
        <v>0</v>
      </c>
      <c r="AD136" s="118">
        <f t="shared" si="174"/>
        <v>0</v>
      </c>
      <c r="AE136" s="118">
        <f t="shared" si="174"/>
        <v>0</v>
      </c>
      <c r="AF136" s="118">
        <f t="shared" si="174"/>
        <v>0</v>
      </c>
      <c r="AG136" s="118">
        <f t="shared" si="174"/>
        <v>0</v>
      </c>
      <c r="AH136" s="118">
        <f t="shared" si="174"/>
        <v>0</v>
      </c>
      <c r="AI136" s="118">
        <f t="shared" si="174"/>
        <v>0</v>
      </c>
      <c r="AJ136" s="118">
        <f t="shared" si="174"/>
        <v>0</v>
      </c>
      <c r="AK136" s="118">
        <f t="shared" si="174"/>
        <v>0</v>
      </c>
      <c r="AL136" s="118">
        <f t="shared" si="174"/>
        <v>0</v>
      </c>
      <c r="AM136" s="118">
        <f t="shared" si="174"/>
        <v>0</v>
      </c>
      <c r="AN136" s="118">
        <f t="shared" si="174"/>
        <v>0</v>
      </c>
      <c r="AO136" s="118">
        <f t="shared" si="174"/>
        <v>0</v>
      </c>
      <c r="AP136" s="118">
        <f t="shared" si="174"/>
        <v>0</v>
      </c>
      <c r="AQ136" s="118">
        <f t="shared" si="174"/>
        <v>0</v>
      </c>
      <c r="AR136" s="118">
        <f t="shared" si="174"/>
        <v>0</v>
      </c>
      <c r="AS136" s="118">
        <f t="shared" si="174"/>
        <v>0</v>
      </c>
      <c r="AT136" s="118">
        <f t="shared" si="174"/>
        <v>0</v>
      </c>
      <c r="AU136" s="118">
        <f t="shared" si="174"/>
        <v>0</v>
      </c>
      <c r="AV136" s="118">
        <f t="shared" si="174"/>
        <v>0</v>
      </c>
      <c r="AW136" s="118">
        <f t="shared" si="174"/>
        <v>0</v>
      </c>
      <c r="AX136" s="118">
        <f t="shared" si="174"/>
        <v>0</v>
      </c>
      <c r="AY136" s="135">
        <f>SUM(AY137:AY139)</f>
        <v>0</v>
      </c>
      <c r="AZ136" s="362">
        <f t="shared" ref="AZ136" si="175">SUM(AZ137:AZ139)</f>
        <v>0</v>
      </c>
      <c r="BA136" s="972">
        <f>SUM(BA137:BA139)</f>
        <v>0</v>
      </c>
      <c r="BB136" s="118">
        <f t="shared" ref="BB136:BH136" si="176">SUM(BB137:BB139)</f>
        <v>0</v>
      </c>
      <c r="BC136" s="118">
        <f t="shared" si="176"/>
        <v>0</v>
      </c>
      <c r="BD136" s="118">
        <f t="shared" si="176"/>
        <v>0</v>
      </c>
      <c r="BE136" s="118">
        <f t="shared" si="176"/>
        <v>0</v>
      </c>
      <c r="BF136" s="118">
        <f t="shared" si="176"/>
        <v>0</v>
      </c>
      <c r="BG136" s="135">
        <f t="shared" si="176"/>
        <v>0</v>
      </c>
      <c r="BH136" s="362">
        <f t="shared" si="176"/>
        <v>0</v>
      </c>
      <c r="BI136" s="972">
        <f>SUM(BI137:BI139)</f>
        <v>0</v>
      </c>
      <c r="BJ136" s="118">
        <f t="shared" ref="BJ136:BM136" si="177">SUM(BJ137:BJ139)</f>
        <v>0</v>
      </c>
      <c r="BK136" s="118">
        <f t="shared" si="177"/>
        <v>0</v>
      </c>
      <c r="BL136" s="118">
        <f t="shared" si="177"/>
        <v>0</v>
      </c>
      <c r="BM136" s="135">
        <f t="shared" si="177"/>
        <v>0</v>
      </c>
      <c r="BN136" s="57">
        <f>SUM(BN137:BN139)</f>
        <v>0</v>
      </c>
      <c r="BO136" s="367"/>
    </row>
    <row r="137" spans="1:67" x14ac:dyDescent="0.25">
      <c r="A137" s="35">
        <v>2321</v>
      </c>
      <c r="B137" s="56" t="s">
        <v>117</v>
      </c>
      <c r="C137" s="941">
        <f t="shared" ref="C137:D140" si="178">SUM(E137,AZ137,BH137)</f>
        <v>0</v>
      </c>
      <c r="D137" s="972">
        <f t="shared" si="178"/>
        <v>0</v>
      </c>
      <c r="E137" s="125">
        <f>SUM(F137:AY137)</f>
        <v>0</v>
      </c>
      <c r="F137" s="975"/>
      <c r="G137" s="202"/>
      <c r="H137" s="202"/>
      <c r="I137" s="202"/>
      <c r="J137" s="202"/>
      <c r="K137" s="202"/>
      <c r="L137" s="202"/>
      <c r="M137" s="202"/>
      <c r="N137" s="202"/>
      <c r="O137" s="202"/>
      <c r="P137" s="202"/>
      <c r="Q137" s="202"/>
      <c r="R137" s="202"/>
      <c r="S137" s="202"/>
      <c r="T137" s="202"/>
      <c r="U137" s="202"/>
      <c r="V137" s="202"/>
      <c r="W137" s="202"/>
      <c r="X137" s="202"/>
      <c r="Y137" s="202"/>
      <c r="Z137" s="202"/>
      <c r="AA137" s="202"/>
      <c r="AB137" s="202"/>
      <c r="AC137" s="202"/>
      <c r="AD137" s="202"/>
      <c r="AE137" s="202"/>
      <c r="AF137" s="202"/>
      <c r="AG137" s="202"/>
      <c r="AH137" s="202"/>
      <c r="AI137" s="202"/>
      <c r="AJ137" s="202"/>
      <c r="AK137" s="202"/>
      <c r="AL137" s="202"/>
      <c r="AM137" s="202"/>
      <c r="AN137" s="202"/>
      <c r="AO137" s="202"/>
      <c r="AP137" s="202"/>
      <c r="AQ137" s="202"/>
      <c r="AR137" s="202"/>
      <c r="AS137" s="202"/>
      <c r="AT137" s="202"/>
      <c r="AU137" s="202"/>
      <c r="AV137" s="202"/>
      <c r="AW137" s="202"/>
      <c r="AX137" s="202"/>
      <c r="AY137" s="125"/>
      <c r="AZ137" s="1028">
        <f t="shared" si="171"/>
        <v>0</v>
      </c>
      <c r="BA137" s="975"/>
      <c r="BB137" s="202"/>
      <c r="BC137" s="202"/>
      <c r="BD137" s="202"/>
      <c r="BE137" s="202"/>
      <c r="BF137" s="202"/>
      <c r="BG137" s="125"/>
      <c r="BH137" s="1028">
        <f t="shared" ref="BH137:BH139" si="179">SUM(BI137:BM137)</f>
        <v>0</v>
      </c>
      <c r="BI137" s="975"/>
      <c r="BJ137" s="202"/>
      <c r="BK137" s="202"/>
      <c r="BL137" s="202"/>
      <c r="BM137" s="125"/>
      <c r="BN137" s="1029"/>
      <c r="BO137" s="367"/>
    </row>
    <row r="138" spans="1:67" x14ac:dyDescent="0.25">
      <c r="A138" s="35">
        <v>2322</v>
      </c>
      <c r="B138" s="56" t="s">
        <v>118</v>
      </c>
      <c r="C138" s="941">
        <f t="shared" si="178"/>
        <v>0</v>
      </c>
      <c r="D138" s="972">
        <f t="shared" si="178"/>
        <v>0</v>
      </c>
      <c r="E138" s="125">
        <f>SUM(F138:AY138)</f>
        <v>0</v>
      </c>
      <c r="F138" s="975"/>
      <c r="G138" s="202"/>
      <c r="H138" s="202"/>
      <c r="I138" s="202"/>
      <c r="J138" s="202"/>
      <c r="K138" s="202"/>
      <c r="L138" s="202"/>
      <c r="M138" s="202"/>
      <c r="N138" s="202"/>
      <c r="O138" s="202"/>
      <c r="P138" s="202"/>
      <c r="Q138" s="202"/>
      <c r="R138" s="202"/>
      <c r="S138" s="202"/>
      <c r="T138" s="202"/>
      <c r="U138" s="202"/>
      <c r="V138" s="202"/>
      <c r="W138" s="202"/>
      <c r="X138" s="202"/>
      <c r="Y138" s="202"/>
      <c r="Z138" s="202"/>
      <c r="AA138" s="202"/>
      <c r="AB138" s="202"/>
      <c r="AC138" s="202"/>
      <c r="AD138" s="202"/>
      <c r="AE138" s="202"/>
      <c r="AF138" s="202"/>
      <c r="AG138" s="202"/>
      <c r="AH138" s="202"/>
      <c r="AI138" s="202"/>
      <c r="AJ138" s="202"/>
      <c r="AK138" s="202"/>
      <c r="AL138" s="202"/>
      <c r="AM138" s="202"/>
      <c r="AN138" s="202"/>
      <c r="AO138" s="202"/>
      <c r="AP138" s="202"/>
      <c r="AQ138" s="202"/>
      <c r="AR138" s="202"/>
      <c r="AS138" s="202"/>
      <c r="AT138" s="202"/>
      <c r="AU138" s="202"/>
      <c r="AV138" s="202"/>
      <c r="AW138" s="202"/>
      <c r="AX138" s="202"/>
      <c r="AY138" s="125"/>
      <c r="AZ138" s="1028">
        <f t="shared" si="171"/>
        <v>0</v>
      </c>
      <c r="BA138" s="975"/>
      <c r="BB138" s="202"/>
      <c r="BC138" s="202"/>
      <c r="BD138" s="202"/>
      <c r="BE138" s="202"/>
      <c r="BF138" s="202"/>
      <c r="BG138" s="125"/>
      <c r="BH138" s="1028">
        <f t="shared" si="179"/>
        <v>0</v>
      </c>
      <c r="BI138" s="975"/>
      <c r="BJ138" s="202"/>
      <c r="BK138" s="202"/>
      <c r="BL138" s="202"/>
      <c r="BM138" s="125"/>
      <c r="BN138" s="1029"/>
      <c r="BO138" s="367"/>
    </row>
    <row r="139" spans="1:67" ht="10.5" customHeight="1" x14ac:dyDescent="0.25">
      <c r="A139" s="35">
        <v>2329</v>
      </c>
      <c r="B139" s="56" t="s">
        <v>119</v>
      </c>
      <c r="C139" s="941">
        <f t="shared" si="178"/>
        <v>0</v>
      </c>
      <c r="D139" s="972">
        <f t="shared" si="178"/>
        <v>0</v>
      </c>
      <c r="E139" s="125">
        <f>SUM(F139:AY139)</f>
        <v>0</v>
      </c>
      <c r="F139" s="975"/>
      <c r="G139" s="202"/>
      <c r="H139" s="202"/>
      <c r="I139" s="202"/>
      <c r="J139" s="202"/>
      <c r="K139" s="202"/>
      <c r="L139" s="202"/>
      <c r="M139" s="202"/>
      <c r="N139" s="202"/>
      <c r="O139" s="202"/>
      <c r="P139" s="202"/>
      <c r="Q139" s="202"/>
      <c r="R139" s="202"/>
      <c r="S139" s="202"/>
      <c r="T139" s="202"/>
      <c r="U139" s="202"/>
      <c r="V139" s="202"/>
      <c r="W139" s="202"/>
      <c r="X139" s="202"/>
      <c r="Y139" s="202"/>
      <c r="Z139" s="202"/>
      <c r="AA139" s="202"/>
      <c r="AB139" s="202"/>
      <c r="AC139" s="202"/>
      <c r="AD139" s="202"/>
      <c r="AE139" s="202"/>
      <c r="AF139" s="202"/>
      <c r="AG139" s="202"/>
      <c r="AH139" s="202"/>
      <c r="AI139" s="202"/>
      <c r="AJ139" s="202"/>
      <c r="AK139" s="202"/>
      <c r="AL139" s="202"/>
      <c r="AM139" s="202"/>
      <c r="AN139" s="202"/>
      <c r="AO139" s="202"/>
      <c r="AP139" s="202"/>
      <c r="AQ139" s="202"/>
      <c r="AR139" s="202"/>
      <c r="AS139" s="202"/>
      <c r="AT139" s="202"/>
      <c r="AU139" s="202"/>
      <c r="AV139" s="202"/>
      <c r="AW139" s="202"/>
      <c r="AX139" s="202"/>
      <c r="AY139" s="125"/>
      <c r="AZ139" s="1028">
        <f t="shared" si="171"/>
        <v>0</v>
      </c>
      <c r="BA139" s="975"/>
      <c r="BB139" s="202"/>
      <c r="BC139" s="202"/>
      <c r="BD139" s="202"/>
      <c r="BE139" s="202"/>
      <c r="BF139" s="202"/>
      <c r="BG139" s="125"/>
      <c r="BH139" s="1028">
        <f t="shared" si="179"/>
        <v>0</v>
      </c>
      <c r="BI139" s="975"/>
      <c r="BJ139" s="202"/>
      <c r="BK139" s="202"/>
      <c r="BL139" s="202"/>
      <c r="BM139" s="125"/>
      <c r="BN139" s="1029"/>
      <c r="BO139" s="367"/>
    </row>
    <row r="140" spans="1:67" x14ac:dyDescent="0.25">
      <c r="A140" s="111">
        <v>2330</v>
      </c>
      <c r="B140" s="56" t="s">
        <v>120</v>
      </c>
      <c r="C140" s="941">
        <f t="shared" si="178"/>
        <v>0</v>
      </c>
      <c r="D140" s="972">
        <f t="shared" si="178"/>
        <v>0</v>
      </c>
      <c r="E140" s="125">
        <f>SUM(F140:AY140)</f>
        <v>0</v>
      </c>
      <c r="F140" s="975"/>
      <c r="G140" s="202"/>
      <c r="H140" s="202"/>
      <c r="I140" s="202"/>
      <c r="J140" s="202"/>
      <c r="K140" s="202"/>
      <c r="L140" s="202"/>
      <c r="M140" s="202"/>
      <c r="N140" s="202"/>
      <c r="O140" s="202"/>
      <c r="P140" s="202"/>
      <c r="Q140" s="202"/>
      <c r="R140" s="202"/>
      <c r="S140" s="202"/>
      <c r="T140" s="202"/>
      <c r="U140" s="202"/>
      <c r="V140" s="202"/>
      <c r="W140" s="202"/>
      <c r="X140" s="202"/>
      <c r="Y140" s="202"/>
      <c r="Z140" s="202"/>
      <c r="AA140" s="202"/>
      <c r="AB140" s="202"/>
      <c r="AC140" s="202"/>
      <c r="AD140" s="202"/>
      <c r="AE140" s="202"/>
      <c r="AF140" s="202"/>
      <c r="AG140" s="202"/>
      <c r="AH140" s="202"/>
      <c r="AI140" s="202"/>
      <c r="AJ140" s="202"/>
      <c r="AK140" s="202"/>
      <c r="AL140" s="202"/>
      <c r="AM140" s="202"/>
      <c r="AN140" s="202"/>
      <c r="AO140" s="202"/>
      <c r="AP140" s="202"/>
      <c r="AQ140" s="202"/>
      <c r="AR140" s="202"/>
      <c r="AS140" s="202"/>
      <c r="AT140" s="202"/>
      <c r="AU140" s="202"/>
      <c r="AV140" s="202"/>
      <c r="AW140" s="202"/>
      <c r="AX140" s="202"/>
      <c r="AY140" s="125"/>
      <c r="AZ140" s="1028">
        <f t="shared" si="171"/>
        <v>0</v>
      </c>
      <c r="BA140" s="975"/>
      <c r="BB140" s="202"/>
      <c r="BC140" s="202"/>
      <c r="BD140" s="202"/>
      <c r="BE140" s="202"/>
      <c r="BF140" s="202"/>
      <c r="BG140" s="125"/>
      <c r="BH140" s="1028">
        <f>SUM(BI140:BM140)</f>
        <v>0</v>
      </c>
      <c r="BI140" s="975"/>
      <c r="BJ140" s="202"/>
      <c r="BK140" s="202"/>
      <c r="BL140" s="202"/>
      <c r="BM140" s="125"/>
      <c r="BN140" s="1029"/>
      <c r="BO140" s="367"/>
    </row>
    <row r="141" spans="1:67" ht="48" x14ac:dyDescent="0.25">
      <c r="A141" s="111">
        <v>2340</v>
      </c>
      <c r="B141" s="56" t="s">
        <v>121</v>
      </c>
      <c r="C141" s="941">
        <f t="shared" ref="C141:E141" si="180">SUM(C142:C143)</f>
        <v>0</v>
      </c>
      <c r="D141" s="972">
        <f t="shared" si="180"/>
        <v>0</v>
      </c>
      <c r="E141" s="135">
        <f t="shared" si="180"/>
        <v>0</v>
      </c>
      <c r="F141" s="972">
        <f>SUM(F142:F143)</f>
        <v>0</v>
      </c>
      <c r="G141" s="118">
        <f>SUM(G142:G143)</f>
        <v>0</v>
      </c>
      <c r="H141" s="118">
        <f t="shared" ref="H141:AX141" si="181">SUM(H142:H143)</f>
        <v>0</v>
      </c>
      <c r="I141" s="118">
        <f t="shared" si="181"/>
        <v>0</v>
      </c>
      <c r="J141" s="118">
        <f t="shared" si="181"/>
        <v>0</v>
      </c>
      <c r="K141" s="118">
        <f t="shared" si="181"/>
        <v>0</v>
      </c>
      <c r="L141" s="118">
        <f t="shared" si="181"/>
        <v>0</v>
      </c>
      <c r="M141" s="118">
        <f t="shared" si="181"/>
        <v>0</v>
      </c>
      <c r="N141" s="118">
        <f t="shared" si="181"/>
        <v>0</v>
      </c>
      <c r="O141" s="118">
        <f t="shared" si="181"/>
        <v>0</v>
      </c>
      <c r="P141" s="118">
        <f t="shared" si="181"/>
        <v>0</v>
      </c>
      <c r="Q141" s="118">
        <f t="shared" si="181"/>
        <v>0</v>
      </c>
      <c r="R141" s="118">
        <f t="shared" si="181"/>
        <v>0</v>
      </c>
      <c r="S141" s="118">
        <f t="shared" si="181"/>
        <v>0</v>
      </c>
      <c r="T141" s="118">
        <f t="shared" si="181"/>
        <v>0</v>
      </c>
      <c r="U141" s="118">
        <f t="shared" si="181"/>
        <v>0</v>
      </c>
      <c r="V141" s="118">
        <f t="shared" si="181"/>
        <v>0</v>
      </c>
      <c r="W141" s="118">
        <f t="shared" si="181"/>
        <v>0</v>
      </c>
      <c r="X141" s="118">
        <f t="shared" si="181"/>
        <v>0</v>
      </c>
      <c r="Y141" s="118">
        <f t="shared" si="181"/>
        <v>0</v>
      </c>
      <c r="Z141" s="118">
        <f t="shared" si="181"/>
        <v>0</v>
      </c>
      <c r="AA141" s="118">
        <f t="shared" si="181"/>
        <v>0</v>
      </c>
      <c r="AB141" s="118">
        <f t="shared" si="181"/>
        <v>0</v>
      </c>
      <c r="AC141" s="118">
        <f t="shared" si="181"/>
        <v>0</v>
      </c>
      <c r="AD141" s="118">
        <f t="shared" si="181"/>
        <v>0</v>
      </c>
      <c r="AE141" s="118">
        <f t="shared" si="181"/>
        <v>0</v>
      </c>
      <c r="AF141" s="118">
        <f t="shared" si="181"/>
        <v>0</v>
      </c>
      <c r="AG141" s="118">
        <f t="shared" si="181"/>
        <v>0</v>
      </c>
      <c r="AH141" s="118">
        <f t="shared" si="181"/>
        <v>0</v>
      </c>
      <c r="AI141" s="118">
        <f t="shared" si="181"/>
        <v>0</v>
      </c>
      <c r="AJ141" s="118">
        <f t="shared" si="181"/>
        <v>0</v>
      </c>
      <c r="AK141" s="118">
        <f t="shared" si="181"/>
        <v>0</v>
      </c>
      <c r="AL141" s="118">
        <f t="shared" si="181"/>
        <v>0</v>
      </c>
      <c r="AM141" s="118">
        <f t="shared" si="181"/>
        <v>0</v>
      </c>
      <c r="AN141" s="118">
        <f t="shared" si="181"/>
        <v>0</v>
      </c>
      <c r="AO141" s="118">
        <f t="shared" si="181"/>
        <v>0</v>
      </c>
      <c r="AP141" s="118">
        <f t="shared" si="181"/>
        <v>0</v>
      </c>
      <c r="AQ141" s="118">
        <f t="shared" si="181"/>
        <v>0</v>
      </c>
      <c r="AR141" s="118">
        <f t="shared" si="181"/>
        <v>0</v>
      </c>
      <c r="AS141" s="118">
        <f t="shared" si="181"/>
        <v>0</v>
      </c>
      <c r="AT141" s="118">
        <f t="shared" si="181"/>
        <v>0</v>
      </c>
      <c r="AU141" s="118">
        <f t="shared" si="181"/>
        <v>0</v>
      </c>
      <c r="AV141" s="118">
        <f t="shared" si="181"/>
        <v>0</v>
      </c>
      <c r="AW141" s="118">
        <f t="shared" si="181"/>
        <v>0</v>
      </c>
      <c r="AX141" s="118">
        <f t="shared" si="181"/>
        <v>0</v>
      </c>
      <c r="AY141" s="135">
        <f>SUM(AY142:AY143)</f>
        <v>0</v>
      </c>
      <c r="AZ141" s="362">
        <f t="shared" ref="AZ141" si="182">SUM(AZ142:AZ143)</f>
        <v>0</v>
      </c>
      <c r="BA141" s="972">
        <f>SUM(BA142:BA143)</f>
        <v>0</v>
      </c>
      <c r="BB141" s="118">
        <f t="shared" ref="BB141:BH141" si="183">SUM(BB142:BB143)</f>
        <v>0</v>
      </c>
      <c r="BC141" s="118">
        <f t="shared" si="183"/>
        <v>0</v>
      </c>
      <c r="BD141" s="118">
        <f t="shared" si="183"/>
        <v>0</v>
      </c>
      <c r="BE141" s="118">
        <f t="shared" si="183"/>
        <v>0</v>
      </c>
      <c r="BF141" s="118">
        <f t="shared" si="183"/>
        <v>0</v>
      </c>
      <c r="BG141" s="135">
        <f t="shared" si="183"/>
        <v>0</v>
      </c>
      <c r="BH141" s="362">
        <f t="shared" si="183"/>
        <v>0</v>
      </c>
      <c r="BI141" s="972">
        <f>SUM(BI142:BI143)</f>
        <v>0</v>
      </c>
      <c r="BJ141" s="118">
        <f t="shared" ref="BJ141:BM141" si="184">SUM(BJ142:BJ143)</f>
        <v>0</v>
      </c>
      <c r="BK141" s="118">
        <f t="shared" si="184"/>
        <v>0</v>
      </c>
      <c r="BL141" s="118">
        <f t="shared" si="184"/>
        <v>0</v>
      </c>
      <c r="BM141" s="135">
        <f t="shared" si="184"/>
        <v>0</v>
      </c>
      <c r="BN141" s="57">
        <f>SUM(BN142:BN143)</f>
        <v>0</v>
      </c>
      <c r="BO141" s="367"/>
    </row>
    <row r="142" spans="1:67" x14ac:dyDescent="0.25">
      <c r="A142" s="35">
        <v>2341</v>
      </c>
      <c r="B142" s="56" t="s">
        <v>122</v>
      </c>
      <c r="C142" s="941">
        <f>SUM(E142,AZ142,BH142)</f>
        <v>0</v>
      </c>
      <c r="D142" s="972">
        <f>SUM(F142,BA142,BI142)</f>
        <v>0</v>
      </c>
      <c r="E142" s="125">
        <f>SUM(F142:AY142)</f>
        <v>0</v>
      </c>
      <c r="F142" s="975"/>
      <c r="G142" s="202"/>
      <c r="H142" s="202"/>
      <c r="I142" s="202"/>
      <c r="J142" s="202"/>
      <c r="K142" s="202"/>
      <c r="L142" s="202"/>
      <c r="M142" s="202"/>
      <c r="N142" s="202"/>
      <c r="O142" s="202"/>
      <c r="P142" s="202"/>
      <c r="Q142" s="202"/>
      <c r="R142" s="202"/>
      <c r="S142" s="202"/>
      <c r="T142" s="202"/>
      <c r="U142" s="202"/>
      <c r="V142" s="202"/>
      <c r="W142" s="202"/>
      <c r="X142" s="202"/>
      <c r="Y142" s="202"/>
      <c r="Z142" s="202"/>
      <c r="AA142" s="202"/>
      <c r="AB142" s="202"/>
      <c r="AC142" s="202"/>
      <c r="AD142" s="202"/>
      <c r="AE142" s="202"/>
      <c r="AF142" s="202"/>
      <c r="AG142" s="202"/>
      <c r="AH142" s="202"/>
      <c r="AI142" s="202"/>
      <c r="AJ142" s="202"/>
      <c r="AK142" s="202"/>
      <c r="AL142" s="202"/>
      <c r="AM142" s="202"/>
      <c r="AN142" s="202"/>
      <c r="AO142" s="202"/>
      <c r="AP142" s="202"/>
      <c r="AQ142" s="202"/>
      <c r="AR142" s="202"/>
      <c r="AS142" s="202"/>
      <c r="AT142" s="202"/>
      <c r="AU142" s="202"/>
      <c r="AV142" s="202"/>
      <c r="AW142" s="202"/>
      <c r="AX142" s="202"/>
      <c r="AY142" s="125"/>
      <c r="AZ142" s="1028">
        <f t="shared" si="171"/>
        <v>0</v>
      </c>
      <c r="BA142" s="975"/>
      <c r="BB142" s="202"/>
      <c r="BC142" s="202"/>
      <c r="BD142" s="202"/>
      <c r="BE142" s="202"/>
      <c r="BF142" s="202"/>
      <c r="BG142" s="125"/>
      <c r="BH142" s="1028">
        <f t="shared" ref="BH142:BH143" si="185">SUM(BI142:BM142)</f>
        <v>0</v>
      </c>
      <c r="BI142" s="975"/>
      <c r="BJ142" s="202"/>
      <c r="BK142" s="202"/>
      <c r="BL142" s="202"/>
      <c r="BM142" s="125"/>
      <c r="BN142" s="1029"/>
      <c r="BO142" s="367"/>
    </row>
    <row r="143" spans="1:67" ht="24" x14ac:dyDescent="0.25">
      <c r="A143" s="35">
        <v>2344</v>
      </c>
      <c r="B143" s="56" t="s">
        <v>123</v>
      </c>
      <c r="C143" s="941">
        <f>SUM(E143,AZ143,BH143)</f>
        <v>0</v>
      </c>
      <c r="D143" s="972">
        <f>SUM(F143,BA143,BI143)</f>
        <v>0</v>
      </c>
      <c r="E143" s="125">
        <f>SUM(F143:AY143)</f>
        <v>0</v>
      </c>
      <c r="F143" s="975"/>
      <c r="G143" s="202"/>
      <c r="H143" s="202"/>
      <c r="I143" s="202"/>
      <c r="J143" s="202"/>
      <c r="K143" s="202"/>
      <c r="L143" s="202"/>
      <c r="M143" s="202"/>
      <c r="N143" s="202"/>
      <c r="O143" s="202"/>
      <c r="P143" s="202"/>
      <c r="Q143" s="202"/>
      <c r="R143" s="202"/>
      <c r="S143" s="202"/>
      <c r="T143" s="202"/>
      <c r="U143" s="202"/>
      <c r="V143" s="202"/>
      <c r="W143" s="202"/>
      <c r="X143" s="202"/>
      <c r="Y143" s="202"/>
      <c r="Z143" s="202"/>
      <c r="AA143" s="202"/>
      <c r="AB143" s="202"/>
      <c r="AC143" s="202"/>
      <c r="AD143" s="202"/>
      <c r="AE143" s="202"/>
      <c r="AF143" s="202"/>
      <c r="AG143" s="202"/>
      <c r="AH143" s="202"/>
      <c r="AI143" s="202"/>
      <c r="AJ143" s="202"/>
      <c r="AK143" s="202"/>
      <c r="AL143" s="202"/>
      <c r="AM143" s="202"/>
      <c r="AN143" s="202"/>
      <c r="AO143" s="202"/>
      <c r="AP143" s="202"/>
      <c r="AQ143" s="202"/>
      <c r="AR143" s="202"/>
      <c r="AS143" s="202"/>
      <c r="AT143" s="202"/>
      <c r="AU143" s="202"/>
      <c r="AV143" s="202"/>
      <c r="AW143" s="202"/>
      <c r="AX143" s="202"/>
      <c r="AY143" s="125"/>
      <c r="AZ143" s="1028">
        <f t="shared" si="171"/>
        <v>0</v>
      </c>
      <c r="BA143" s="975"/>
      <c r="BB143" s="202"/>
      <c r="BC143" s="202"/>
      <c r="BD143" s="202"/>
      <c r="BE143" s="202"/>
      <c r="BF143" s="202"/>
      <c r="BG143" s="125"/>
      <c r="BH143" s="1028">
        <f t="shared" si="185"/>
        <v>0</v>
      </c>
      <c r="BI143" s="975"/>
      <c r="BJ143" s="202"/>
      <c r="BK143" s="202"/>
      <c r="BL143" s="202"/>
      <c r="BM143" s="125"/>
      <c r="BN143" s="1029"/>
      <c r="BO143" s="367"/>
    </row>
    <row r="144" spans="1:67" ht="24" x14ac:dyDescent="0.25">
      <c r="A144" s="106">
        <v>2350</v>
      </c>
      <c r="B144" s="78" t="s">
        <v>124</v>
      </c>
      <c r="C144" s="992">
        <f t="shared" ref="C144:E144" si="186">SUM(C145:C150)</f>
        <v>0</v>
      </c>
      <c r="D144" s="1025">
        <f t="shared" si="186"/>
        <v>0</v>
      </c>
      <c r="E144" s="136">
        <f t="shared" si="186"/>
        <v>0</v>
      </c>
      <c r="F144" s="1025">
        <f>SUM(F145:F150)</f>
        <v>0</v>
      </c>
      <c r="G144" s="200">
        <f>SUM(G145:G150)</f>
        <v>0</v>
      </c>
      <c r="H144" s="200">
        <f t="shared" ref="H144:AX144" si="187">SUM(H145:H150)</f>
        <v>0</v>
      </c>
      <c r="I144" s="200">
        <f t="shared" si="187"/>
        <v>0</v>
      </c>
      <c r="J144" s="200">
        <f t="shared" si="187"/>
        <v>0</v>
      </c>
      <c r="K144" s="200">
        <f t="shared" si="187"/>
        <v>0</v>
      </c>
      <c r="L144" s="200">
        <f t="shared" si="187"/>
        <v>0</v>
      </c>
      <c r="M144" s="200">
        <f t="shared" si="187"/>
        <v>0</v>
      </c>
      <c r="N144" s="200">
        <f t="shared" si="187"/>
        <v>0</v>
      </c>
      <c r="O144" s="200">
        <f t="shared" si="187"/>
        <v>0</v>
      </c>
      <c r="P144" s="200">
        <f t="shared" si="187"/>
        <v>0</v>
      </c>
      <c r="Q144" s="200">
        <f t="shared" si="187"/>
        <v>0</v>
      </c>
      <c r="R144" s="200">
        <f t="shared" si="187"/>
        <v>0</v>
      </c>
      <c r="S144" s="200">
        <f t="shared" si="187"/>
        <v>0</v>
      </c>
      <c r="T144" s="200">
        <f t="shared" si="187"/>
        <v>0</v>
      </c>
      <c r="U144" s="200">
        <f t="shared" si="187"/>
        <v>0</v>
      </c>
      <c r="V144" s="200">
        <f t="shared" si="187"/>
        <v>0</v>
      </c>
      <c r="W144" s="200">
        <f t="shared" si="187"/>
        <v>0</v>
      </c>
      <c r="X144" s="200">
        <f t="shared" si="187"/>
        <v>0</v>
      </c>
      <c r="Y144" s="200">
        <f t="shared" si="187"/>
        <v>0</v>
      </c>
      <c r="Z144" s="200">
        <f t="shared" si="187"/>
        <v>0</v>
      </c>
      <c r="AA144" s="200">
        <f t="shared" si="187"/>
        <v>0</v>
      </c>
      <c r="AB144" s="200">
        <f t="shared" si="187"/>
        <v>0</v>
      </c>
      <c r="AC144" s="200">
        <f t="shared" si="187"/>
        <v>0</v>
      </c>
      <c r="AD144" s="200">
        <f t="shared" si="187"/>
        <v>0</v>
      </c>
      <c r="AE144" s="200">
        <f t="shared" si="187"/>
        <v>0</v>
      </c>
      <c r="AF144" s="200">
        <f t="shared" si="187"/>
        <v>0</v>
      </c>
      <c r="AG144" s="200">
        <f t="shared" si="187"/>
        <v>0</v>
      </c>
      <c r="AH144" s="200">
        <f t="shared" si="187"/>
        <v>0</v>
      </c>
      <c r="AI144" s="200">
        <f t="shared" si="187"/>
        <v>0</v>
      </c>
      <c r="AJ144" s="200">
        <f t="shared" si="187"/>
        <v>0</v>
      </c>
      <c r="AK144" s="200">
        <f t="shared" si="187"/>
        <v>0</v>
      </c>
      <c r="AL144" s="200">
        <f t="shared" si="187"/>
        <v>0</v>
      </c>
      <c r="AM144" s="200">
        <f t="shared" si="187"/>
        <v>0</v>
      </c>
      <c r="AN144" s="200">
        <f t="shared" si="187"/>
        <v>0</v>
      </c>
      <c r="AO144" s="200">
        <f t="shared" si="187"/>
        <v>0</v>
      </c>
      <c r="AP144" s="200">
        <f t="shared" si="187"/>
        <v>0</v>
      </c>
      <c r="AQ144" s="200">
        <f t="shared" si="187"/>
        <v>0</v>
      </c>
      <c r="AR144" s="200">
        <f t="shared" si="187"/>
        <v>0</v>
      </c>
      <c r="AS144" s="200">
        <f t="shared" si="187"/>
        <v>0</v>
      </c>
      <c r="AT144" s="200">
        <f t="shared" si="187"/>
        <v>0</v>
      </c>
      <c r="AU144" s="200">
        <f t="shared" si="187"/>
        <v>0</v>
      </c>
      <c r="AV144" s="200">
        <f t="shared" si="187"/>
        <v>0</v>
      </c>
      <c r="AW144" s="200">
        <f t="shared" si="187"/>
        <v>0</v>
      </c>
      <c r="AX144" s="200">
        <f t="shared" si="187"/>
        <v>0</v>
      </c>
      <c r="AY144" s="136">
        <f>SUM(AY145:AY150)</f>
        <v>0</v>
      </c>
      <c r="AZ144" s="378">
        <f t="shared" ref="AZ144" si="188">SUM(AZ145:AZ150)</f>
        <v>0</v>
      </c>
      <c r="BA144" s="1025">
        <f>SUM(BA145:BA150)</f>
        <v>0</v>
      </c>
      <c r="BB144" s="200">
        <f t="shared" ref="BB144:BH144" si="189">SUM(BB145:BB150)</f>
        <v>0</v>
      </c>
      <c r="BC144" s="200">
        <f t="shared" si="189"/>
        <v>0</v>
      </c>
      <c r="BD144" s="200">
        <f t="shared" si="189"/>
        <v>0</v>
      </c>
      <c r="BE144" s="200">
        <f t="shared" si="189"/>
        <v>0</v>
      </c>
      <c r="BF144" s="200">
        <f t="shared" si="189"/>
        <v>0</v>
      </c>
      <c r="BG144" s="136">
        <f t="shared" si="189"/>
        <v>0</v>
      </c>
      <c r="BH144" s="378">
        <f t="shared" si="189"/>
        <v>0</v>
      </c>
      <c r="BI144" s="1025">
        <f>SUM(BI145:BI150)</f>
        <v>0</v>
      </c>
      <c r="BJ144" s="200">
        <f t="shared" ref="BJ144:BM144" si="190">SUM(BJ145:BJ150)</f>
        <v>0</v>
      </c>
      <c r="BK144" s="200">
        <f t="shared" si="190"/>
        <v>0</v>
      </c>
      <c r="BL144" s="200">
        <f t="shared" si="190"/>
        <v>0</v>
      </c>
      <c r="BM144" s="136">
        <f t="shared" si="190"/>
        <v>0</v>
      </c>
      <c r="BN144" s="83">
        <f>SUM(BN145:BN150)</f>
        <v>0</v>
      </c>
      <c r="BO144" s="367"/>
    </row>
    <row r="145" spans="1:67" x14ac:dyDescent="0.25">
      <c r="A145" s="31">
        <v>2351</v>
      </c>
      <c r="B145" s="50" t="s">
        <v>125</v>
      </c>
      <c r="C145" s="936">
        <f t="shared" ref="C145:D150" si="191">SUM(E145,AZ145,BH145)</f>
        <v>0</v>
      </c>
      <c r="D145" s="965">
        <f t="shared" si="191"/>
        <v>0</v>
      </c>
      <c r="E145" s="125">
        <f t="shared" ref="E145:E150" si="192">SUM(F145:AY145)</f>
        <v>0</v>
      </c>
      <c r="F145" s="968"/>
      <c r="G145" s="201"/>
      <c r="H145" s="201"/>
      <c r="I145" s="201"/>
      <c r="J145" s="201"/>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201"/>
      <c r="AP145" s="201"/>
      <c r="AQ145" s="201"/>
      <c r="AR145" s="201"/>
      <c r="AS145" s="201"/>
      <c r="AT145" s="201"/>
      <c r="AU145" s="201"/>
      <c r="AV145" s="201"/>
      <c r="AW145" s="201"/>
      <c r="AX145" s="201"/>
      <c r="AY145" s="294"/>
      <c r="AZ145" s="1028">
        <f t="shared" si="171"/>
        <v>0</v>
      </c>
      <c r="BA145" s="968"/>
      <c r="BB145" s="201"/>
      <c r="BC145" s="201"/>
      <c r="BD145" s="201"/>
      <c r="BE145" s="201"/>
      <c r="BF145" s="201"/>
      <c r="BG145" s="294"/>
      <c r="BH145" s="1026">
        <f t="shared" ref="BH145:BH150" si="193">SUM(BI145:BM145)</f>
        <v>0</v>
      </c>
      <c r="BI145" s="968"/>
      <c r="BJ145" s="201"/>
      <c r="BK145" s="201"/>
      <c r="BL145" s="201"/>
      <c r="BM145" s="294"/>
      <c r="BN145" s="1027"/>
      <c r="BO145" s="367"/>
    </row>
    <row r="146" spans="1:67" x14ac:dyDescent="0.25">
      <c r="A146" s="35">
        <v>2352</v>
      </c>
      <c r="B146" s="56" t="s">
        <v>126</v>
      </c>
      <c r="C146" s="941">
        <f t="shared" si="191"/>
        <v>0</v>
      </c>
      <c r="D146" s="972">
        <f t="shared" si="191"/>
        <v>0</v>
      </c>
      <c r="E146" s="125">
        <f t="shared" si="192"/>
        <v>0</v>
      </c>
      <c r="F146" s="975"/>
      <c r="G146" s="202"/>
      <c r="H146" s="202"/>
      <c r="I146" s="202"/>
      <c r="J146" s="202"/>
      <c r="K146" s="202"/>
      <c r="L146" s="202"/>
      <c r="M146" s="202"/>
      <c r="N146" s="202"/>
      <c r="O146" s="202"/>
      <c r="P146" s="202"/>
      <c r="Q146" s="202"/>
      <c r="R146" s="202"/>
      <c r="S146" s="202"/>
      <c r="T146" s="202"/>
      <c r="U146" s="202"/>
      <c r="V146" s="202"/>
      <c r="W146" s="202"/>
      <c r="X146" s="202"/>
      <c r="Y146" s="202"/>
      <c r="Z146" s="202"/>
      <c r="AA146" s="202"/>
      <c r="AB146" s="202"/>
      <c r="AC146" s="202"/>
      <c r="AD146" s="202"/>
      <c r="AE146" s="202"/>
      <c r="AF146" s="202"/>
      <c r="AG146" s="202"/>
      <c r="AH146" s="202"/>
      <c r="AI146" s="202"/>
      <c r="AJ146" s="202"/>
      <c r="AK146" s="202"/>
      <c r="AL146" s="202"/>
      <c r="AM146" s="202"/>
      <c r="AN146" s="202"/>
      <c r="AO146" s="202"/>
      <c r="AP146" s="202"/>
      <c r="AQ146" s="202"/>
      <c r="AR146" s="202"/>
      <c r="AS146" s="202"/>
      <c r="AT146" s="202"/>
      <c r="AU146" s="202"/>
      <c r="AV146" s="202"/>
      <c r="AW146" s="202"/>
      <c r="AX146" s="202"/>
      <c r="AY146" s="125"/>
      <c r="AZ146" s="1028">
        <f t="shared" si="171"/>
        <v>0</v>
      </c>
      <c r="BA146" s="975"/>
      <c r="BB146" s="202"/>
      <c r="BC146" s="202"/>
      <c r="BD146" s="202"/>
      <c r="BE146" s="202"/>
      <c r="BF146" s="202"/>
      <c r="BG146" s="125"/>
      <c r="BH146" s="1028">
        <f t="shared" si="193"/>
        <v>0</v>
      </c>
      <c r="BI146" s="975"/>
      <c r="BJ146" s="202"/>
      <c r="BK146" s="202"/>
      <c r="BL146" s="202"/>
      <c r="BM146" s="125"/>
      <c r="BN146" s="1029"/>
      <c r="BO146" s="367"/>
    </row>
    <row r="147" spans="1:67" ht="24" x14ac:dyDescent="0.25">
      <c r="A147" s="35">
        <v>2353</v>
      </c>
      <c r="B147" s="56" t="s">
        <v>127</v>
      </c>
      <c r="C147" s="941">
        <f t="shared" si="191"/>
        <v>0</v>
      </c>
      <c r="D147" s="972">
        <f t="shared" si="191"/>
        <v>0</v>
      </c>
      <c r="E147" s="125">
        <f t="shared" si="192"/>
        <v>0</v>
      </c>
      <c r="F147" s="975"/>
      <c r="G147" s="202"/>
      <c r="H147" s="202"/>
      <c r="I147" s="202"/>
      <c r="J147" s="202"/>
      <c r="K147" s="202"/>
      <c r="L147" s="202"/>
      <c r="M147" s="202"/>
      <c r="N147" s="202"/>
      <c r="O147" s="202"/>
      <c r="P147" s="202"/>
      <c r="Q147" s="202"/>
      <c r="R147" s="202"/>
      <c r="S147" s="202"/>
      <c r="T147" s="202"/>
      <c r="U147" s="202"/>
      <c r="V147" s="202"/>
      <c r="W147" s="202"/>
      <c r="X147" s="202"/>
      <c r="Y147" s="202"/>
      <c r="Z147" s="202"/>
      <c r="AA147" s="202"/>
      <c r="AB147" s="202"/>
      <c r="AC147" s="202"/>
      <c r="AD147" s="202"/>
      <c r="AE147" s="202"/>
      <c r="AF147" s="202"/>
      <c r="AG147" s="202"/>
      <c r="AH147" s="202"/>
      <c r="AI147" s="202"/>
      <c r="AJ147" s="202"/>
      <c r="AK147" s="202"/>
      <c r="AL147" s="202"/>
      <c r="AM147" s="202"/>
      <c r="AN147" s="202"/>
      <c r="AO147" s="202"/>
      <c r="AP147" s="202"/>
      <c r="AQ147" s="202"/>
      <c r="AR147" s="202"/>
      <c r="AS147" s="202"/>
      <c r="AT147" s="202"/>
      <c r="AU147" s="202"/>
      <c r="AV147" s="202"/>
      <c r="AW147" s="202"/>
      <c r="AX147" s="202"/>
      <c r="AY147" s="125"/>
      <c r="AZ147" s="1028">
        <f t="shared" si="171"/>
        <v>0</v>
      </c>
      <c r="BA147" s="975"/>
      <c r="BB147" s="202"/>
      <c r="BC147" s="202"/>
      <c r="BD147" s="202"/>
      <c r="BE147" s="202"/>
      <c r="BF147" s="202"/>
      <c r="BG147" s="125"/>
      <c r="BH147" s="1028">
        <f t="shared" si="193"/>
        <v>0</v>
      </c>
      <c r="BI147" s="975"/>
      <c r="BJ147" s="202"/>
      <c r="BK147" s="202"/>
      <c r="BL147" s="202"/>
      <c r="BM147" s="125"/>
      <c r="BN147" s="1029"/>
      <c r="BO147" s="367"/>
    </row>
    <row r="148" spans="1:67" ht="24" x14ac:dyDescent="0.25">
      <c r="A148" s="35">
        <v>2354</v>
      </c>
      <c r="B148" s="56" t="s">
        <v>128</v>
      </c>
      <c r="C148" s="941">
        <f t="shared" si="191"/>
        <v>0</v>
      </c>
      <c r="D148" s="972">
        <f t="shared" si="191"/>
        <v>0</v>
      </c>
      <c r="E148" s="125">
        <f t="shared" si="192"/>
        <v>0</v>
      </c>
      <c r="F148" s="975"/>
      <c r="G148" s="202"/>
      <c r="H148" s="202"/>
      <c r="I148" s="202"/>
      <c r="J148" s="202"/>
      <c r="K148" s="202"/>
      <c r="L148" s="202"/>
      <c r="M148" s="202"/>
      <c r="N148" s="202"/>
      <c r="O148" s="202"/>
      <c r="P148" s="202"/>
      <c r="Q148" s="202"/>
      <c r="R148" s="202"/>
      <c r="S148" s="202"/>
      <c r="T148" s="202"/>
      <c r="U148" s="202"/>
      <c r="V148" s="202"/>
      <c r="W148" s="202"/>
      <c r="X148" s="202"/>
      <c r="Y148" s="202"/>
      <c r="Z148" s="202"/>
      <c r="AA148" s="202"/>
      <c r="AB148" s="202"/>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2"/>
      <c r="AY148" s="125"/>
      <c r="AZ148" s="1028">
        <f t="shared" si="171"/>
        <v>0</v>
      </c>
      <c r="BA148" s="975"/>
      <c r="BB148" s="202"/>
      <c r="BC148" s="202"/>
      <c r="BD148" s="202"/>
      <c r="BE148" s="202"/>
      <c r="BF148" s="202"/>
      <c r="BG148" s="125"/>
      <c r="BH148" s="1028">
        <f t="shared" si="193"/>
        <v>0</v>
      </c>
      <c r="BI148" s="975"/>
      <c r="BJ148" s="202"/>
      <c r="BK148" s="202"/>
      <c r="BL148" s="202"/>
      <c r="BM148" s="125"/>
      <c r="BN148" s="1029"/>
      <c r="BO148" s="367"/>
    </row>
    <row r="149" spans="1:67" ht="24" x14ac:dyDescent="0.25">
      <c r="A149" s="35">
        <v>2355</v>
      </c>
      <c r="B149" s="56" t="s">
        <v>129</v>
      </c>
      <c r="C149" s="941">
        <f t="shared" si="191"/>
        <v>0</v>
      </c>
      <c r="D149" s="972">
        <f t="shared" si="191"/>
        <v>0</v>
      </c>
      <c r="E149" s="125">
        <f t="shared" si="192"/>
        <v>0</v>
      </c>
      <c r="F149" s="975"/>
      <c r="G149" s="202"/>
      <c r="H149" s="202"/>
      <c r="I149" s="202"/>
      <c r="J149" s="202"/>
      <c r="K149" s="202"/>
      <c r="L149" s="202"/>
      <c r="M149" s="202"/>
      <c r="N149" s="202"/>
      <c r="O149" s="202"/>
      <c r="P149" s="202"/>
      <c r="Q149" s="202"/>
      <c r="R149" s="202"/>
      <c r="S149" s="202"/>
      <c r="T149" s="202"/>
      <c r="U149" s="202"/>
      <c r="V149" s="202"/>
      <c r="W149" s="202"/>
      <c r="X149" s="202"/>
      <c r="Y149" s="202"/>
      <c r="Z149" s="202"/>
      <c r="AA149" s="202"/>
      <c r="AB149" s="202"/>
      <c r="AC149" s="202"/>
      <c r="AD149" s="202"/>
      <c r="AE149" s="202"/>
      <c r="AF149" s="202"/>
      <c r="AG149" s="202"/>
      <c r="AH149" s="202"/>
      <c r="AI149" s="202"/>
      <c r="AJ149" s="202"/>
      <c r="AK149" s="202"/>
      <c r="AL149" s="202"/>
      <c r="AM149" s="202"/>
      <c r="AN149" s="202"/>
      <c r="AO149" s="202"/>
      <c r="AP149" s="202"/>
      <c r="AQ149" s="202"/>
      <c r="AR149" s="202"/>
      <c r="AS149" s="202"/>
      <c r="AT149" s="202"/>
      <c r="AU149" s="202"/>
      <c r="AV149" s="202"/>
      <c r="AW149" s="202"/>
      <c r="AX149" s="202"/>
      <c r="AY149" s="125"/>
      <c r="AZ149" s="1028">
        <f t="shared" si="171"/>
        <v>0</v>
      </c>
      <c r="BA149" s="975"/>
      <c r="BB149" s="202"/>
      <c r="BC149" s="202"/>
      <c r="BD149" s="202"/>
      <c r="BE149" s="202"/>
      <c r="BF149" s="202"/>
      <c r="BG149" s="125"/>
      <c r="BH149" s="1028">
        <f t="shared" si="193"/>
        <v>0</v>
      </c>
      <c r="BI149" s="975"/>
      <c r="BJ149" s="202"/>
      <c r="BK149" s="202"/>
      <c r="BL149" s="202"/>
      <c r="BM149" s="125"/>
      <c r="BN149" s="1029"/>
      <c r="BO149" s="367"/>
    </row>
    <row r="150" spans="1:67" ht="24" x14ac:dyDescent="0.25">
      <c r="A150" s="35">
        <v>2359</v>
      </c>
      <c r="B150" s="56" t="s">
        <v>130</v>
      </c>
      <c r="C150" s="941">
        <f t="shared" si="191"/>
        <v>0</v>
      </c>
      <c r="D150" s="972">
        <f t="shared" si="191"/>
        <v>0</v>
      </c>
      <c r="E150" s="125">
        <f t="shared" si="192"/>
        <v>0</v>
      </c>
      <c r="F150" s="975"/>
      <c r="G150" s="202"/>
      <c r="H150" s="202"/>
      <c r="I150" s="202"/>
      <c r="J150" s="202"/>
      <c r="K150" s="202"/>
      <c r="L150" s="202"/>
      <c r="M150" s="202"/>
      <c r="N150" s="202"/>
      <c r="O150" s="202"/>
      <c r="P150" s="202"/>
      <c r="Q150" s="202"/>
      <c r="R150" s="202"/>
      <c r="S150" s="202"/>
      <c r="T150" s="202"/>
      <c r="U150" s="202"/>
      <c r="V150" s="202"/>
      <c r="W150" s="202"/>
      <c r="X150" s="202"/>
      <c r="Y150" s="202"/>
      <c r="Z150" s="202"/>
      <c r="AA150" s="202"/>
      <c r="AB150" s="202"/>
      <c r="AC150" s="202"/>
      <c r="AD150" s="202"/>
      <c r="AE150" s="202"/>
      <c r="AF150" s="202"/>
      <c r="AG150" s="202"/>
      <c r="AH150" s="202"/>
      <c r="AI150" s="202"/>
      <c r="AJ150" s="202"/>
      <c r="AK150" s="202"/>
      <c r="AL150" s="202"/>
      <c r="AM150" s="202"/>
      <c r="AN150" s="202"/>
      <c r="AO150" s="202"/>
      <c r="AP150" s="202"/>
      <c r="AQ150" s="202"/>
      <c r="AR150" s="202"/>
      <c r="AS150" s="202"/>
      <c r="AT150" s="202"/>
      <c r="AU150" s="202"/>
      <c r="AV150" s="202"/>
      <c r="AW150" s="202"/>
      <c r="AX150" s="202"/>
      <c r="AY150" s="125"/>
      <c r="AZ150" s="1028">
        <f t="shared" si="171"/>
        <v>0</v>
      </c>
      <c r="BA150" s="975"/>
      <c r="BB150" s="202"/>
      <c r="BC150" s="202"/>
      <c r="BD150" s="202"/>
      <c r="BE150" s="202"/>
      <c r="BF150" s="202"/>
      <c r="BG150" s="125"/>
      <c r="BH150" s="1028">
        <f t="shared" si="193"/>
        <v>0</v>
      </c>
      <c r="BI150" s="975"/>
      <c r="BJ150" s="202"/>
      <c r="BK150" s="202"/>
      <c r="BL150" s="202"/>
      <c r="BM150" s="125"/>
      <c r="BN150" s="1029"/>
      <c r="BO150" s="367"/>
    </row>
    <row r="151" spans="1:67" ht="24.75" customHeight="1" x14ac:dyDescent="0.25">
      <c r="A151" s="111">
        <v>2360</v>
      </c>
      <c r="B151" s="56" t="s">
        <v>131</v>
      </c>
      <c r="C151" s="941">
        <f t="shared" ref="C151:E151" si="194">SUM(C152:C158)</f>
        <v>0</v>
      </c>
      <c r="D151" s="972">
        <f t="shared" si="194"/>
        <v>0</v>
      </c>
      <c r="E151" s="135">
        <f t="shared" si="194"/>
        <v>0</v>
      </c>
      <c r="F151" s="972">
        <f>SUM(F152:F158)</f>
        <v>0</v>
      </c>
      <c r="G151" s="118">
        <f>SUM(G152:G158)</f>
        <v>0</v>
      </c>
      <c r="H151" s="118">
        <f t="shared" ref="H151:AX151" si="195">SUM(H152:H158)</f>
        <v>0</v>
      </c>
      <c r="I151" s="118">
        <f t="shared" si="195"/>
        <v>0</v>
      </c>
      <c r="J151" s="118">
        <f t="shared" si="195"/>
        <v>0</v>
      </c>
      <c r="K151" s="118">
        <f t="shared" si="195"/>
        <v>0</v>
      </c>
      <c r="L151" s="118">
        <f t="shared" si="195"/>
        <v>0</v>
      </c>
      <c r="M151" s="118">
        <f t="shared" si="195"/>
        <v>0</v>
      </c>
      <c r="N151" s="118">
        <f t="shared" si="195"/>
        <v>0</v>
      </c>
      <c r="O151" s="118">
        <f t="shared" si="195"/>
        <v>0</v>
      </c>
      <c r="P151" s="118">
        <f t="shared" si="195"/>
        <v>0</v>
      </c>
      <c r="Q151" s="118">
        <f t="shared" si="195"/>
        <v>0</v>
      </c>
      <c r="R151" s="118">
        <f t="shared" si="195"/>
        <v>0</v>
      </c>
      <c r="S151" s="118">
        <f t="shared" si="195"/>
        <v>0</v>
      </c>
      <c r="T151" s="118">
        <f t="shared" si="195"/>
        <v>0</v>
      </c>
      <c r="U151" s="118">
        <f t="shared" si="195"/>
        <v>0</v>
      </c>
      <c r="V151" s="118">
        <f t="shared" si="195"/>
        <v>0</v>
      </c>
      <c r="W151" s="118">
        <f t="shared" si="195"/>
        <v>0</v>
      </c>
      <c r="X151" s="118">
        <f t="shared" si="195"/>
        <v>0</v>
      </c>
      <c r="Y151" s="118">
        <f t="shared" si="195"/>
        <v>0</v>
      </c>
      <c r="Z151" s="118">
        <f t="shared" si="195"/>
        <v>0</v>
      </c>
      <c r="AA151" s="118">
        <f t="shared" si="195"/>
        <v>0</v>
      </c>
      <c r="AB151" s="118">
        <f t="shared" si="195"/>
        <v>0</v>
      </c>
      <c r="AC151" s="118">
        <f t="shared" si="195"/>
        <v>0</v>
      </c>
      <c r="AD151" s="118">
        <f t="shared" si="195"/>
        <v>0</v>
      </c>
      <c r="AE151" s="118">
        <f t="shared" si="195"/>
        <v>0</v>
      </c>
      <c r="AF151" s="118">
        <f t="shared" si="195"/>
        <v>0</v>
      </c>
      <c r="AG151" s="118">
        <f t="shared" si="195"/>
        <v>0</v>
      </c>
      <c r="AH151" s="118">
        <f t="shared" si="195"/>
        <v>0</v>
      </c>
      <c r="AI151" s="118">
        <f t="shared" si="195"/>
        <v>0</v>
      </c>
      <c r="AJ151" s="118">
        <f t="shared" si="195"/>
        <v>0</v>
      </c>
      <c r="AK151" s="118">
        <f t="shared" si="195"/>
        <v>0</v>
      </c>
      <c r="AL151" s="118">
        <f t="shared" si="195"/>
        <v>0</v>
      </c>
      <c r="AM151" s="118">
        <f t="shared" si="195"/>
        <v>0</v>
      </c>
      <c r="AN151" s="118">
        <f t="shared" si="195"/>
        <v>0</v>
      </c>
      <c r="AO151" s="118">
        <f t="shared" si="195"/>
        <v>0</v>
      </c>
      <c r="AP151" s="118">
        <f t="shared" si="195"/>
        <v>0</v>
      </c>
      <c r="AQ151" s="118">
        <f t="shared" si="195"/>
        <v>0</v>
      </c>
      <c r="AR151" s="118">
        <f t="shared" si="195"/>
        <v>0</v>
      </c>
      <c r="AS151" s="118">
        <f t="shared" si="195"/>
        <v>0</v>
      </c>
      <c r="AT151" s="118">
        <f t="shared" si="195"/>
        <v>0</v>
      </c>
      <c r="AU151" s="118">
        <f t="shared" si="195"/>
        <v>0</v>
      </c>
      <c r="AV151" s="118">
        <f t="shared" si="195"/>
        <v>0</v>
      </c>
      <c r="AW151" s="118">
        <f t="shared" si="195"/>
        <v>0</v>
      </c>
      <c r="AX151" s="118">
        <f t="shared" si="195"/>
        <v>0</v>
      </c>
      <c r="AY151" s="135">
        <f>SUM(AY152:AY158)</f>
        <v>0</v>
      </c>
      <c r="AZ151" s="362">
        <f t="shared" ref="AZ151" si="196">SUM(AZ152:AZ158)</f>
        <v>0</v>
      </c>
      <c r="BA151" s="972">
        <f>SUM(BA152:BA158)</f>
        <v>0</v>
      </c>
      <c r="BB151" s="118">
        <f t="shared" ref="BB151:BH151" si="197">SUM(BB152:BB158)</f>
        <v>0</v>
      </c>
      <c r="BC151" s="118">
        <f t="shared" si="197"/>
        <v>0</v>
      </c>
      <c r="BD151" s="118">
        <f t="shared" si="197"/>
        <v>0</v>
      </c>
      <c r="BE151" s="118">
        <f t="shared" si="197"/>
        <v>0</v>
      </c>
      <c r="BF151" s="118">
        <f t="shared" si="197"/>
        <v>0</v>
      </c>
      <c r="BG151" s="135">
        <f t="shared" si="197"/>
        <v>0</v>
      </c>
      <c r="BH151" s="362">
        <f t="shared" si="197"/>
        <v>0</v>
      </c>
      <c r="BI151" s="972">
        <f>SUM(BI152:BI158)</f>
        <v>0</v>
      </c>
      <c r="BJ151" s="118">
        <f t="shared" ref="BJ151:BM151" si="198">SUM(BJ152:BJ158)</f>
        <v>0</v>
      </c>
      <c r="BK151" s="118">
        <f t="shared" si="198"/>
        <v>0</v>
      </c>
      <c r="BL151" s="118">
        <f t="shared" si="198"/>
        <v>0</v>
      </c>
      <c r="BM151" s="135">
        <f t="shared" si="198"/>
        <v>0</v>
      </c>
      <c r="BN151" s="57">
        <f>SUM(BN152:BN158)</f>
        <v>0</v>
      </c>
      <c r="BO151" s="367"/>
    </row>
    <row r="152" spans="1:67" x14ac:dyDescent="0.25">
      <c r="A152" s="34">
        <v>2361</v>
      </c>
      <c r="B152" s="56" t="s">
        <v>132</v>
      </c>
      <c r="C152" s="941">
        <f t="shared" ref="C152:D159" si="199">SUM(E152,AZ152,BH152)</f>
        <v>0</v>
      </c>
      <c r="D152" s="972">
        <f t="shared" si="199"/>
        <v>0</v>
      </c>
      <c r="E152" s="125">
        <f t="shared" ref="E152:E159" si="200">SUM(F152:AY152)</f>
        <v>0</v>
      </c>
      <c r="F152" s="975"/>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125"/>
      <c r="AZ152" s="1028">
        <f t="shared" si="171"/>
        <v>0</v>
      </c>
      <c r="BA152" s="975"/>
      <c r="BB152" s="202"/>
      <c r="BC152" s="202"/>
      <c r="BD152" s="202"/>
      <c r="BE152" s="202"/>
      <c r="BF152" s="202"/>
      <c r="BG152" s="125"/>
      <c r="BH152" s="1028">
        <f t="shared" ref="BH152:BH158" si="201">SUM(BI152:BM152)</f>
        <v>0</v>
      </c>
      <c r="BI152" s="975"/>
      <c r="BJ152" s="202"/>
      <c r="BK152" s="202"/>
      <c r="BL152" s="202"/>
      <c r="BM152" s="125"/>
      <c r="BN152" s="1029"/>
      <c r="BO152" s="367"/>
    </row>
    <row r="153" spans="1:67" ht="24" x14ac:dyDescent="0.25">
      <c r="A153" s="34">
        <v>2362</v>
      </c>
      <c r="B153" s="56" t="s">
        <v>133</v>
      </c>
      <c r="C153" s="941">
        <f t="shared" si="199"/>
        <v>0</v>
      </c>
      <c r="D153" s="972">
        <f t="shared" si="199"/>
        <v>0</v>
      </c>
      <c r="E153" s="125">
        <f t="shared" si="200"/>
        <v>0</v>
      </c>
      <c r="F153" s="975"/>
      <c r="G153" s="202"/>
      <c r="H153" s="202"/>
      <c r="I153" s="202"/>
      <c r="J153" s="202"/>
      <c r="K153" s="202"/>
      <c r="L153" s="202"/>
      <c r="M153" s="202"/>
      <c r="N153" s="202"/>
      <c r="O153" s="202"/>
      <c r="P153" s="202"/>
      <c r="Q153" s="202"/>
      <c r="R153" s="202"/>
      <c r="S153" s="202"/>
      <c r="T153" s="202"/>
      <c r="U153" s="202"/>
      <c r="V153" s="202"/>
      <c r="W153" s="202"/>
      <c r="X153" s="202"/>
      <c r="Y153" s="202"/>
      <c r="Z153" s="202"/>
      <c r="AA153" s="202"/>
      <c r="AB153" s="202"/>
      <c r="AC153" s="202"/>
      <c r="AD153" s="202"/>
      <c r="AE153" s="202"/>
      <c r="AF153" s="202"/>
      <c r="AG153" s="202"/>
      <c r="AH153" s="202"/>
      <c r="AI153" s="202"/>
      <c r="AJ153" s="202"/>
      <c r="AK153" s="202"/>
      <c r="AL153" s="202"/>
      <c r="AM153" s="202"/>
      <c r="AN153" s="202"/>
      <c r="AO153" s="202"/>
      <c r="AP153" s="202"/>
      <c r="AQ153" s="202"/>
      <c r="AR153" s="202"/>
      <c r="AS153" s="202"/>
      <c r="AT153" s="202"/>
      <c r="AU153" s="202"/>
      <c r="AV153" s="202"/>
      <c r="AW153" s="202"/>
      <c r="AX153" s="202"/>
      <c r="AY153" s="125"/>
      <c r="AZ153" s="1028">
        <f t="shared" si="171"/>
        <v>0</v>
      </c>
      <c r="BA153" s="975"/>
      <c r="BB153" s="202"/>
      <c r="BC153" s="202"/>
      <c r="BD153" s="202"/>
      <c r="BE153" s="202"/>
      <c r="BF153" s="202"/>
      <c r="BG153" s="125"/>
      <c r="BH153" s="1028">
        <f t="shared" si="201"/>
        <v>0</v>
      </c>
      <c r="BI153" s="975"/>
      <c r="BJ153" s="202"/>
      <c r="BK153" s="202"/>
      <c r="BL153" s="202"/>
      <c r="BM153" s="125"/>
      <c r="BN153" s="1029"/>
      <c r="BO153" s="367"/>
    </row>
    <row r="154" spans="1:67" x14ac:dyDescent="0.25">
      <c r="A154" s="34">
        <v>2363</v>
      </c>
      <c r="B154" s="56" t="s">
        <v>134</v>
      </c>
      <c r="C154" s="941">
        <f t="shared" si="199"/>
        <v>0</v>
      </c>
      <c r="D154" s="972">
        <f t="shared" si="199"/>
        <v>0</v>
      </c>
      <c r="E154" s="125">
        <f t="shared" si="200"/>
        <v>0</v>
      </c>
      <c r="F154" s="975"/>
      <c r="G154" s="202"/>
      <c r="H154" s="202"/>
      <c r="I154" s="202"/>
      <c r="J154" s="202"/>
      <c r="K154" s="202"/>
      <c r="L154" s="202"/>
      <c r="M154" s="202"/>
      <c r="N154" s="202"/>
      <c r="O154" s="202"/>
      <c r="P154" s="202"/>
      <c r="Q154" s="202"/>
      <c r="R154" s="202"/>
      <c r="S154" s="202"/>
      <c r="T154" s="202"/>
      <c r="U154" s="202"/>
      <c r="V154" s="202"/>
      <c r="W154" s="202"/>
      <c r="X154" s="202"/>
      <c r="Y154" s="202"/>
      <c r="Z154" s="202"/>
      <c r="AA154" s="202"/>
      <c r="AB154" s="202"/>
      <c r="AC154" s="202"/>
      <c r="AD154" s="202"/>
      <c r="AE154" s="202"/>
      <c r="AF154" s="202"/>
      <c r="AG154" s="202"/>
      <c r="AH154" s="202"/>
      <c r="AI154" s="202"/>
      <c r="AJ154" s="202"/>
      <c r="AK154" s="202"/>
      <c r="AL154" s="202"/>
      <c r="AM154" s="202"/>
      <c r="AN154" s="202"/>
      <c r="AO154" s="202"/>
      <c r="AP154" s="202"/>
      <c r="AQ154" s="202"/>
      <c r="AR154" s="202"/>
      <c r="AS154" s="202"/>
      <c r="AT154" s="202"/>
      <c r="AU154" s="202"/>
      <c r="AV154" s="202"/>
      <c r="AW154" s="202"/>
      <c r="AX154" s="202"/>
      <c r="AY154" s="125"/>
      <c r="AZ154" s="1028">
        <f t="shared" si="171"/>
        <v>0</v>
      </c>
      <c r="BA154" s="975"/>
      <c r="BB154" s="202"/>
      <c r="BC154" s="202"/>
      <c r="BD154" s="202"/>
      <c r="BE154" s="202"/>
      <c r="BF154" s="202"/>
      <c r="BG154" s="125"/>
      <c r="BH154" s="1028">
        <f t="shared" si="201"/>
        <v>0</v>
      </c>
      <c r="BI154" s="975"/>
      <c r="BJ154" s="202"/>
      <c r="BK154" s="202"/>
      <c r="BL154" s="202"/>
      <c r="BM154" s="125"/>
      <c r="BN154" s="1029"/>
      <c r="BO154" s="367"/>
    </row>
    <row r="155" spans="1:67" x14ac:dyDescent="0.25">
      <c r="A155" s="34">
        <v>2364</v>
      </c>
      <c r="B155" s="56" t="s">
        <v>135</v>
      </c>
      <c r="C155" s="941">
        <f t="shared" si="199"/>
        <v>0</v>
      </c>
      <c r="D155" s="972">
        <f t="shared" si="199"/>
        <v>0</v>
      </c>
      <c r="E155" s="125">
        <f t="shared" si="200"/>
        <v>0</v>
      </c>
      <c r="F155" s="975"/>
      <c r="G155" s="202"/>
      <c r="H155" s="202"/>
      <c r="I155" s="202"/>
      <c r="J155" s="202"/>
      <c r="K155" s="202"/>
      <c r="L155" s="202"/>
      <c r="M155" s="202"/>
      <c r="N155" s="202"/>
      <c r="O155" s="202"/>
      <c r="P155" s="202"/>
      <c r="Q155" s="202"/>
      <c r="R155" s="202"/>
      <c r="S155" s="202"/>
      <c r="T155" s="202"/>
      <c r="U155" s="202"/>
      <c r="V155" s="202"/>
      <c r="W155" s="202"/>
      <c r="X155" s="202"/>
      <c r="Y155" s="202"/>
      <c r="Z155" s="202"/>
      <c r="AA155" s="202"/>
      <c r="AB155" s="202"/>
      <c r="AC155" s="202"/>
      <c r="AD155" s="202"/>
      <c r="AE155" s="202"/>
      <c r="AF155" s="202"/>
      <c r="AG155" s="202"/>
      <c r="AH155" s="202"/>
      <c r="AI155" s="202"/>
      <c r="AJ155" s="202"/>
      <c r="AK155" s="202"/>
      <c r="AL155" s="202"/>
      <c r="AM155" s="202"/>
      <c r="AN155" s="202"/>
      <c r="AO155" s="202"/>
      <c r="AP155" s="202"/>
      <c r="AQ155" s="202"/>
      <c r="AR155" s="202"/>
      <c r="AS155" s="202"/>
      <c r="AT155" s="202"/>
      <c r="AU155" s="202"/>
      <c r="AV155" s="202"/>
      <c r="AW155" s="202"/>
      <c r="AX155" s="202"/>
      <c r="AY155" s="125"/>
      <c r="AZ155" s="1028">
        <f t="shared" si="171"/>
        <v>0</v>
      </c>
      <c r="BA155" s="975"/>
      <c r="BB155" s="202"/>
      <c r="BC155" s="202"/>
      <c r="BD155" s="202"/>
      <c r="BE155" s="202"/>
      <c r="BF155" s="202"/>
      <c r="BG155" s="125"/>
      <c r="BH155" s="1028">
        <f t="shared" si="201"/>
        <v>0</v>
      </c>
      <c r="BI155" s="975"/>
      <c r="BJ155" s="202"/>
      <c r="BK155" s="202"/>
      <c r="BL155" s="202"/>
      <c r="BM155" s="125"/>
      <c r="BN155" s="1029"/>
      <c r="BO155" s="367"/>
    </row>
    <row r="156" spans="1:67" ht="12.75" customHeight="1" x14ac:dyDescent="0.25">
      <c r="A156" s="34">
        <v>2365</v>
      </c>
      <c r="B156" s="56" t="s">
        <v>136</v>
      </c>
      <c r="C156" s="941">
        <f t="shared" si="199"/>
        <v>0</v>
      </c>
      <c r="D156" s="972">
        <f t="shared" si="199"/>
        <v>0</v>
      </c>
      <c r="E156" s="125">
        <f t="shared" si="200"/>
        <v>0</v>
      </c>
      <c r="F156" s="975"/>
      <c r="G156" s="202"/>
      <c r="H156" s="202"/>
      <c r="I156" s="202"/>
      <c r="J156" s="202"/>
      <c r="K156" s="202"/>
      <c r="L156" s="202"/>
      <c r="M156" s="202"/>
      <c r="N156" s="202"/>
      <c r="O156" s="202"/>
      <c r="P156" s="202"/>
      <c r="Q156" s="202"/>
      <c r="R156" s="202"/>
      <c r="S156" s="202"/>
      <c r="T156" s="202"/>
      <c r="U156" s="202"/>
      <c r="V156" s="202"/>
      <c r="W156" s="202"/>
      <c r="X156" s="202"/>
      <c r="Y156" s="202"/>
      <c r="Z156" s="202"/>
      <c r="AA156" s="202"/>
      <c r="AB156" s="202"/>
      <c r="AC156" s="202"/>
      <c r="AD156" s="202"/>
      <c r="AE156" s="202"/>
      <c r="AF156" s="202"/>
      <c r="AG156" s="202"/>
      <c r="AH156" s="202"/>
      <c r="AI156" s="202"/>
      <c r="AJ156" s="202"/>
      <c r="AK156" s="202"/>
      <c r="AL156" s="202"/>
      <c r="AM156" s="202"/>
      <c r="AN156" s="202"/>
      <c r="AO156" s="202"/>
      <c r="AP156" s="202"/>
      <c r="AQ156" s="202"/>
      <c r="AR156" s="202"/>
      <c r="AS156" s="202"/>
      <c r="AT156" s="202"/>
      <c r="AU156" s="202"/>
      <c r="AV156" s="202"/>
      <c r="AW156" s="202"/>
      <c r="AX156" s="202"/>
      <c r="AY156" s="125"/>
      <c r="AZ156" s="1028">
        <f t="shared" si="171"/>
        <v>0</v>
      </c>
      <c r="BA156" s="975"/>
      <c r="BB156" s="202"/>
      <c r="BC156" s="202"/>
      <c r="BD156" s="202"/>
      <c r="BE156" s="202"/>
      <c r="BF156" s="202"/>
      <c r="BG156" s="125"/>
      <c r="BH156" s="1028">
        <f t="shared" si="201"/>
        <v>0</v>
      </c>
      <c r="BI156" s="975"/>
      <c r="BJ156" s="202"/>
      <c r="BK156" s="202"/>
      <c r="BL156" s="202"/>
      <c r="BM156" s="125"/>
      <c r="BN156" s="1029"/>
      <c r="BO156" s="367"/>
    </row>
    <row r="157" spans="1:67" ht="42.75" customHeight="1" x14ac:dyDescent="0.25">
      <c r="A157" s="34">
        <v>2366</v>
      </c>
      <c r="B157" s="56" t="s">
        <v>137</v>
      </c>
      <c r="C157" s="941">
        <f t="shared" si="199"/>
        <v>0</v>
      </c>
      <c r="D157" s="972">
        <f t="shared" si="199"/>
        <v>0</v>
      </c>
      <c r="E157" s="125">
        <f t="shared" si="200"/>
        <v>0</v>
      </c>
      <c r="F157" s="975"/>
      <c r="G157" s="202"/>
      <c r="H157" s="202"/>
      <c r="I157" s="202"/>
      <c r="J157" s="202"/>
      <c r="K157" s="202"/>
      <c r="L157" s="202"/>
      <c r="M157" s="202"/>
      <c r="N157" s="202"/>
      <c r="O157" s="202"/>
      <c r="P157" s="202"/>
      <c r="Q157" s="202"/>
      <c r="R157" s="202"/>
      <c r="S157" s="202"/>
      <c r="T157" s="202"/>
      <c r="U157" s="202"/>
      <c r="V157" s="202"/>
      <c r="W157" s="202"/>
      <c r="X157" s="202"/>
      <c r="Y157" s="202"/>
      <c r="Z157" s="202"/>
      <c r="AA157" s="202"/>
      <c r="AB157" s="202"/>
      <c r="AC157" s="202"/>
      <c r="AD157" s="202"/>
      <c r="AE157" s="202"/>
      <c r="AF157" s="202"/>
      <c r="AG157" s="202"/>
      <c r="AH157" s="202"/>
      <c r="AI157" s="202"/>
      <c r="AJ157" s="202"/>
      <c r="AK157" s="202"/>
      <c r="AL157" s="202"/>
      <c r="AM157" s="202"/>
      <c r="AN157" s="202"/>
      <c r="AO157" s="202"/>
      <c r="AP157" s="202"/>
      <c r="AQ157" s="202"/>
      <c r="AR157" s="202"/>
      <c r="AS157" s="202"/>
      <c r="AT157" s="202"/>
      <c r="AU157" s="202"/>
      <c r="AV157" s="202"/>
      <c r="AW157" s="202"/>
      <c r="AX157" s="202"/>
      <c r="AY157" s="125"/>
      <c r="AZ157" s="1028">
        <f t="shared" si="171"/>
        <v>0</v>
      </c>
      <c r="BA157" s="975"/>
      <c r="BB157" s="202"/>
      <c r="BC157" s="202"/>
      <c r="BD157" s="202"/>
      <c r="BE157" s="202"/>
      <c r="BF157" s="202"/>
      <c r="BG157" s="125"/>
      <c r="BH157" s="1028">
        <f t="shared" si="201"/>
        <v>0</v>
      </c>
      <c r="BI157" s="975"/>
      <c r="BJ157" s="202"/>
      <c r="BK157" s="202"/>
      <c r="BL157" s="202"/>
      <c r="BM157" s="125"/>
      <c r="BN157" s="1029"/>
      <c r="BO157" s="367"/>
    </row>
    <row r="158" spans="1:67" ht="48" x14ac:dyDescent="0.25">
      <c r="A158" s="34">
        <v>2369</v>
      </c>
      <c r="B158" s="56" t="s">
        <v>138</v>
      </c>
      <c r="C158" s="941">
        <f t="shared" si="199"/>
        <v>0</v>
      </c>
      <c r="D158" s="972">
        <f t="shared" si="199"/>
        <v>0</v>
      </c>
      <c r="E158" s="125">
        <f t="shared" si="200"/>
        <v>0</v>
      </c>
      <c r="F158" s="975"/>
      <c r="G158" s="202"/>
      <c r="H158" s="202"/>
      <c r="I158" s="202"/>
      <c r="J158" s="202"/>
      <c r="K158" s="202"/>
      <c r="L158" s="202"/>
      <c r="M158" s="202"/>
      <c r="N158" s="202"/>
      <c r="O158" s="202"/>
      <c r="P158" s="202"/>
      <c r="Q158" s="202"/>
      <c r="R158" s="202"/>
      <c r="S158" s="202"/>
      <c r="T158" s="202"/>
      <c r="U158" s="202"/>
      <c r="V158" s="202"/>
      <c r="W158" s="202"/>
      <c r="X158" s="202"/>
      <c r="Y158" s="202"/>
      <c r="Z158" s="202"/>
      <c r="AA158" s="202"/>
      <c r="AB158" s="202"/>
      <c r="AC158" s="202"/>
      <c r="AD158" s="202"/>
      <c r="AE158" s="202"/>
      <c r="AF158" s="202"/>
      <c r="AG158" s="202"/>
      <c r="AH158" s="202"/>
      <c r="AI158" s="202"/>
      <c r="AJ158" s="202"/>
      <c r="AK158" s="202"/>
      <c r="AL158" s="202"/>
      <c r="AM158" s="202"/>
      <c r="AN158" s="202"/>
      <c r="AO158" s="202"/>
      <c r="AP158" s="202"/>
      <c r="AQ158" s="202"/>
      <c r="AR158" s="202"/>
      <c r="AS158" s="202"/>
      <c r="AT158" s="202"/>
      <c r="AU158" s="202"/>
      <c r="AV158" s="202"/>
      <c r="AW158" s="202"/>
      <c r="AX158" s="202"/>
      <c r="AY158" s="125"/>
      <c r="AZ158" s="1028">
        <f t="shared" si="171"/>
        <v>0</v>
      </c>
      <c r="BA158" s="975"/>
      <c r="BB158" s="202"/>
      <c r="BC158" s="202"/>
      <c r="BD158" s="202"/>
      <c r="BE158" s="202"/>
      <c r="BF158" s="202"/>
      <c r="BG158" s="125"/>
      <c r="BH158" s="1028">
        <f t="shared" si="201"/>
        <v>0</v>
      </c>
      <c r="BI158" s="975"/>
      <c r="BJ158" s="202"/>
      <c r="BK158" s="202"/>
      <c r="BL158" s="202"/>
      <c r="BM158" s="125"/>
      <c r="BN158" s="1029"/>
      <c r="BO158" s="367"/>
    </row>
    <row r="159" spans="1:67" x14ac:dyDescent="0.25">
      <c r="A159" s="106">
        <v>2370</v>
      </c>
      <c r="B159" s="78" t="s">
        <v>139</v>
      </c>
      <c r="C159" s="992">
        <f t="shared" si="199"/>
        <v>0</v>
      </c>
      <c r="D159" s="1025">
        <f t="shared" si="199"/>
        <v>0</v>
      </c>
      <c r="E159" s="125">
        <f t="shared" si="200"/>
        <v>0</v>
      </c>
      <c r="F159" s="1004"/>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301"/>
      <c r="AZ159" s="1028">
        <f t="shared" si="171"/>
        <v>0</v>
      </c>
      <c r="BA159" s="1004"/>
      <c r="BB159" s="203"/>
      <c r="BC159" s="203"/>
      <c r="BD159" s="203"/>
      <c r="BE159" s="203"/>
      <c r="BF159" s="203"/>
      <c r="BG159" s="301"/>
      <c r="BH159" s="1030">
        <f>SUM(BI159:BM159)</f>
        <v>0</v>
      </c>
      <c r="BI159" s="1004"/>
      <c r="BJ159" s="203"/>
      <c r="BK159" s="203"/>
      <c r="BL159" s="203"/>
      <c r="BM159" s="301"/>
      <c r="BN159" s="1031"/>
      <c r="BO159" s="367"/>
    </row>
    <row r="160" spans="1:67" x14ac:dyDescent="0.25">
      <c r="A160" s="106">
        <v>2380</v>
      </c>
      <c r="B160" s="78" t="s">
        <v>140</v>
      </c>
      <c r="C160" s="992">
        <f t="shared" ref="C160:E160" si="202">SUM(C161:C162)</f>
        <v>0</v>
      </c>
      <c r="D160" s="1025">
        <f t="shared" si="202"/>
        <v>0</v>
      </c>
      <c r="E160" s="136">
        <f t="shared" si="202"/>
        <v>0</v>
      </c>
      <c r="F160" s="1025">
        <f>SUM(F161:F162)</f>
        <v>0</v>
      </c>
      <c r="G160" s="200">
        <f>SUM(G161:G162)</f>
        <v>0</v>
      </c>
      <c r="H160" s="200">
        <f t="shared" ref="H160:AX160" si="203">SUM(H161:H162)</f>
        <v>0</v>
      </c>
      <c r="I160" s="200">
        <f t="shared" si="203"/>
        <v>0</v>
      </c>
      <c r="J160" s="200">
        <f t="shared" si="203"/>
        <v>0</v>
      </c>
      <c r="K160" s="200">
        <f t="shared" si="203"/>
        <v>0</v>
      </c>
      <c r="L160" s="200">
        <f t="shared" si="203"/>
        <v>0</v>
      </c>
      <c r="M160" s="200">
        <f t="shared" si="203"/>
        <v>0</v>
      </c>
      <c r="N160" s="200">
        <f t="shared" si="203"/>
        <v>0</v>
      </c>
      <c r="O160" s="200">
        <f t="shared" si="203"/>
        <v>0</v>
      </c>
      <c r="P160" s="200">
        <f t="shared" si="203"/>
        <v>0</v>
      </c>
      <c r="Q160" s="200">
        <f t="shared" si="203"/>
        <v>0</v>
      </c>
      <c r="R160" s="200">
        <f t="shared" si="203"/>
        <v>0</v>
      </c>
      <c r="S160" s="200">
        <f t="shared" si="203"/>
        <v>0</v>
      </c>
      <c r="T160" s="200">
        <f t="shared" si="203"/>
        <v>0</v>
      </c>
      <c r="U160" s="200">
        <f t="shared" si="203"/>
        <v>0</v>
      </c>
      <c r="V160" s="200">
        <f t="shared" si="203"/>
        <v>0</v>
      </c>
      <c r="W160" s="200">
        <f t="shared" si="203"/>
        <v>0</v>
      </c>
      <c r="X160" s="200">
        <f t="shared" si="203"/>
        <v>0</v>
      </c>
      <c r="Y160" s="200">
        <f t="shared" si="203"/>
        <v>0</v>
      </c>
      <c r="Z160" s="200">
        <f t="shared" si="203"/>
        <v>0</v>
      </c>
      <c r="AA160" s="200">
        <f t="shared" si="203"/>
        <v>0</v>
      </c>
      <c r="AB160" s="200">
        <f t="shared" si="203"/>
        <v>0</v>
      </c>
      <c r="AC160" s="200">
        <f t="shared" si="203"/>
        <v>0</v>
      </c>
      <c r="AD160" s="200">
        <f t="shared" si="203"/>
        <v>0</v>
      </c>
      <c r="AE160" s="200">
        <f t="shared" si="203"/>
        <v>0</v>
      </c>
      <c r="AF160" s="200">
        <f t="shared" si="203"/>
        <v>0</v>
      </c>
      <c r="AG160" s="200">
        <f t="shared" si="203"/>
        <v>0</v>
      </c>
      <c r="AH160" s="200">
        <f t="shared" si="203"/>
        <v>0</v>
      </c>
      <c r="AI160" s="200">
        <f t="shared" si="203"/>
        <v>0</v>
      </c>
      <c r="AJ160" s="200">
        <f t="shared" si="203"/>
        <v>0</v>
      </c>
      <c r="AK160" s="200">
        <f t="shared" si="203"/>
        <v>0</v>
      </c>
      <c r="AL160" s="200">
        <f t="shared" si="203"/>
        <v>0</v>
      </c>
      <c r="AM160" s="200">
        <f t="shared" si="203"/>
        <v>0</v>
      </c>
      <c r="AN160" s="200">
        <f t="shared" si="203"/>
        <v>0</v>
      </c>
      <c r="AO160" s="200">
        <f t="shared" si="203"/>
        <v>0</v>
      </c>
      <c r="AP160" s="200">
        <f t="shared" si="203"/>
        <v>0</v>
      </c>
      <c r="AQ160" s="200">
        <f t="shared" si="203"/>
        <v>0</v>
      </c>
      <c r="AR160" s="200">
        <f t="shared" si="203"/>
        <v>0</v>
      </c>
      <c r="AS160" s="200">
        <f t="shared" si="203"/>
        <v>0</v>
      </c>
      <c r="AT160" s="200">
        <f t="shared" si="203"/>
        <v>0</v>
      </c>
      <c r="AU160" s="200">
        <f t="shared" si="203"/>
        <v>0</v>
      </c>
      <c r="AV160" s="200">
        <f t="shared" si="203"/>
        <v>0</v>
      </c>
      <c r="AW160" s="200">
        <f t="shared" si="203"/>
        <v>0</v>
      </c>
      <c r="AX160" s="200">
        <f t="shared" si="203"/>
        <v>0</v>
      </c>
      <c r="AY160" s="136">
        <f>SUM(AY161:AY162)</f>
        <v>0</v>
      </c>
      <c r="AZ160" s="378">
        <f t="shared" ref="AZ160" si="204">SUM(AZ161:AZ162)</f>
        <v>0</v>
      </c>
      <c r="BA160" s="1025">
        <f>SUM(BA161:BA162)</f>
        <v>0</v>
      </c>
      <c r="BB160" s="200">
        <f t="shared" ref="BB160:BH160" si="205">SUM(BB161:BB162)</f>
        <v>0</v>
      </c>
      <c r="BC160" s="200">
        <f t="shared" si="205"/>
        <v>0</v>
      </c>
      <c r="BD160" s="200">
        <f t="shared" si="205"/>
        <v>0</v>
      </c>
      <c r="BE160" s="200">
        <f t="shared" si="205"/>
        <v>0</v>
      </c>
      <c r="BF160" s="200">
        <f t="shared" si="205"/>
        <v>0</v>
      </c>
      <c r="BG160" s="136">
        <f t="shared" si="205"/>
        <v>0</v>
      </c>
      <c r="BH160" s="378">
        <f t="shared" si="205"/>
        <v>0</v>
      </c>
      <c r="BI160" s="1025">
        <f>SUM(BI161:BI162)</f>
        <v>0</v>
      </c>
      <c r="BJ160" s="200">
        <f t="shared" ref="BJ160:BM160" si="206">SUM(BJ161:BJ162)</f>
        <v>0</v>
      </c>
      <c r="BK160" s="200">
        <f t="shared" si="206"/>
        <v>0</v>
      </c>
      <c r="BL160" s="200">
        <f t="shared" si="206"/>
        <v>0</v>
      </c>
      <c r="BM160" s="136">
        <f t="shared" si="206"/>
        <v>0</v>
      </c>
      <c r="BN160" s="83">
        <f>SUM(BN161:BN162)</f>
        <v>0</v>
      </c>
      <c r="BO160" s="367"/>
    </row>
    <row r="161" spans="1:67" x14ac:dyDescent="0.25">
      <c r="A161" s="30">
        <v>2381</v>
      </c>
      <c r="B161" s="50" t="s">
        <v>141</v>
      </c>
      <c r="C161" s="936">
        <f t="shared" ref="C161:D164" si="207">SUM(E161,AZ161,BH161)</f>
        <v>0</v>
      </c>
      <c r="D161" s="965">
        <f t="shared" si="207"/>
        <v>0</v>
      </c>
      <c r="E161" s="125">
        <f>SUM(F161:AY161)</f>
        <v>0</v>
      </c>
      <c r="F161" s="968"/>
      <c r="G161" s="201"/>
      <c r="H161" s="201"/>
      <c r="I161" s="201"/>
      <c r="J161" s="201"/>
      <c r="K161" s="201"/>
      <c r="L161" s="201"/>
      <c r="M161" s="201"/>
      <c r="N161" s="201"/>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c r="AQ161" s="201"/>
      <c r="AR161" s="201"/>
      <c r="AS161" s="201"/>
      <c r="AT161" s="201"/>
      <c r="AU161" s="201"/>
      <c r="AV161" s="201"/>
      <c r="AW161" s="201"/>
      <c r="AX161" s="201"/>
      <c r="AY161" s="294"/>
      <c r="AZ161" s="1028">
        <f t="shared" si="171"/>
        <v>0</v>
      </c>
      <c r="BA161" s="968"/>
      <c r="BB161" s="201"/>
      <c r="BC161" s="201"/>
      <c r="BD161" s="201"/>
      <c r="BE161" s="201"/>
      <c r="BF161" s="201"/>
      <c r="BG161" s="294"/>
      <c r="BH161" s="1026">
        <f t="shared" ref="BH161:BH162" si="208">SUM(BI161:BM161)</f>
        <v>0</v>
      </c>
      <c r="BI161" s="968"/>
      <c r="BJ161" s="201"/>
      <c r="BK161" s="201"/>
      <c r="BL161" s="201"/>
      <c r="BM161" s="294"/>
      <c r="BN161" s="1027"/>
      <c r="BO161" s="367"/>
    </row>
    <row r="162" spans="1:67" ht="24" x14ac:dyDescent="0.25">
      <c r="A162" s="34">
        <v>2389</v>
      </c>
      <c r="B162" s="56" t="s">
        <v>142</v>
      </c>
      <c r="C162" s="941">
        <f t="shared" si="207"/>
        <v>0</v>
      </c>
      <c r="D162" s="972">
        <f t="shared" si="207"/>
        <v>0</v>
      </c>
      <c r="E162" s="125">
        <f>SUM(F162:AY162)</f>
        <v>0</v>
      </c>
      <c r="F162" s="975"/>
      <c r="G162" s="202"/>
      <c r="H162" s="202"/>
      <c r="I162" s="202"/>
      <c r="J162" s="202"/>
      <c r="K162" s="202"/>
      <c r="L162" s="202"/>
      <c r="M162" s="202"/>
      <c r="N162" s="202"/>
      <c r="O162" s="202"/>
      <c r="P162" s="202"/>
      <c r="Q162" s="202"/>
      <c r="R162" s="202"/>
      <c r="S162" s="202"/>
      <c r="T162" s="202"/>
      <c r="U162" s="202"/>
      <c r="V162" s="202"/>
      <c r="W162" s="202"/>
      <c r="X162" s="202"/>
      <c r="Y162" s="202"/>
      <c r="Z162" s="202"/>
      <c r="AA162" s="202"/>
      <c r="AB162" s="202"/>
      <c r="AC162" s="202"/>
      <c r="AD162" s="202"/>
      <c r="AE162" s="202"/>
      <c r="AF162" s="202"/>
      <c r="AG162" s="202"/>
      <c r="AH162" s="202"/>
      <c r="AI162" s="202"/>
      <c r="AJ162" s="202"/>
      <c r="AK162" s="202"/>
      <c r="AL162" s="202"/>
      <c r="AM162" s="202"/>
      <c r="AN162" s="202"/>
      <c r="AO162" s="202"/>
      <c r="AP162" s="202"/>
      <c r="AQ162" s="202"/>
      <c r="AR162" s="202"/>
      <c r="AS162" s="202"/>
      <c r="AT162" s="202"/>
      <c r="AU162" s="202"/>
      <c r="AV162" s="202"/>
      <c r="AW162" s="202"/>
      <c r="AX162" s="202"/>
      <c r="AY162" s="125"/>
      <c r="AZ162" s="1028">
        <f t="shared" si="171"/>
        <v>0</v>
      </c>
      <c r="BA162" s="975"/>
      <c r="BB162" s="202"/>
      <c r="BC162" s="202"/>
      <c r="BD162" s="202"/>
      <c r="BE162" s="202"/>
      <c r="BF162" s="202"/>
      <c r="BG162" s="125"/>
      <c r="BH162" s="1028">
        <f t="shared" si="208"/>
        <v>0</v>
      </c>
      <c r="BI162" s="975"/>
      <c r="BJ162" s="202"/>
      <c r="BK162" s="202"/>
      <c r="BL162" s="202"/>
      <c r="BM162" s="125"/>
      <c r="BN162" s="1029"/>
      <c r="BO162" s="367"/>
    </row>
    <row r="163" spans="1:67" x14ac:dyDescent="0.25">
      <c r="A163" s="106">
        <v>2390</v>
      </c>
      <c r="B163" s="78" t="s">
        <v>143</v>
      </c>
      <c r="C163" s="992">
        <f t="shared" si="207"/>
        <v>0</v>
      </c>
      <c r="D163" s="1025">
        <f t="shared" si="207"/>
        <v>0</v>
      </c>
      <c r="E163" s="125">
        <f>SUM(F163:AY163)</f>
        <v>0</v>
      </c>
      <c r="F163" s="1004"/>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301"/>
      <c r="AZ163" s="1028">
        <f t="shared" si="171"/>
        <v>0</v>
      </c>
      <c r="BA163" s="1004"/>
      <c r="BB163" s="203"/>
      <c r="BC163" s="203"/>
      <c r="BD163" s="203"/>
      <c r="BE163" s="203"/>
      <c r="BF163" s="203"/>
      <c r="BG163" s="301"/>
      <c r="BH163" s="1030">
        <f>SUM(BI163:BM163)</f>
        <v>0</v>
      </c>
      <c r="BI163" s="1004"/>
      <c r="BJ163" s="203"/>
      <c r="BK163" s="203"/>
      <c r="BL163" s="203"/>
      <c r="BM163" s="301"/>
      <c r="BN163" s="1031"/>
      <c r="BO163" s="367"/>
    </row>
    <row r="164" spans="1:67" x14ac:dyDescent="0.25">
      <c r="A164" s="42">
        <v>2400</v>
      </c>
      <c r="B164" s="104" t="s">
        <v>144</v>
      </c>
      <c r="C164" s="995">
        <f t="shared" si="207"/>
        <v>0</v>
      </c>
      <c r="D164" s="956">
        <f t="shared" si="207"/>
        <v>0</v>
      </c>
      <c r="E164" s="734">
        <f>SUM(F164:AY164)</f>
        <v>0</v>
      </c>
      <c r="F164" s="1032"/>
      <c r="G164" s="205"/>
      <c r="H164" s="205"/>
      <c r="I164" s="205"/>
      <c r="J164" s="205"/>
      <c r="K164" s="205"/>
      <c r="L164" s="205"/>
      <c r="M164" s="205"/>
      <c r="N164" s="205"/>
      <c r="O164" s="205"/>
      <c r="P164" s="205"/>
      <c r="Q164" s="205"/>
      <c r="R164" s="205"/>
      <c r="S164" s="205"/>
      <c r="T164" s="205"/>
      <c r="U164" s="205"/>
      <c r="V164" s="205"/>
      <c r="W164" s="205"/>
      <c r="X164" s="205"/>
      <c r="Y164" s="205"/>
      <c r="Z164" s="205"/>
      <c r="AA164" s="205"/>
      <c r="AB164" s="205"/>
      <c r="AC164" s="205"/>
      <c r="AD164" s="205"/>
      <c r="AE164" s="205"/>
      <c r="AF164" s="205"/>
      <c r="AG164" s="205"/>
      <c r="AH164" s="205"/>
      <c r="AI164" s="205"/>
      <c r="AJ164" s="205"/>
      <c r="AK164" s="205"/>
      <c r="AL164" s="205"/>
      <c r="AM164" s="205"/>
      <c r="AN164" s="205"/>
      <c r="AO164" s="205"/>
      <c r="AP164" s="205"/>
      <c r="AQ164" s="205"/>
      <c r="AR164" s="205"/>
      <c r="AS164" s="205"/>
      <c r="AT164" s="205"/>
      <c r="AU164" s="205"/>
      <c r="AV164" s="205"/>
      <c r="AW164" s="205"/>
      <c r="AX164" s="205"/>
      <c r="AY164" s="302"/>
      <c r="AZ164" s="1028">
        <f t="shared" si="171"/>
        <v>0</v>
      </c>
      <c r="BA164" s="1032"/>
      <c r="BB164" s="205"/>
      <c r="BC164" s="205"/>
      <c r="BD164" s="205"/>
      <c r="BE164" s="205"/>
      <c r="BF164" s="205"/>
      <c r="BG164" s="302"/>
      <c r="BH164" s="1033">
        <f>SUM(BI164:BM164)</f>
        <v>0</v>
      </c>
      <c r="BI164" s="1032"/>
      <c r="BJ164" s="205"/>
      <c r="BK164" s="205"/>
      <c r="BL164" s="205"/>
      <c r="BM164" s="302"/>
      <c r="BN164" s="1034"/>
      <c r="BO164" s="367"/>
    </row>
    <row r="165" spans="1:67" ht="24" x14ac:dyDescent="0.25">
      <c r="A165" s="42">
        <v>2500</v>
      </c>
      <c r="B165" s="104" t="s">
        <v>145</v>
      </c>
      <c r="C165" s="995">
        <f t="shared" ref="C165:E165" si="209">SUM(C166,C171)</f>
        <v>0</v>
      </c>
      <c r="D165" s="956">
        <f t="shared" si="209"/>
        <v>0</v>
      </c>
      <c r="E165" s="123">
        <f t="shared" si="209"/>
        <v>0</v>
      </c>
      <c r="F165" s="956">
        <f>SUM(F166,F171)</f>
        <v>0</v>
      </c>
      <c r="G165" s="105">
        <f>SUM(G166,G171)</f>
        <v>0</v>
      </c>
      <c r="H165" s="105">
        <f t="shared" ref="H165:AX165" si="210">SUM(H166,H171)</f>
        <v>0</v>
      </c>
      <c r="I165" s="105">
        <f t="shared" si="210"/>
        <v>0</v>
      </c>
      <c r="J165" s="105">
        <f t="shared" si="210"/>
        <v>0</v>
      </c>
      <c r="K165" s="105">
        <f t="shared" si="210"/>
        <v>0</v>
      </c>
      <c r="L165" s="105">
        <f t="shared" si="210"/>
        <v>0</v>
      </c>
      <c r="M165" s="105">
        <f t="shared" si="210"/>
        <v>0</v>
      </c>
      <c r="N165" s="105">
        <f t="shared" si="210"/>
        <v>0</v>
      </c>
      <c r="O165" s="105">
        <f t="shared" si="210"/>
        <v>0</v>
      </c>
      <c r="P165" s="105">
        <f t="shared" si="210"/>
        <v>0</v>
      </c>
      <c r="Q165" s="105">
        <f t="shared" si="210"/>
        <v>0</v>
      </c>
      <c r="R165" s="105">
        <f t="shared" si="210"/>
        <v>0</v>
      </c>
      <c r="S165" s="105">
        <f t="shared" si="210"/>
        <v>0</v>
      </c>
      <c r="T165" s="105">
        <f t="shared" si="210"/>
        <v>0</v>
      </c>
      <c r="U165" s="105">
        <f t="shared" si="210"/>
        <v>0</v>
      </c>
      <c r="V165" s="105">
        <f t="shared" si="210"/>
        <v>0</v>
      </c>
      <c r="W165" s="105">
        <f t="shared" si="210"/>
        <v>0</v>
      </c>
      <c r="X165" s="105">
        <f t="shared" si="210"/>
        <v>0</v>
      </c>
      <c r="Y165" s="105">
        <f t="shared" si="210"/>
        <v>0</v>
      </c>
      <c r="Z165" s="105">
        <f t="shared" si="210"/>
        <v>0</v>
      </c>
      <c r="AA165" s="105">
        <f t="shared" si="210"/>
        <v>0</v>
      </c>
      <c r="AB165" s="105">
        <f t="shared" si="210"/>
        <v>0</v>
      </c>
      <c r="AC165" s="105">
        <f t="shared" si="210"/>
        <v>0</v>
      </c>
      <c r="AD165" s="105">
        <f t="shared" si="210"/>
        <v>0</v>
      </c>
      <c r="AE165" s="105">
        <f t="shared" si="210"/>
        <v>0</v>
      </c>
      <c r="AF165" s="105">
        <f t="shared" si="210"/>
        <v>0</v>
      </c>
      <c r="AG165" s="105">
        <f t="shared" si="210"/>
        <v>0</v>
      </c>
      <c r="AH165" s="105">
        <f t="shared" si="210"/>
        <v>0</v>
      </c>
      <c r="AI165" s="105">
        <f t="shared" si="210"/>
        <v>0</v>
      </c>
      <c r="AJ165" s="105">
        <f t="shared" si="210"/>
        <v>0</v>
      </c>
      <c r="AK165" s="105">
        <f t="shared" si="210"/>
        <v>0</v>
      </c>
      <c r="AL165" s="105">
        <f t="shared" si="210"/>
        <v>0</v>
      </c>
      <c r="AM165" s="105">
        <f t="shared" si="210"/>
        <v>0</v>
      </c>
      <c r="AN165" s="105">
        <f t="shared" si="210"/>
        <v>0</v>
      </c>
      <c r="AO165" s="105">
        <f t="shared" si="210"/>
        <v>0</v>
      </c>
      <c r="AP165" s="105">
        <f t="shared" si="210"/>
        <v>0</v>
      </c>
      <c r="AQ165" s="105">
        <f t="shared" si="210"/>
        <v>0</v>
      </c>
      <c r="AR165" s="105">
        <f t="shared" si="210"/>
        <v>0</v>
      </c>
      <c r="AS165" s="105">
        <f t="shared" si="210"/>
        <v>0</v>
      </c>
      <c r="AT165" s="105">
        <f t="shared" si="210"/>
        <v>0</v>
      </c>
      <c r="AU165" s="105">
        <f t="shared" si="210"/>
        <v>0</v>
      </c>
      <c r="AV165" s="105">
        <f t="shared" si="210"/>
        <v>0</v>
      </c>
      <c r="AW165" s="105">
        <f t="shared" si="210"/>
        <v>0</v>
      </c>
      <c r="AX165" s="105">
        <f t="shared" si="210"/>
        <v>0</v>
      </c>
      <c r="AY165" s="123">
        <f>SUM(AY166,AY171)</f>
        <v>0</v>
      </c>
      <c r="AZ165" s="373">
        <f t="shared" ref="AZ165" si="211">SUM(AZ166,AZ171)</f>
        <v>0</v>
      </c>
      <c r="BA165" s="956">
        <f>SUM(BA166,BA171)</f>
        <v>0</v>
      </c>
      <c r="BB165" s="105">
        <f t="shared" ref="BB165:BH165" si="212">SUM(BB166,BB171)</f>
        <v>0</v>
      </c>
      <c r="BC165" s="105">
        <f t="shared" si="212"/>
        <v>0</v>
      </c>
      <c r="BD165" s="105">
        <f t="shared" si="212"/>
        <v>0</v>
      </c>
      <c r="BE165" s="105">
        <f t="shared" si="212"/>
        <v>0</v>
      </c>
      <c r="BF165" s="105">
        <f t="shared" si="212"/>
        <v>0</v>
      </c>
      <c r="BG165" s="123">
        <f t="shared" si="212"/>
        <v>0</v>
      </c>
      <c r="BH165" s="373">
        <f t="shared" si="212"/>
        <v>0</v>
      </c>
      <c r="BI165" s="956">
        <f>SUM(BI166,BI171)</f>
        <v>0</v>
      </c>
      <c r="BJ165" s="105">
        <f t="shared" ref="BJ165:BM165" si="213">SUM(BJ166,BJ171)</f>
        <v>0</v>
      </c>
      <c r="BK165" s="105">
        <f t="shared" si="213"/>
        <v>0</v>
      </c>
      <c r="BL165" s="105">
        <f t="shared" si="213"/>
        <v>0</v>
      </c>
      <c r="BM165" s="123">
        <f t="shared" si="213"/>
        <v>0</v>
      </c>
      <c r="BN165" s="129">
        <f>SUM(BN166,BN171)</f>
        <v>0</v>
      </c>
      <c r="BO165" s="367"/>
    </row>
    <row r="166" spans="1:67" x14ac:dyDescent="0.25">
      <c r="A166" s="116">
        <v>2510</v>
      </c>
      <c r="B166" s="50" t="s">
        <v>146</v>
      </c>
      <c r="C166" s="936">
        <f>SUM(C167:C170)</f>
        <v>0</v>
      </c>
      <c r="D166" s="965">
        <f>SUM(D167:D170)</f>
        <v>0</v>
      </c>
      <c r="E166" s="141">
        <f>SUM(E167:E170)</f>
        <v>0</v>
      </c>
      <c r="F166" s="965">
        <f>SUM(F167:F170)</f>
        <v>0</v>
      </c>
      <c r="G166" s="204">
        <f>SUM(G167:G170)</f>
        <v>0</v>
      </c>
      <c r="H166" s="204">
        <f t="shared" ref="H166:AZ166" si="214">SUM(H167:H170)</f>
        <v>0</v>
      </c>
      <c r="I166" s="204">
        <f t="shared" si="214"/>
        <v>0</v>
      </c>
      <c r="J166" s="204">
        <f t="shared" si="214"/>
        <v>0</v>
      </c>
      <c r="K166" s="204">
        <f t="shared" si="214"/>
        <v>0</v>
      </c>
      <c r="L166" s="204">
        <f t="shared" si="214"/>
        <v>0</v>
      </c>
      <c r="M166" s="204">
        <f t="shared" si="214"/>
        <v>0</v>
      </c>
      <c r="N166" s="204">
        <f t="shared" si="214"/>
        <v>0</v>
      </c>
      <c r="O166" s="204">
        <f t="shared" si="214"/>
        <v>0</v>
      </c>
      <c r="P166" s="204">
        <f t="shared" si="214"/>
        <v>0</v>
      </c>
      <c r="Q166" s="204">
        <f t="shared" si="214"/>
        <v>0</v>
      </c>
      <c r="R166" s="204">
        <f t="shared" si="214"/>
        <v>0</v>
      </c>
      <c r="S166" s="204">
        <f t="shared" si="214"/>
        <v>0</v>
      </c>
      <c r="T166" s="204">
        <f t="shared" si="214"/>
        <v>0</v>
      </c>
      <c r="U166" s="204">
        <f t="shared" si="214"/>
        <v>0</v>
      </c>
      <c r="V166" s="204">
        <f t="shared" si="214"/>
        <v>0</v>
      </c>
      <c r="W166" s="204">
        <f t="shared" si="214"/>
        <v>0</v>
      </c>
      <c r="X166" s="204">
        <f t="shared" si="214"/>
        <v>0</v>
      </c>
      <c r="Y166" s="204">
        <f t="shared" si="214"/>
        <v>0</v>
      </c>
      <c r="Z166" s="204">
        <f t="shared" si="214"/>
        <v>0</v>
      </c>
      <c r="AA166" s="204">
        <f t="shared" si="214"/>
        <v>0</v>
      </c>
      <c r="AB166" s="204">
        <f t="shared" si="214"/>
        <v>0</v>
      </c>
      <c r="AC166" s="204">
        <f t="shared" si="214"/>
        <v>0</v>
      </c>
      <c r="AD166" s="204">
        <f t="shared" si="214"/>
        <v>0</v>
      </c>
      <c r="AE166" s="204">
        <f t="shared" si="214"/>
        <v>0</v>
      </c>
      <c r="AF166" s="204">
        <f t="shared" si="214"/>
        <v>0</v>
      </c>
      <c r="AG166" s="204">
        <f t="shared" si="214"/>
        <v>0</v>
      </c>
      <c r="AH166" s="204">
        <f t="shared" si="214"/>
        <v>0</v>
      </c>
      <c r="AI166" s="204">
        <f t="shared" si="214"/>
        <v>0</v>
      </c>
      <c r="AJ166" s="204">
        <f t="shared" si="214"/>
        <v>0</v>
      </c>
      <c r="AK166" s="204">
        <f t="shared" si="214"/>
        <v>0</v>
      </c>
      <c r="AL166" s="204">
        <f t="shared" si="214"/>
        <v>0</v>
      </c>
      <c r="AM166" s="204">
        <f t="shared" si="214"/>
        <v>0</v>
      </c>
      <c r="AN166" s="204">
        <f t="shared" si="214"/>
        <v>0</v>
      </c>
      <c r="AO166" s="204">
        <f t="shared" si="214"/>
        <v>0</v>
      </c>
      <c r="AP166" s="204">
        <f t="shared" si="214"/>
        <v>0</v>
      </c>
      <c r="AQ166" s="204">
        <f t="shared" si="214"/>
        <v>0</v>
      </c>
      <c r="AR166" s="204">
        <f t="shared" si="214"/>
        <v>0</v>
      </c>
      <c r="AS166" s="204">
        <f t="shared" si="214"/>
        <v>0</v>
      </c>
      <c r="AT166" s="204">
        <f t="shared" si="214"/>
        <v>0</v>
      </c>
      <c r="AU166" s="204">
        <f t="shared" si="214"/>
        <v>0</v>
      </c>
      <c r="AV166" s="204">
        <f t="shared" si="214"/>
        <v>0</v>
      </c>
      <c r="AW166" s="204">
        <f t="shared" si="214"/>
        <v>0</v>
      </c>
      <c r="AX166" s="204">
        <f t="shared" si="214"/>
        <v>0</v>
      </c>
      <c r="AY166" s="141">
        <f t="shared" si="214"/>
        <v>0</v>
      </c>
      <c r="AZ166" s="374">
        <f t="shared" si="214"/>
        <v>0</v>
      </c>
      <c r="BA166" s="965">
        <f>SUM(BA167:BA170)</f>
        <v>0</v>
      </c>
      <c r="BB166" s="204">
        <f t="shared" ref="BB166:BH166" si="215">SUM(BB167:BB170)</f>
        <v>0</v>
      </c>
      <c r="BC166" s="204">
        <f t="shared" si="215"/>
        <v>0</v>
      </c>
      <c r="BD166" s="204">
        <f t="shared" si="215"/>
        <v>0</v>
      </c>
      <c r="BE166" s="204">
        <f t="shared" si="215"/>
        <v>0</v>
      </c>
      <c r="BF166" s="204">
        <f t="shared" si="215"/>
        <v>0</v>
      </c>
      <c r="BG166" s="141">
        <f t="shared" si="215"/>
        <v>0</v>
      </c>
      <c r="BH166" s="374">
        <f t="shared" si="215"/>
        <v>0</v>
      </c>
      <c r="BI166" s="965">
        <f>SUM(BI167:BI170)</f>
        <v>0</v>
      </c>
      <c r="BJ166" s="204">
        <f t="shared" ref="BJ166:BM166" si="216">SUM(BJ167:BJ170)</f>
        <v>0</v>
      </c>
      <c r="BK166" s="204">
        <f t="shared" si="216"/>
        <v>0</v>
      </c>
      <c r="BL166" s="204">
        <f t="shared" si="216"/>
        <v>0</v>
      </c>
      <c r="BM166" s="141">
        <f t="shared" si="216"/>
        <v>0</v>
      </c>
      <c r="BN166" s="65">
        <f>SUM(BN167:BN170)</f>
        <v>0</v>
      </c>
      <c r="BO166" s="367"/>
    </row>
    <row r="167" spans="1:67" ht="24" x14ac:dyDescent="0.25">
      <c r="A167" s="35">
        <v>2512</v>
      </c>
      <c r="B167" s="56" t="s">
        <v>147</v>
      </c>
      <c r="C167" s="941">
        <f t="shared" ref="C167:D172" si="217">SUM(E167,AZ167,BH167)</f>
        <v>0</v>
      </c>
      <c r="D167" s="972">
        <f t="shared" si="217"/>
        <v>0</v>
      </c>
      <c r="E167" s="125">
        <f t="shared" ref="E167:E172" si="218">SUM(F167:AY167)</f>
        <v>0</v>
      </c>
      <c r="F167" s="975"/>
      <c r="G167" s="202"/>
      <c r="H167" s="202"/>
      <c r="I167" s="202"/>
      <c r="J167" s="202"/>
      <c r="K167" s="202"/>
      <c r="L167" s="202"/>
      <c r="M167" s="202"/>
      <c r="N167" s="202"/>
      <c r="O167" s="202"/>
      <c r="P167" s="202"/>
      <c r="Q167" s="202"/>
      <c r="R167" s="202"/>
      <c r="S167" s="202"/>
      <c r="T167" s="202"/>
      <c r="U167" s="202"/>
      <c r="V167" s="202"/>
      <c r="W167" s="202"/>
      <c r="X167" s="202"/>
      <c r="Y167" s="202"/>
      <c r="Z167" s="202"/>
      <c r="AA167" s="202"/>
      <c r="AB167" s="202"/>
      <c r="AC167" s="202"/>
      <c r="AD167" s="202"/>
      <c r="AE167" s="202"/>
      <c r="AF167" s="202"/>
      <c r="AG167" s="202"/>
      <c r="AH167" s="202"/>
      <c r="AI167" s="202"/>
      <c r="AJ167" s="202"/>
      <c r="AK167" s="202"/>
      <c r="AL167" s="202"/>
      <c r="AM167" s="202"/>
      <c r="AN167" s="202"/>
      <c r="AO167" s="202"/>
      <c r="AP167" s="202"/>
      <c r="AQ167" s="202"/>
      <c r="AR167" s="202"/>
      <c r="AS167" s="202"/>
      <c r="AT167" s="202"/>
      <c r="AU167" s="202"/>
      <c r="AV167" s="202"/>
      <c r="AW167" s="202"/>
      <c r="AX167" s="202"/>
      <c r="AY167" s="125"/>
      <c r="AZ167" s="1028">
        <f t="shared" ref="AZ167:AZ172" si="219">SUM(BA167:BG167)</f>
        <v>0</v>
      </c>
      <c r="BA167" s="975"/>
      <c r="BB167" s="202"/>
      <c r="BC167" s="202"/>
      <c r="BD167" s="202"/>
      <c r="BE167" s="202"/>
      <c r="BF167" s="202"/>
      <c r="BG167" s="125"/>
      <c r="BH167" s="1028">
        <f t="shared" ref="BH167:BH171" si="220">SUM(BI167:BM167)</f>
        <v>0</v>
      </c>
      <c r="BI167" s="975"/>
      <c r="BJ167" s="202"/>
      <c r="BK167" s="202"/>
      <c r="BL167" s="202"/>
      <c r="BM167" s="125"/>
      <c r="BN167" s="1029"/>
      <c r="BO167" s="367"/>
    </row>
    <row r="168" spans="1:67" ht="36" x14ac:dyDescent="0.25">
      <c r="A168" s="35">
        <v>2513</v>
      </c>
      <c r="B168" s="56" t="s">
        <v>148</v>
      </c>
      <c r="C168" s="941">
        <f t="shared" si="217"/>
        <v>0</v>
      </c>
      <c r="D168" s="972">
        <f t="shared" si="217"/>
        <v>0</v>
      </c>
      <c r="E168" s="125">
        <f t="shared" si="218"/>
        <v>0</v>
      </c>
      <c r="F168" s="975"/>
      <c r="G168" s="202"/>
      <c r="H168" s="202"/>
      <c r="I168" s="202"/>
      <c r="J168" s="202"/>
      <c r="K168" s="202"/>
      <c r="L168" s="202"/>
      <c r="M168" s="202"/>
      <c r="N168" s="202"/>
      <c r="O168" s="202"/>
      <c r="P168" s="202"/>
      <c r="Q168" s="202"/>
      <c r="R168" s="202"/>
      <c r="S168" s="202"/>
      <c r="T168" s="202"/>
      <c r="U168" s="202"/>
      <c r="V168" s="202"/>
      <c r="W168" s="202"/>
      <c r="X168" s="202"/>
      <c r="Y168" s="202"/>
      <c r="Z168" s="202"/>
      <c r="AA168" s="202"/>
      <c r="AB168" s="202"/>
      <c r="AC168" s="202"/>
      <c r="AD168" s="202"/>
      <c r="AE168" s="202"/>
      <c r="AF168" s="202"/>
      <c r="AG168" s="202"/>
      <c r="AH168" s="202"/>
      <c r="AI168" s="202"/>
      <c r="AJ168" s="202"/>
      <c r="AK168" s="202"/>
      <c r="AL168" s="202"/>
      <c r="AM168" s="202"/>
      <c r="AN168" s="202"/>
      <c r="AO168" s="202"/>
      <c r="AP168" s="202"/>
      <c r="AQ168" s="202"/>
      <c r="AR168" s="202"/>
      <c r="AS168" s="202"/>
      <c r="AT168" s="202"/>
      <c r="AU168" s="202"/>
      <c r="AV168" s="202"/>
      <c r="AW168" s="202"/>
      <c r="AX168" s="202"/>
      <c r="AY168" s="125"/>
      <c r="AZ168" s="1028">
        <f t="shared" si="219"/>
        <v>0</v>
      </c>
      <c r="BA168" s="975"/>
      <c r="BB168" s="202"/>
      <c r="BC168" s="202"/>
      <c r="BD168" s="202"/>
      <c r="BE168" s="202"/>
      <c r="BF168" s="202"/>
      <c r="BG168" s="125"/>
      <c r="BH168" s="1028">
        <f t="shared" si="220"/>
        <v>0</v>
      </c>
      <c r="BI168" s="975"/>
      <c r="BJ168" s="202"/>
      <c r="BK168" s="202"/>
      <c r="BL168" s="202"/>
      <c r="BM168" s="125"/>
      <c r="BN168" s="1029"/>
      <c r="BO168" s="367"/>
    </row>
    <row r="169" spans="1:67" ht="24" x14ac:dyDescent="0.25">
      <c r="A169" s="35">
        <v>2515</v>
      </c>
      <c r="B169" s="56" t="s">
        <v>149</v>
      </c>
      <c r="C169" s="941">
        <f t="shared" si="217"/>
        <v>0</v>
      </c>
      <c r="D169" s="972">
        <f t="shared" si="217"/>
        <v>0</v>
      </c>
      <c r="E169" s="125">
        <f t="shared" si="218"/>
        <v>0</v>
      </c>
      <c r="F169" s="975"/>
      <c r="G169" s="202"/>
      <c r="H169" s="202"/>
      <c r="I169" s="202"/>
      <c r="J169" s="202"/>
      <c r="K169" s="202"/>
      <c r="L169" s="202"/>
      <c r="M169" s="202"/>
      <c r="N169" s="202"/>
      <c r="O169" s="202"/>
      <c r="P169" s="202"/>
      <c r="Q169" s="202"/>
      <c r="R169" s="202"/>
      <c r="S169" s="202"/>
      <c r="T169" s="202"/>
      <c r="U169" s="202"/>
      <c r="V169" s="202"/>
      <c r="W169" s="202"/>
      <c r="X169" s="202"/>
      <c r="Y169" s="202"/>
      <c r="Z169" s="202"/>
      <c r="AA169" s="202"/>
      <c r="AB169" s="202"/>
      <c r="AC169" s="202"/>
      <c r="AD169" s="202"/>
      <c r="AE169" s="202"/>
      <c r="AF169" s="202"/>
      <c r="AG169" s="202"/>
      <c r="AH169" s="202"/>
      <c r="AI169" s="202"/>
      <c r="AJ169" s="202"/>
      <c r="AK169" s="202"/>
      <c r="AL169" s="202"/>
      <c r="AM169" s="202"/>
      <c r="AN169" s="202"/>
      <c r="AO169" s="202"/>
      <c r="AP169" s="202"/>
      <c r="AQ169" s="202"/>
      <c r="AR169" s="202"/>
      <c r="AS169" s="202"/>
      <c r="AT169" s="202"/>
      <c r="AU169" s="202"/>
      <c r="AV169" s="202"/>
      <c r="AW169" s="202"/>
      <c r="AX169" s="202"/>
      <c r="AY169" s="125"/>
      <c r="AZ169" s="1028">
        <f t="shared" si="219"/>
        <v>0</v>
      </c>
      <c r="BA169" s="975"/>
      <c r="BB169" s="202"/>
      <c r="BC169" s="202"/>
      <c r="BD169" s="202"/>
      <c r="BE169" s="202"/>
      <c r="BF169" s="202"/>
      <c r="BG169" s="125"/>
      <c r="BH169" s="1028">
        <f t="shared" si="220"/>
        <v>0</v>
      </c>
      <c r="BI169" s="975"/>
      <c r="BJ169" s="202"/>
      <c r="BK169" s="202"/>
      <c r="BL169" s="202"/>
      <c r="BM169" s="125"/>
      <c r="BN169" s="1029"/>
      <c r="BO169" s="367"/>
    </row>
    <row r="170" spans="1:67" ht="24" x14ac:dyDescent="0.25">
      <c r="A170" s="35">
        <v>2519</v>
      </c>
      <c r="B170" s="56" t="s">
        <v>150</v>
      </c>
      <c r="C170" s="941">
        <f t="shared" si="217"/>
        <v>0</v>
      </c>
      <c r="D170" s="972">
        <f t="shared" si="217"/>
        <v>0</v>
      </c>
      <c r="E170" s="125">
        <f t="shared" si="218"/>
        <v>0</v>
      </c>
      <c r="F170" s="975"/>
      <c r="G170" s="202"/>
      <c r="H170" s="202"/>
      <c r="I170" s="202"/>
      <c r="J170" s="202"/>
      <c r="K170" s="202"/>
      <c r="L170" s="202"/>
      <c r="M170" s="202"/>
      <c r="N170" s="202"/>
      <c r="O170" s="202"/>
      <c r="P170" s="202"/>
      <c r="Q170" s="202"/>
      <c r="R170" s="202"/>
      <c r="S170" s="202"/>
      <c r="T170" s="202"/>
      <c r="U170" s="202"/>
      <c r="V170" s="202"/>
      <c r="W170" s="202"/>
      <c r="X170" s="202"/>
      <c r="Y170" s="202"/>
      <c r="Z170" s="202"/>
      <c r="AA170" s="202"/>
      <c r="AB170" s="202"/>
      <c r="AC170" s="202"/>
      <c r="AD170" s="202"/>
      <c r="AE170" s="202"/>
      <c r="AF170" s="202"/>
      <c r="AG170" s="202"/>
      <c r="AH170" s="202"/>
      <c r="AI170" s="202"/>
      <c r="AJ170" s="202"/>
      <c r="AK170" s="202"/>
      <c r="AL170" s="202"/>
      <c r="AM170" s="202"/>
      <c r="AN170" s="202"/>
      <c r="AO170" s="202"/>
      <c r="AP170" s="202"/>
      <c r="AQ170" s="202"/>
      <c r="AR170" s="202"/>
      <c r="AS170" s="202"/>
      <c r="AT170" s="202"/>
      <c r="AU170" s="202"/>
      <c r="AV170" s="202"/>
      <c r="AW170" s="202"/>
      <c r="AX170" s="202"/>
      <c r="AY170" s="125"/>
      <c r="AZ170" s="1028">
        <f t="shared" si="219"/>
        <v>0</v>
      </c>
      <c r="BA170" s="975"/>
      <c r="BB170" s="202"/>
      <c r="BC170" s="202"/>
      <c r="BD170" s="202"/>
      <c r="BE170" s="202"/>
      <c r="BF170" s="202"/>
      <c r="BG170" s="125"/>
      <c r="BH170" s="1028">
        <f t="shared" si="220"/>
        <v>0</v>
      </c>
      <c r="BI170" s="975"/>
      <c r="BJ170" s="202"/>
      <c r="BK170" s="202"/>
      <c r="BL170" s="202"/>
      <c r="BM170" s="125"/>
      <c r="BN170" s="1029"/>
      <c r="BO170" s="367"/>
    </row>
    <row r="171" spans="1:67" ht="24" x14ac:dyDescent="0.25">
      <c r="A171" s="111">
        <v>2520</v>
      </c>
      <c r="B171" s="56" t="s">
        <v>151</v>
      </c>
      <c r="C171" s="941">
        <f t="shared" si="217"/>
        <v>0</v>
      </c>
      <c r="D171" s="972">
        <f t="shared" si="217"/>
        <v>0</v>
      </c>
      <c r="E171" s="125">
        <f t="shared" si="218"/>
        <v>0</v>
      </c>
      <c r="F171" s="975"/>
      <c r="G171" s="202"/>
      <c r="H171" s="202"/>
      <c r="I171" s="202"/>
      <c r="J171" s="202"/>
      <c r="K171" s="202"/>
      <c r="L171" s="202"/>
      <c r="M171" s="202"/>
      <c r="N171" s="202"/>
      <c r="O171" s="202"/>
      <c r="P171" s="202"/>
      <c r="Q171" s="202"/>
      <c r="R171" s="202"/>
      <c r="S171" s="202"/>
      <c r="T171" s="202"/>
      <c r="U171" s="202"/>
      <c r="V171" s="202"/>
      <c r="W171" s="202"/>
      <c r="X171" s="202"/>
      <c r="Y171" s="202"/>
      <c r="Z171" s="202"/>
      <c r="AA171" s="202"/>
      <c r="AB171" s="202"/>
      <c r="AC171" s="202"/>
      <c r="AD171" s="202"/>
      <c r="AE171" s="202"/>
      <c r="AF171" s="202"/>
      <c r="AG171" s="202"/>
      <c r="AH171" s="202"/>
      <c r="AI171" s="202"/>
      <c r="AJ171" s="202"/>
      <c r="AK171" s="202"/>
      <c r="AL171" s="202"/>
      <c r="AM171" s="202"/>
      <c r="AN171" s="202"/>
      <c r="AO171" s="202"/>
      <c r="AP171" s="202"/>
      <c r="AQ171" s="202"/>
      <c r="AR171" s="202"/>
      <c r="AS171" s="202"/>
      <c r="AT171" s="202"/>
      <c r="AU171" s="202"/>
      <c r="AV171" s="202"/>
      <c r="AW171" s="202"/>
      <c r="AX171" s="202"/>
      <c r="AY171" s="125"/>
      <c r="AZ171" s="1028">
        <f t="shared" si="219"/>
        <v>0</v>
      </c>
      <c r="BA171" s="975"/>
      <c r="BB171" s="202"/>
      <c r="BC171" s="202"/>
      <c r="BD171" s="202"/>
      <c r="BE171" s="202"/>
      <c r="BF171" s="202"/>
      <c r="BG171" s="125"/>
      <c r="BH171" s="1028">
        <f t="shared" si="220"/>
        <v>0</v>
      </c>
      <c r="BI171" s="975"/>
      <c r="BJ171" s="202"/>
      <c r="BK171" s="202"/>
      <c r="BL171" s="202"/>
      <c r="BM171" s="125"/>
      <c r="BN171" s="1029"/>
      <c r="BO171" s="367"/>
    </row>
    <row r="172" spans="1:67" s="121" customFormat="1" ht="48" x14ac:dyDescent="0.25">
      <c r="A172" s="17">
        <v>2800</v>
      </c>
      <c r="B172" s="50" t="s">
        <v>152</v>
      </c>
      <c r="C172" s="936">
        <f t="shared" si="217"/>
        <v>0</v>
      </c>
      <c r="D172" s="965">
        <f t="shared" si="217"/>
        <v>0</v>
      </c>
      <c r="E172" s="290">
        <f t="shared" si="218"/>
        <v>0</v>
      </c>
      <c r="F172" s="938"/>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6"/>
      <c r="AY172" s="290"/>
      <c r="AZ172" s="1028">
        <f t="shared" si="219"/>
        <v>0</v>
      </c>
      <c r="BA172" s="938"/>
      <c r="BB172" s="186"/>
      <c r="BC172" s="186"/>
      <c r="BD172" s="186"/>
      <c r="BE172" s="186"/>
      <c r="BF172" s="186"/>
      <c r="BG172" s="290"/>
      <c r="BH172" s="939">
        <f>SUM(BI172:BM172)</f>
        <v>0</v>
      </c>
      <c r="BI172" s="938"/>
      <c r="BJ172" s="186"/>
      <c r="BK172" s="186"/>
      <c r="BL172" s="186"/>
      <c r="BM172" s="290"/>
      <c r="BN172" s="940"/>
      <c r="BO172" s="1035"/>
    </row>
    <row r="173" spans="1:67" x14ac:dyDescent="0.25">
      <c r="A173" s="100">
        <v>3000</v>
      </c>
      <c r="B173" s="100" t="s">
        <v>153</v>
      </c>
      <c r="C173" s="1021">
        <f t="shared" ref="C173:E173" si="221">SUM(C174,C184)</f>
        <v>0</v>
      </c>
      <c r="D173" s="1022">
        <f t="shared" si="221"/>
        <v>0</v>
      </c>
      <c r="E173" s="1023">
        <f t="shared" si="221"/>
        <v>0</v>
      </c>
      <c r="F173" s="1022">
        <f>SUM(F174,F184)</f>
        <v>0</v>
      </c>
      <c r="G173" s="1024">
        <f>SUM(G174,G184)</f>
        <v>0</v>
      </c>
      <c r="H173" s="1024">
        <f t="shared" ref="H173:AX173" si="222">SUM(H174,H184)</f>
        <v>0</v>
      </c>
      <c r="I173" s="1024">
        <f t="shared" si="222"/>
        <v>0</v>
      </c>
      <c r="J173" s="1024">
        <f t="shared" si="222"/>
        <v>0</v>
      </c>
      <c r="K173" s="1024">
        <f t="shared" si="222"/>
        <v>0</v>
      </c>
      <c r="L173" s="1024">
        <f t="shared" si="222"/>
        <v>0</v>
      </c>
      <c r="M173" s="1024">
        <f t="shared" si="222"/>
        <v>0</v>
      </c>
      <c r="N173" s="1024">
        <f t="shared" si="222"/>
        <v>0</v>
      </c>
      <c r="O173" s="1024">
        <f t="shared" si="222"/>
        <v>0</v>
      </c>
      <c r="P173" s="1024">
        <f t="shared" si="222"/>
        <v>0</v>
      </c>
      <c r="Q173" s="1024">
        <f t="shared" si="222"/>
        <v>0</v>
      </c>
      <c r="R173" s="1024">
        <f t="shared" si="222"/>
        <v>0</v>
      </c>
      <c r="S173" s="1024">
        <f t="shared" si="222"/>
        <v>0</v>
      </c>
      <c r="T173" s="1024">
        <f t="shared" si="222"/>
        <v>0</v>
      </c>
      <c r="U173" s="1024">
        <f t="shared" si="222"/>
        <v>0</v>
      </c>
      <c r="V173" s="1024">
        <f t="shared" si="222"/>
        <v>0</v>
      </c>
      <c r="W173" s="1024">
        <f t="shared" si="222"/>
        <v>0</v>
      </c>
      <c r="X173" s="1024">
        <f t="shared" si="222"/>
        <v>0</v>
      </c>
      <c r="Y173" s="1024">
        <f t="shared" si="222"/>
        <v>0</v>
      </c>
      <c r="Z173" s="1024">
        <f t="shared" si="222"/>
        <v>0</v>
      </c>
      <c r="AA173" s="1024">
        <f t="shared" si="222"/>
        <v>0</v>
      </c>
      <c r="AB173" s="1024">
        <f t="shared" si="222"/>
        <v>0</v>
      </c>
      <c r="AC173" s="1024">
        <f t="shared" si="222"/>
        <v>0</v>
      </c>
      <c r="AD173" s="1024">
        <f t="shared" si="222"/>
        <v>0</v>
      </c>
      <c r="AE173" s="1024">
        <f t="shared" si="222"/>
        <v>0</v>
      </c>
      <c r="AF173" s="1024">
        <f t="shared" si="222"/>
        <v>0</v>
      </c>
      <c r="AG173" s="1024">
        <f t="shared" si="222"/>
        <v>0</v>
      </c>
      <c r="AH173" s="1024">
        <f t="shared" si="222"/>
        <v>0</v>
      </c>
      <c r="AI173" s="1024">
        <f t="shared" si="222"/>
        <v>0</v>
      </c>
      <c r="AJ173" s="1024">
        <f t="shared" si="222"/>
        <v>0</v>
      </c>
      <c r="AK173" s="1024">
        <f t="shared" si="222"/>
        <v>0</v>
      </c>
      <c r="AL173" s="1024">
        <f t="shared" si="222"/>
        <v>0</v>
      </c>
      <c r="AM173" s="1024">
        <f t="shared" si="222"/>
        <v>0</v>
      </c>
      <c r="AN173" s="1024">
        <f t="shared" si="222"/>
        <v>0</v>
      </c>
      <c r="AO173" s="1024">
        <f t="shared" si="222"/>
        <v>0</v>
      </c>
      <c r="AP173" s="1024">
        <f t="shared" si="222"/>
        <v>0</v>
      </c>
      <c r="AQ173" s="1024">
        <f t="shared" si="222"/>
        <v>0</v>
      </c>
      <c r="AR173" s="1024">
        <f t="shared" si="222"/>
        <v>0</v>
      </c>
      <c r="AS173" s="1024">
        <f t="shared" si="222"/>
        <v>0</v>
      </c>
      <c r="AT173" s="1024">
        <f t="shared" si="222"/>
        <v>0</v>
      </c>
      <c r="AU173" s="1024">
        <f t="shared" si="222"/>
        <v>0</v>
      </c>
      <c r="AV173" s="1024">
        <f t="shared" si="222"/>
        <v>0</v>
      </c>
      <c r="AW173" s="1024">
        <f t="shared" si="222"/>
        <v>0</v>
      </c>
      <c r="AX173" s="1024">
        <f t="shared" si="222"/>
        <v>0</v>
      </c>
      <c r="AY173" s="1023">
        <f>SUM(AY174,AY184)</f>
        <v>0</v>
      </c>
      <c r="AZ173" s="1022">
        <f t="shared" ref="AZ173" si="223">SUM(AZ174,AZ184)</f>
        <v>0</v>
      </c>
      <c r="BA173" s="1022">
        <f>SUM(BA174,BA184)</f>
        <v>0</v>
      </c>
      <c r="BB173" s="1024">
        <f t="shared" ref="BB173:BH173" si="224">SUM(BB174,BB184)</f>
        <v>0</v>
      </c>
      <c r="BC173" s="1024">
        <f t="shared" si="224"/>
        <v>0</v>
      </c>
      <c r="BD173" s="1024">
        <f t="shared" si="224"/>
        <v>0</v>
      </c>
      <c r="BE173" s="1024">
        <f t="shared" si="224"/>
        <v>0</v>
      </c>
      <c r="BF173" s="1024">
        <f t="shared" si="224"/>
        <v>0</v>
      </c>
      <c r="BG173" s="1023">
        <f t="shared" si="224"/>
        <v>0</v>
      </c>
      <c r="BH173" s="1022">
        <f t="shared" si="224"/>
        <v>0</v>
      </c>
      <c r="BI173" s="1022">
        <f>SUM(BI174,BI184)</f>
        <v>0</v>
      </c>
      <c r="BJ173" s="199">
        <f t="shared" ref="BJ173:BM173" si="225">SUM(BJ174,BJ184)</f>
        <v>0</v>
      </c>
      <c r="BK173" s="199">
        <f t="shared" si="225"/>
        <v>0</v>
      </c>
      <c r="BL173" s="199">
        <f t="shared" si="225"/>
        <v>0</v>
      </c>
      <c r="BM173" s="139">
        <f t="shared" si="225"/>
        <v>0</v>
      </c>
      <c r="BN173" s="101">
        <f>SUM(BN174,BN184)</f>
        <v>0</v>
      </c>
      <c r="BO173" s="367"/>
    </row>
    <row r="174" spans="1:67" ht="24" x14ac:dyDescent="0.25">
      <c r="A174" s="42">
        <v>3200</v>
      </c>
      <c r="B174" s="122" t="s">
        <v>309</v>
      </c>
      <c r="C174" s="995">
        <f t="shared" ref="C174:E174" si="226">SUM(C175,C179)</f>
        <v>0</v>
      </c>
      <c r="D174" s="956">
        <f t="shared" si="226"/>
        <v>0</v>
      </c>
      <c r="E174" s="123">
        <f t="shared" si="226"/>
        <v>0</v>
      </c>
      <c r="F174" s="956">
        <f>SUM(F175,F179)</f>
        <v>0</v>
      </c>
      <c r="G174" s="105">
        <f>SUM(G175,G179)</f>
        <v>0</v>
      </c>
      <c r="H174" s="105">
        <f t="shared" ref="H174:AX174" si="227">SUM(H175,H179)</f>
        <v>0</v>
      </c>
      <c r="I174" s="105">
        <f t="shared" si="227"/>
        <v>0</v>
      </c>
      <c r="J174" s="105">
        <f t="shared" si="227"/>
        <v>0</v>
      </c>
      <c r="K174" s="105">
        <f t="shared" si="227"/>
        <v>0</v>
      </c>
      <c r="L174" s="105">
        <f t="shared" si="227"/>
        <v>0</v>
      </c>
      <c r="M174" s="105">
        <f t="shared" si="227"/>
        <v>0</v>
      </c>
      <c r="N174" s="105">
        <f t="shared" si="227"/>
        <v>0</v>
      </c>
      <c r="O174" s="105">
        <f t="shared" si="227"/>
        <v>0</v>
      </c>
      <c r="P174" s="105">
        <f t="shared" si="227"/>
        <v>0</v>
      </c>
      <c r="Q174" s="105">
        <f t="shared" si="227"/>
        <v>0</v>
      </c>
      <c r="R174" s="105">
        <f t="shared" si="227"/>
        <v>0</v>
      </c>
      <c r="S174" s="105">
        <f t="shared" si="227"/>
        <v>0</v>
      </c>
      <c r="T174" s="105">
        <f t="shared" si="227"/>
        <v>0</v>
      </c>
      <c r="U174" s="105">
        <f t="shared" si="227"/>
        <v>0</v>
      </c>
      <c r="V174" s="105">
        <f t="shared" si="227"/>
        <v>0</v>
      </c>
      <c r="W174" s="105">
        <f t="shared" si="227"/>
        <v>0</v>
      </c>
      <c r="X174" s="105">
        <f t="shared" si="227"/>
        <v>0</v>
      </c>
      <c r="Y174" s="105">
        <f t="shared" si="227"/>
        <v>0</v>
      </c>
      <c r="Z174" s="105">
        <f t="shared" si="227"/>
        <v>0</v>
      </c>
      <c r="AA174" s="105">
        <f t="shared" si="227"/>
        <v>0</v>
      </c>
      <c r="AB174" s="105">
        <f t="shared" si="227"/>
        <v>0</v>
      </c>
      <c r="AC174" s="105">
        <f t="shared" si="227"/>
        <v>0</v>
      </c>
      <c r="AD174" s="105">
        <f t="shared" si="227"/>
        <v>0</v>
      </c>
      <c r="AE174" s="105">
        <f t="shared" si="227"/>
        <v>0</v>
      </c>
      <c r="AF174" s="105">
        <f t="shared" si="227"/>
        <v>0</v>
      </c>
      <c r="AG174" s="105">
        <f t="shared" si="227"/>
        <v>0</v>
      </c>
      <c r="AH174" s="105">
        <f t="shared" si="227"/>
        <v>0</v>
      </c>
      <c r="AI174" s="105">
        <f t="shared" si="227"/>
        <v>0</v>
      </c>
      <c r="AJ174" s="105">
        <f t="shared" si="227"/>
        <v>0</v>
      </c>
      <c r="AK174" s="105">
        <f t="shared" si="227"/>
        <v>0</v>
      </c>
      <c r="AL174" s="105">
        <f t="shared" si="227"/>
        <v>0</v>
      </c>
      <c r="AM174" s="105">
        <f t="shared" si="227"/>
        <v>0</v>
      </c>
      <c r="AN174" s="105">
        <f t="shared" si="227"/>
        <v>0</v>
      </c>
      <c r="AO174" s="105">
        <f t="shared" si="227"/>
        <v>0</v>
      </c>
      <c r="AP174" s="105">
        <f t="shared" si="227"/>
        <v>0</v>
      </c>
      <c r="AQ174" s="105">
        <f t="shared" si="227"/>
        <v>0</v>
      </c>
      <c r="AR174" s="105">
        <f t="shared" si="227"/>
        <v>0</v>
      </c>
      <c r="AS174" s="105">
        <f t="shared" si="227"/>
        <v>0</v>
      </c>
      <c r="AT174" s="105">
        <f t="shared" si="227"/>
        <v>0</v>
      </c>
      <c r="AU174" s="105">
        <f t="shared" si="227"/>
        <v>0</v>
      </c>
      <c r="AV174" s="105">
        <f t="shared" si="227"/>
        <v>0</v>
      </c>
      <c r="AW174" s="105">
        <f t="shared" si="227"/>
        <v>0</v>
      </c>
      <c r="AX174" s="105">
        <f t="shared" si="227"/>
        <v>0</v>
      </c>
      <c r="AY174" s="123">
        <f>SUM(AY175,AY179)</f>
        <v>0</v>
      </c>
      <c r="AZ174" s="373">
        <f t="shared" ref="AZ174" si="228">SUM(AZ175,AZ179)</f>
        <v>0</v>
      </c>
      <c r="BA174" s="956">
        <f>SUM(BA175,BA179)</f>
        <v>0</v>
      </c>
      <c r="BB174" s="105">
        <f t="shared" ref="BB174:BH174" si="229">SUM(BB175,BB179)</f>
        <v>0</v>
      </c>
      <c r="BC174" s="105">
        <f t="shared" si="229"/>
        <v>0</v>
      </c>
      <c r="BD174" s="105">
        <f t="shared" si="229"/>
        <v>0</v>
      </c>
      <c r="BE174" s="105">
        <f t="shared" si="229"/>
        <v>0</v>
      </c>
      <c r="BF174" s="105">
        <f t="shared" si="229"/>
        <v>0</v>
      </c>
      <c r="BG174" s="123">
        <f t="shared" si="229"/>
        <v>0</v>
      </c>
      <c r="BH174" s="373">
        <f t="shared" si="229"/>
        <v>0</v>
      </c>
      <c r="BI174" s="956">
        <f>SUM(BI175,BI179)</f>
        <v>0</v>
      </c>
      <c r="BJ174" s="105">
        <f t="shared" ref="BJ174:BM174" si="230">SUM(BJ175,BJ179)</f>
        <v>0</v>
      </c>
      <c r="BK174" s="105">
        <f t="shared" si="230"/>
        <v>0</v>
      </c>
      <c r="BL174" s="105">
        <f t="shared" si="230"/>
        <v>0</v>
      </c>
      <c r="BM174" s="123">
        <f t="shared" si="230"/>
        <v>0</v>
      </c>
      <c r="BN174" s="129">
        <f>SUM(BN175,BN179)</f>
        <v>0</v>
      </c>
      <c r="BO174" s="367"/>
    </row>
    <row r="175" spans="1:67" ht="50.25" customHeight="1" x14ac:dyDescent="0.25">
      <c r="A175" s="116">
        <v>3260</v>
      </c>
      <c r="B175" s="50" t="s">
        <v>154</v>
      </c>
      <c r="C175" s="936">
        <f t="shared" ref="C175" si="231">SUM(C176:C178)</f>
        <v>0</v>
      </c>
      <c r="D175" s="965">
        <f t="shared" ref="D175:E175" si="232">SUM(D176:D178)</f>
        <v>0</v>
      </c>
      <c r="E175" s="141">
        <f t="shared" si="232"/>
        <v>0</v>
      </c>
      <c r="F175" s="965">
        <f>SUM(F176:F178)</f>
        <v>0</v>
      </c>
      <c r="G175" s="204">
        <f>SUM(G176:G178)</f>
        <v>0</v>
      </c>
      <c r="H175" s="204">
        <f t="shared" ref="H175:AX175" si="233">SUM(H176:H178)</f>
        <v>0</v>
      </c>
      <c r="I175" s="204">
        <f t="shared" si="233"/>
        <v>0</v>
      </c>
      <c r="J175" s="204">
        <f t="shared" si="233"/>
        <v>0</v>
      </c>
      <c r="K175" s="204">
        <f t="shared" si="233"/>
        <v>0</v>
      </c>
      <c r="L175" s="204">
        <f t="shared" si="233"/>
        <v>0</v>
      </c>
      <c r="M175" s="204">
        <f t="shared" si="233"/>
        <v>0</v>
      </c>
      <c r="N175" s="204">
        <f t="shared" si="233"/>
        <v>0</v>
      </c>
      <c r="O175" s="204">
        <f t="shared" si="233"/>
        <v>0</v>
      </c>
      <c r="P175" s="204">
        <f t="shared" si="233"/>
        <v>0</v>
      </c>
      <c r="Q175" s="204">
        <f t="shared" si="233"/>
        <v>0</v>
      </c>
      <c r="R175" s="204">
        <f t="shared" si="233"/>
        <v>0</v>
      </c>
      <c r="S175" s="204">
        <f t="shared" si="233"/>
        <v>0</v>
      </c>
      <c r="T175" s="204">
        <f t="shared" si="233"/>
        <v>0</v>
      </c>
      <c r="U175" s="204">
        <f t="shared" si="233"/>
        <v>0</v>
      </c>
      <c r="V175" s="204">
        <f t="shared" si="233"/>
        <v>0</v>
      </c>
      <c r="W175" s="204">
        <f t="shared" si="233"/>
        <v>0</v>
      </c>
      <c r="X175" s="204">
        <f t="shared" si="233"/>
        <v>0</v>
      </c>
      <c r="Y175" s="204">
        <f t="shared" si="233"/>
        <v>0</v>
      </c>
      <c r="Z175" s="204">
        <f t="shared" si="233"/>
        <v>0</v>
      </c>
      <c r="AA175" s="204">
        <f t="shared" si="233"/>
        <v>0</v>
      </c>
      <c r="AB175" s="204">
        <f t="shared" si="233"/>
        <v>0</v>
      </c>
      <c r="AC175" s="204">
        <f t="shared" si="233"/>
        <v>0</v>
      </c>
      <c r="AD175" s="204">
        <f t="shared" si="233"/>
        <v>0</v>
      </c>
      <c r="AE175" s="204">
        <f t="shared" si="233"/>
        <v>0</v>
      </c>
      <c r="AF175" s="204">
        <f t="shared" si="233"/>
        <v>0</v>
      </c>
      <c r="AG175" s="204">
        <f t="shared" si="233"/>
        <v>0</v>
      </c>
      <c r="AH175" s="204">
        <f t="shared" si="233"/>
        <v>0</v>
      </c>
      <c r="AI175" s="204">
        <f t="shared" si="233"/>
        <v>0</v>
      </c>
      <c r="AJ175" s="204">
        <f t="shared" si="233"/>
        <v>0</v>
      </c>
      <c r="AK175" s="204">
        <f t="shared" si="233"/>
        <v>0</v>
      </c>
      <c r="AL175" s="204">
        <f t="shared" si="233"/>
        <v>0</v>
      </c>
      <c r="AM175" s="204">
        <f t="shared" si="233"/>
        <v>0</v>
      </c>
      <c r="AN175" s="204">
        <f t="shared" si="233"/>
        <v>0</v>
      </c>
      <c r="AO175" s="204">
        <f t="shared" si="233"/>
        <v>0</v>
      </c>
      <c r="AP175" s="204">
        <f t="shared" si="233"/>
        <v>0</v>
      </c>
      <c r="AQ175" s="204">
        <f t="shared" si="233"/>
        <v>0</v>
      </c>
      <c r="AR175" s="204">
        <f t="shared" si="233"/>
        <v>0</v>
      </c>
      <c r="AS175" s="204">
        <f t="shared" si="233"/>
        <v>0</v>
      </c>
      <c r="AT175" s="204">
        <f t="shared" si="233"/>
        <v>0</v>
      </c>
      <c r="AU175" s="204">
        <f t="shared" si="233"/>
        <v>0</v>
      </c>
      <c r="AV175" s="204">
        <f t="shared" si="233"/>
        <v>0</v>
      </c>
      <c r="AW175" s="204">
        <f t="shared" si="233"/>
        <v>0</v>
      </c>
      <c r="AX175" s="204">
        <f t="shared" si="233"/>
        <v>0</v>
      </c>
      <c r="AY175" s="141">
        <f>SUM(AY176:AY178)</f>
        <v>0</v>
      </c>
      <c r="AZ175" s="374">
        <f t="shared" ref="AZ175" si="234">SUM(AZ176:AZ178)</f>
        <v>0</v>
      </c>
      <c r="BA175" s="965">
        <f>SUM(BA176:BA178)</f>
        <v>0</v>
      </c>
      <c r="BB175" s="204">
        <f t="shared" ref="BB175:BH175" si="235">SUM(BB176:BB178)</f>
        <v>0</v>
      </c>
      <c r="BC175" s="204">
        <f t="shared" si="235"/>
        <v>0</v>
      </c>
      <c r="BD175" s="204">
        <f t="shared" si="235"/>
        <v>0</v>
      </c>
      <c r="BE175" s="204">
        <f t="shared" si="235"/>
        <v>0</v>
      </c>
      <c r="BF175" s="204">
        <f t="shared" si="235"/>
        <v>0</v>
      </c>
      <c r="BG175" s="141">
        <f t="shared" si="235"/>
        <v>0</v>
      </c>
      <c r="BH175" s="374">
        <f t="shared" si="235"/>
        <v>0</v>
      </c>
      <c r="BI175" s="965">
        <f>SUM(BI176:BI178)</f>
        <v>0</v>
      </c>
      <c r="BJ175" s="204">
        <f t="shared" ref="BJ175:BM175" si="236">SUM(BJ176:BJ178)</f>
        <v>0</v>
      </c>
      <c r="BK175" s="204">
        <f t="shared" si="236"/>
        <v>0</v>
      </c>
      <c r="BL175" s="204">
        <f t="shared" si="236"/>
        <v>0</v>
      </c>
      <c r="BM175" s="141">
        <f t="shared" si="236"/>
        <v>0</v>
      </c>
      <c r="BN175" s="51">
        <f>SUM(BN176:BN178)</f>
        <v>0</v>
      </c>
      <c r="BO175" s="367"/>
    </row>
    <row r="176" spans="1:67" ht="24" x14ac:dyDescent="0.25">
      <c r="A176" s="35">
        <v>3261</v>
      </c>
      <c r="B176" s="56" t="s">
        <v>155</v>
      </c>
      <c r="C176" s="941">
        <f t="shared" ref="C176:D178" si="237">SUM(E176,AZ176,BH176)</f>
        <v>0</v>
      </c>
      <c r="D176" s="972">
        <f t="shared" si="237"/>
        <v>0</v>
      </c>
      <c r="E176" s="125">
        <f>SUM(F176:AY176)</f>
        <v>0</v>
      </c>
      <c r="F176" s="975"/>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125"/>
      <c r="AZ176" s="1028">
        <f t="shared" ref="AZ176:AZ186" si="238">SUM(BA176:BG176)</f>
        <v>0</v>
      </c>
      <c r="BA176" s="975"/>
      <c r="BB176" s="202"/>
      <c r="BC176" s="202"/>
      <c r="BD176" s="202"/>
      <c r="BE176" s="202"/>
      <c r="BF176" s="202"/>
      <c r="BG176" s="125"/>
      <c r="BH176" s="1028">
        <f t="shared" ref="BH176:BH178" si="239">SUM(BI176:BM176)</f>
        <v>0</v>
      </c>
      <c r="BI176" s="975"/>
      <c r="BJ176" s="202"/>
      <c r="BK176" s="202"/>
      <c r="BL176" s="202"/>
      <c r="BM176" s="125"/>
      <c r="BN176" s="1029"/>
      <c r="BO176" s="367"/>
    </row>
    <row r="177" spans="1:67" ht="36" x14ac:dyDescent="0.25">
      <c r="A177" s="35">
        <v>3262</v>
      </c>
      <c r="B177" s="56" t="s">
        <v>310</v>
      </c>
      <c r="C177" s="941">
        <f t="shared" si="237"/>
        <v>0</v>
      </c>
      <c r="D177" s="972">
        <f t="shared" si="237"/>
        <v>0</v>
      </c>
      <c r="E177" s="125">
        <f>SUM(F177:AY177)</f>
        <v>0</v>
      </c>
      <c r="F177" s="975"/>
      <c r="G177" s="202"/>
      <c r="H177" s="202"/>
      <c r="I177" s="202"/>
      <c r="J177" s="202"/>
      <c r="K177" s="202"/>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2"/>
      <c r="AP177" s="202"/>
      <c r="AQ177" s="202"/>
      <c r="AR177" s="202"/>
      <c r="AS177" s="202"/>
      <c r="AT177" s="202"/>
      <c r="AU177" s="202"/>
      <c r="AV177" s="202"/>
      <c r="AW177" s="202"/>
      <c r="AX177" s="202"/>
      <c r="AY177" s="125"/>
      <c r="AZ177" s="1028">
        <f t="shared" si="238"/>
        <v>0</v>
      </c>
      <c r="BA177" s="975"/>
      <c r="BB177" s="202"/>
      <c r="BC177" s="202"/>
      <c r="BD177" s="202"/>
      <c r="BE177" s="202"/>
      <c r="BF177" s="202"/>
      <c r="BG177" s="125"/>
      <c r="BH177" s="1028">
        <f t="shared" si="239"/>
        <v>0</v>
      </c>
      <c r="BI177" s="975"/>
      <c r="BJ177" s="202"/>
      <c r="BK177" s="202"/>
      <c r="BL177" s="202"/>
      <c r="BM177" s="125"/>
      <c r="BN177" s="1029"/>
      <c r="BO177" s="367"/>
    </row>
    <row r="178" spans="1:67" ht="24" x14ac:dyDescent="0.25">
      <c r="A178" s="35">
        <v>3263</v>
      </c>
      <c r="B178" s="56" t="s">
        <v>156</v>
      </c>
      <c r="C178" s="941">
        <f t="shared" si="237"/>
        <v>0</v>
      </c>
      <c r="D178" s="972">
        <f t="shared" si="237"/>
        <v>0</v>
      </c>
      <c r="E178" s="125">
        <f>SUM(F178:AY178)</f>
        <v>0</v>
      </c>
      <c r="F178" s="975"/>
      <c r="G178" s="202"/>
      <c r="H178" s="202"/>
      <c r="I178" s="202"/>
      <c r="J178" s="202"/>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2"/>
      <c r="AP178" s="202"/>
      <c r="AQ178" s="202"/>
      <c r="AR178" s="202"/>
      <c r="AS178" s="202"/>
      <c r="AT178" s="202"/>
      <c r="AU178" s="202"/>
      <c r="AV178" s="202"/>
      <c r="AW178" s="202"/>
      <c r="AX178" s="202"/>
      <c r="AY178" s="125"/>
      <c r="AZ178" s="1028">
        <f t="shared" si="238"/>
        <v>0</v>
      </c>
      <c r="BA178" s="975"/>
      <c r="BB178" s="202"/>
      <c r="BC178" s="202"/>
      <c r="BD178" s="202"/>
      <c r="BE178" s="202"/>
      <c r="BF178" s="202"/>
      <c r="BG178" s="125"/>
      <c r="BH178" s="1028">
        <f t="shared" si="239"/>
        <v>0</v>
      </c>
      <c r="BI178" s="975"/>
      <c r="BJ178" s="202"/>
      <c r="BK178" s="202"/>
      <c r="BL178" s="202"/>
      <c r="BM178" s="125"/>
      <c r="BN178" s="1029"/>
      <c r="BO178" s="367"/>
    </row>
    <row r="179" spans="1:67" ht="84" x14ac:dyDescent="0.25">
      <c r="A179" s="116">
        <v>3290</v>
      </c>
      <c r="B179" s="50" t="s">
        <v>311</v>
      </c>
      <c r="C179" s="936">
        <f t="shared" ref="C179:E179" si="240">SUM(C180:C183)</f>
        <v>0</v>
      </c>
      <c r="D179" s="1036">
        <f t="shared" si="240"/>
        <v>0</v>
      </c>
      <c r="E179" s="141">
        <f t="shared" si="240"/>
        <v>0</v>
      </c>
      <c r="F179" s="965">
        <f>SUM(F180:F183)</f>
        <v>0</v>
      </c>
      <c r="G179" s="204">
        <f>SUM(G180:G183)</f>
        <v>0</v>
      </c>
      <c r="H179" s="204">
        <f t="shared" ref="H179:AX179" si="241">SUM(H180:H183)</f>
        <v>0</v>
      </c>
      <c r="I179" s="204">
        <f t="shared" si="241"/>
        <v>0</v>
      </c>
      <c r="J179" s="204">
        <f t="shared" si="241"/>
        <v>0</v>
      </c>
      <c r="K179" s="204">
        <f t="shared" si="241"/>
        <v>0</v>
      </c>
      <c r="L179" s="204">
        <f t="shared" si="241"/>
        <v>0</v>
      </c>
      <c r="M179" s="204">
        <f t="shared" si="241"/>
        <v>0</v>
      </c>
      <c r="N179" s="204">
        <f t="shared" si="241"/>
        <v>0</v>
      </c>
      <c r="O179" s="204">
        <f t="shared" si="241"/>
        <v>0</v>
      </c>
      <c r="P179" s="204">
        <f t="shared" si="241"/>
        <v>0</v>
      </c>
      <c r="Q179" s="204">
        <f t="shared" si="241"/>
        <v>0</v>
      </c>
      <c r="R179" s="204">
        <f t="shared" si="241"/>
        <v>0</v>
      </c>
      <c r="S179" s="204">
        <f t="shared" si="241"/>
        <v>0</v>
      </c>
      <c r="T179" s="204">
        <f t="shared" si="241"/>
        <v>0</v>
      </c>
      <c r="U179" s="204">
        <f t="shared" si="241"/>
        <v>0</v>
      </c>
      <c r="V179" s="204">
        <f t="shared" si="241"/>
        <v>0</v>
      </c>
      <c r="W179" s="204">
        <f t="shared" si="241"/>
        <v>0</v>
      </c>
      <c r="X179" s="204">
        <f t="shared" si="241"/>
        <v>0</v>
      </c>
      <c r="Y179" s="204">
        <f t="shared" si="241"/>
        <v>0</v>
      </c>
      <c r="Z179" s="204">
        <f t="shared" si="241"/>
        <v>0</v>
      </c>
      <c r="AA179" s="204">
        <f t="shared" si="241"/>
        <v>0</v>
      </c>
      <c r="AB179" s="204">
        <f t="shared" si="241"/>
        <v>0</v>
      </c>
      <c r="AC179" s="204">
        <f t="shared" si="241"/>
        <v>0</v>
      </c>
      <c r="AD179" s="204">
        <f t="shared" si="241"/>
        <v>0</v>
      </c>
      <c r="AE179" s="204">
        <f t="shared" si="241"/>
        <v>0</v>
      </c>
      <c r="AF179" s="204">
        <f t="shared" si="241"/>
        <v>0</v>
      </c>
      <c r="AG179" s="204">
        <f t="shared" si="241"/>
        <v>0</v>
      </c>
      <c r="AH179" s="204">
        <f t="shared" si="241"/>
        <v>0</v>
      </c>
      <c r="AI179" s="204">
        <f t="shared" si="241"/>
        <v>0</v>
      </c>
      <c r="AJ179" s="204">
        <f t="shared" si="241"/>
        <v>0</v>
      </c>
      <c r="AK179" s="204">
        <f t="shared" si="241"/>
        <v>0</v>
      </c>
      <c r="AL179" s="204">
        <f t="shared" si="241"/>
        <v>0</v>
      </c>
      <c r="AM179" s="204">
        <f t="shared" si="241"/>
        <v>0</v>
      </c>
      <c r="AN179" s="204">
        <f t="shared" si="241"/>
        <v>0</v>
      </c>
      <c r="AO179" s="204">
        <f t="shared" si="241"/>
        <v>0</v>
      </c>
      <c r="AP179" s="204">
        <f t="shared" si="241"/>
        <v>0</v>
      </c>
      <c r="AQ179" s="204">
        <f t="shared" si="241"/>
        <v>0</v>
      </c>
      <c r="AR179" s="204">
        <f t="shared" si="241"/>
        <v>0</v>
      </c>
      <c r="AS179" s="204">
        <f t="shared" si="241"/>
        <v>0</v>
      </c>
      <c r="AT179" s="204">
        <f t="shared" si="241"/>
        <v>0</v>
      </c>
      <c r="AU179" s="204">
        <f t="shared" si="241"/>
        <v>0</v>
      </c>
      <c r="AV179" s="204">
        <f t="shared" si="241"/>
        <v>0</v>
      </c>
      <c r="AW179" s="204">
        <f t="shared" si="241"/>
        <v>0</v>
      </c>
      <c r="AX179" s="204">
        <f t="shared" si="241"/>
        <v>0</v>
      </c>
      <c r="AY179" s="141">
        <f>SUM(AY180:AY183)</f>
        <v>0</v>
      </c>
      <c r="AZ179" s="374">
        <f t="shared" ref="AZ179" si="242">SUM(AZ180:AZ183)</f>
        <v>0</v>
      </c>
      <c r="BA179" s="965">
        <f>SUM(BA180:BA183)</f>
        <v>0</v>
      </c>
      <c r="BB179" s="204">
        <f t="shared" ref="BB179:BH179" si="243">SUM(BB180:BB183)</f>
        <v>0</v>
      </c>
      <c r="BC179" s="204">
        <f t="shared" si="243"/>
        <v>0</v>
      </c>
      <c r="BD179" s="204">
        <f t="shared" si="243"/>
        <v>0</v>
      </c>
      <c r="BE179" s="204">
        <f t="shared" si="243"/>
        <v>0</v>
      </c>
      <c r="BF179" s="204">
        <f t="shared" si="243"/>
        <v>0</v>
      </c>
      <c r="BG179" s="141">
        <f t="shared" si="243"/>
        <v>0</v>
      </c>
      <c r="BH179" s="374">
        <f t="shared" si="243"/>
        <v>0</v>
      </c>
      <c r="BI179" s="965">
        <f>SUM(BI180:BI183)</f>
        <v>0</v>
      </c>
      <c r="BJ179" s="204">
        <f t="shared" ref="BJ179:BM179" si="244">SUM(BJ180:BJ183)</f>
        <v>0</v>
      </c>
      <c r="BK179" s="204">
        <f t="shared" si="244"/>
        <v>0</v>
      </c>
      <c r="BL179" s="204">
        <f t="shared" si="244"/>
        <v>0</v>
      </c>
      <c r="BM179" s="141">
        <f t="shared" si="244"/>
        <v>0</v>
      </c>
      <c r="BN179" s="124">
        <f>SUM(BN180:BN183)</f>
        <v>0</v>
      </c>
      <c r="BO179" s="367"/>
    </row>
    <row r="180" spans="1:67" ht="72" x14ac:dyDescent="0.25">
      <c r="A180" s="35">
        <v>3291</v>
      </c>
      <c r="B180" s="56" t="s">
        <v>157</v>
      </c>
      <c r="C180" s="941">
        <f t="shared" ref="C180:D183" si="245">SUM(E180,AZ180,BH180)</f>
        <v>0</v>
      </c>
      <c r="D180" s="972">
        <f t="shared" si="245"/>
        <v>0</v>
      </c>
      <c r="E180" s="125">
        <f>SUM(F180:AY180)</f>
        <v>0</v>
      </c>
      <c r="F180" s="975"/>
      <c r="G180" s="202"/>
      <c r="H180" s="202"/>
      <c r="I180" s="202"/>
      <c r="J180" s="202"/>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2"/>
      <c r="AP180" s="202"/>
      <c r="AQ180" s="202"/>
      <c r="AR180" s="202"/>
      <c r="AS180" s="202"/>
      <c r="AT180" s="202"/>
      <c r="AU180" s="202"/>
      <c r="AV180" s="202"/>
      <c r="AW180" s="202"/>
      <c r="AX180" s="202"/>
      <c r="AY180" s="125"/>
      <c r="AZ180" s="1028">
        <f t="shared" si="238"/>
        <v>0</v>
      </c>
      <c r="BA180" s="975"/>
      <c r="BB180" s="202"/>
      <c r="BC180" s="202"/>
      <c r="BD180" s="202"/>
      <c r="BE180" s="202"/>
      <c r="BF180" s="202"/>
      <c r="BG180" s="125"/>
      <c r="BH180" s="1028">
        <f t="shared" ref="BH180:BH183" si="246">SUM(BI180:BM180)</f>
        <v>0</v>
      </c>
      <c r="BI180" s="975"/>
      <c r="BJ180" s="202"/>
      <c r="BK180" s="202"/>
      <c r="BL180" s="202"/>
      <c r="BM180" s="125"/>
      <c r="BN180" s="1029"/>
      <c r="BO180" s="367"/>
    </row>
    <row r="181" spans="1:67" ht="81" customHeight="1" x14ac:dyDescent="0.25">
      <c r="A181" s="35">
        <v>3292</v>
      </c>
      <c r="B181" s="56" t="s">
        <v>312</v>
      </c>
      <c r="C181" s="941">
        <f t="shared" si="245"/>
        <v>0</v>
      </c>
      <c r="D181" s="972">
        <f t="shared" si="245"/>
        <v>0</v>
      </c>
      <c r="E181" s="125">
        <f>SUM(F181:AY181)</f>
        <v>0</v>
      </c>
      <c r="F181" s="975"/>
      <c r="G181" s="202"/>
      <c r="H181" s="202"/>
      <c r="I181" s="202"/>
      <c r="J181" s="202"/>
      <c r="K181" s="202"/>
      <c r="L181" s="202"/>
      <c r="M181" s="202"/>
      <c r="N181" s="202"/>
      <c r="O181" s="202"/>
      <c r="P181" s="202"/>
      <c r="Q181" s="202"/>
      <c r="R181" s="202"/>
      <c r="S181" s="202"/>
      <c r="T181" s="202"/>
      <c r="U181" s="202"/>
      <c r="V181" s="202"/>
      <c r="W181" s="202"/>
      <c r="X181" s="202"/>
      <c r="Y181" s="202"/>
      <c r="Z181" s="202"/>
      <c r="AA181" s="202"/>
      <c r="AB181" s="202"/>
      <c r="AC181" s="202"/>
      <c r="AD181" s="202"/>
      <c r="AE181" s="202"/>
      <c r="AF181" s="202"/>
      <c r="AG181" s="202"/>
      <c r="AH181" s="202"/>
      <c r="AI181" s="202"/>
      <c r="AJ181" s="202"/>
      <c r="AK181" s="202"/>
      <c r="AL181" s="202"/>
      <c r="AM181" s="202"/>
      <c r="AN181" s="202"/>
      <c r="AO181" s="202"/>
      <c r="AP181" s="202"/>
      <c r="AQ181" s="202"/>
      <c r="AR181" s="202"/>
      <c r="AS181" s="202"/>
      <c r="AT181" s="202"/>
      <c r="AU181" s="202"/>
      <c r="AV181" s="202"/>
      <c r="AW181" s="202"/>
      <c r="AX181" s="202"/>
      <c r="AY181" s="125"/>
      <c r="AZ181" s="1028">
        <f t="shared" si="238"/>
        <v>0</v>
      </c>
      <c r="BA181" s="975"/>
      <c r="BB181" s="202"/>
      <c r="BC181" s="202"/>
      <c r="BD181" s="202"/>
      <c r="BE181" s="202"/>
      <c r="BF181" s="202"/>
      <c r="BG181" s="125"/>
      <c r="BH181" s="1028">
        <f t="shared" si="246"/>
        <v>0</v>
      </c>
      <c r="BI181" s="975"/>
      <c r="BJ181" s="202"/>
      <c r="BK181" s="202"/>
      <c r="BL181" s="202"/>
      <c r="BM181" s="125"/>
      <c r="BN181" s="1029"/>
      <c r="BO181" s="367"/>
    </row>
    <row r="182" spans="1:67" ht="72" x14ac:dyDescent="0.25">
      <c r="A182" s="35">
        <v>3293</v>
      </c>
      <c r="B182" s="56" t="s">
        <v>313</v>
      </c>
      <c r="C182" s="941">
        <f t="shared" si="245"/>
        <v>0</v>
      </c>
      <c r="D182" s="972">
        <f t="shared" si="245"/>
        <v>0</v>
      </c>
      <c r="E182" s="125">
        <f>SUM(F182:AY182)</f>
        <v>0</v>
      </c>
      <c r="F182" s="975"/>
      <c r="G182" s="202"/>
      <c r="H182" s="202"/>
      <c r="I182" s="202"/>
      <c r="J182" s="202"/>
      <c r="K182" s="202"/>
      <c r="L182" s="202"/>
      <c r="M182" s="202"/>
      <c r="N182" s="202"/>
      <c r="O182" s="202"/>
      <c r="P182" s="202"/>
      <c r="Q182" s="202"/>
      <c r="R182" s="202"/>
      <c r="S182" s="202"/>
      <c r="T182" s="202"/>
      <c r="U182" s="202"/>
      <c r="V182" s="202"/>
      <c r="W182" s="202"/>
      <c r="X182" s="202"/>
      <c r="Y182" s="202"/>
      <c r="Z182" s="202"/>
      <c r="AA182" s="202"/>
      <c r="AB182" s="202"/>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2"/>
      <c r="AY182" s="125"/>
      <c r="AZ182" s="1028">
        <f t="shared" si="238"/>
        <v>0</v>
      </c>
      <c r="BA182" s="975"/>
      <c r="BB182" s="202"/>
      <c r="BC182" s="202"/>
      <c r="BD182" s="202"/>
      <c r="BE182" s="202"/>
      <c r="BF182" s="202"/>
      <c r="BG182" s="125"/>
      <c r="BH182" s="1028">
        <f t="shared" si="246"/>
        <v>0</v>
      </c>
      <c r="BI182" s="975"/>
      <c r="BJ182" s="202"/>
      <c r="BK182" s="202"/>
      <c r="BL182" s="202"/>
      <c r="BM182" s="125"/>
      <c r="BN182" s="1029"/>
      <c r="BO182" s="367"/>
    </row>
    <row r="183" spans="1:67" ht="60" x14ac:dyDescent="0.25">
      <c r="A183" s="126">
        <v>3294</v>
      </c>
      <c r="B183" s="56" t="s">
        <v>158</v>
      </c>
      <c r="C183" s="1037">
        <f t="shared" si="245"/>
        <v>0</v>
      </c>
      <c r="D183" s="1036">
        <f t="shared" si="245"/>
        <v>0</v>
      </c>
      <c r="E183" s="125">
        <f>SUM(F183:AY183)</f>
        <v>0</v>
      </c>
      <c r="F183" s="1038"/>
      <c r="G183" s="206"/>
      <c r="H183" s="206"/>
      <c r="I183" s="206"/>
      <c r="J183" s="206"/>
      <c r="K183" s="206"/>
      <c r="L183" s="206"/>
      <c r="M183" s="206"/>
      <c r="N183" s="206"/>
      <c r="O183" s="206"/>
      <c r="P183" s="206"/>
      <c r="Q183" s="206"/>
      <c r="R183" s="206"/>
      <c r="S183" s="206"/>
      <c r="T183" s="206"/>
      <c r="U183" s="206"/>
      <c r="V183" s="206"/>
      <c r="W183" s="206"/>
      <c r="X183" s="206"/>
      <c r="Y183" s="206"/>
      <c r="Z183" s="206"/>
      <c r="AA183" s="206"/>
      <c r="AB183" s="206"/>
      <c r="AC183" s="206"/>
      <c r="AD183" s="206"/>
      <c r="AE183" s="206"/>
      <c r="AF183" s="206"/>
      <c r="AG183" s="206"/>
      <c r="AH183" s="206"/>
      <c r="AI183" s="206"/>
      <c r="AJ183" s="206"/>
      <c r="AK183" s="206"/>
      <c r="AL183" s="206"/>
      <c r="AM183" s="206"/>
      <c r="AN183" s="206"/>
      <c r="AO183" s="206"/>
      <c r="AP183" s="206"/>
      <c r="AQ183" s="206"/>
      <c r="AR183" s="206"/>
      <c r="AS183" s="206"/>
      <c r="AT183" s="206"/>
      <c r="AU183" s="206"/>
      <c r="AV183" s="206"/>
      <c r="AW183" s="206"/>
      <c r="AX183" s="206"/>
      <c r="AY183" s="128"/>
      <c r="AZ183" s="1028">
        <f t="shared" si="238"/>
        <v>0</v>
      </c>
      <c r="BA183" s="1038"/>
      <c r="BB183" s="206"/>
      <c r="BC183" s="206"/>
      <c r="BD183" s="206"/>
      <c r="BE183" s="206"/>
      <c r="BF183" s="206"/>
      <c r="BG183" s="128"/>
      <c r="BH183" s="1039">
        <f t="shared" si="246"/>
        <v>0</v>
      </c>
      <c r="BI183" s="1038"/>
      <c r="BJ183" s="206"/>
      <c r="BK183" s="206"/>
      <c r="BL183" s="206"/>
      <c r="BM183" s="128"/>
      <c r="BN183" s="1040"/>
      <c r="BO183" s="367"/>
    </row>
    <row r="184" spans="1:67" ht="48" x14ac:dyDescent="0.25">
      <c r="A184" s="72">
        <v>3300</v>
      </c>
      <c r="B184" s="122" t="s">
        <v>159</v>
      </c>
      <c r="C184" s="1041">
        <f t="shared" ref="C184:E184" si="247">SUM(C185:C186)</f>
        <v>0</v>
      </c>
      <c r="D184" s="1042">
        <f t="shared" si="247"/>
        <v>0</v>
      </c>
      <c r="E184" s="140">
        <f t="shared" si="247"/>
        <v>0</v>
      </c>
      <c r="F184" s="1042">
        <f>SUM(F185:F186)</f>
        <v>0</v>
      </c>
      <c r="G184" s="207">
        <f>SUM(G185:G186)</f>
        <v>0</v>
      </c>
      <c r="H184" s="207">
        <f t="shared" ref="H184:AX184" si="248">SUM(H185:H186)</f>
        <v>0</v>
      </c>
      <c r="I184" s="207">
        <f t="shared" si="248"/>
        <v>0</v>
      </c>
      <c r="J184" s="207">
        <f t="shared" si="248"/>
        <v>0</v>
      </c>
      <c r="K184" s="207">
        <f t="shared" si="248"/>
        <v>0</v>
      </c>
      <c r="L184" s="207">
        <f t="shared" si="248"/>
        <v>0</v>
      </c>
      <c r="M184" s="207">
        <f t="shared" si="248"/>
        <v>0</v>
      </c>
      <c r="N184" s="207">
        <f t="shared" si="248"/>
        <v>0</v>
      </c>
      <c r="O184" s="207">
        <f t="shared" si="248"/>
        <v>0</v>
      </c>
      <c r="P184" s="207">
        <f t="shared" si="248"/>
        <v>0</v>
      </c>
      <c r="Q184" s="207">
        <f t="shared" si="248"/>
        <v>0</v>
      </c>
      <c r="R184" s="207">
        <f t="shared" si="248"/>
        <v>0</v>
      </c>
      <c r="S184" s="207">
        <f t="shared" si="248"/>
        <v>0</v>
      </c>
      <c r="T184" s="207">
        <f t="shared" si="248"/>
        <v>0</v>
      </c>
      <c r="U184" s="207">
        <f t="shared" si="248"/>
        <v>0</v>
      </c>
      <c r="V184" s="207">
        <f t="shared" si="248"/>
        <v>0</v>
      </c>
      <c r="W184" s="207">
        <f t="shared" si="248"/>
        <v>0</v>
      </c>
      <c r="X184" s="207">
        <f t="shared" si="248"/>
        <v>0</v>
      </c>
      <c r="Y184" s="207">
        <f t="shared" si="248"/>
        <v>0</v>
      </c>
      <c r="Z184" s="207">
        <f t="shared" si="248"/>
        <v>0</v>
      </c>
      <c r="AA184" s="207">
        <f t="shared" si="248"/>
        <v>0</v>
      </c>
      <c r="AB184" s="207">
        <f t="shared" si="248"/>
        <v>0</v>
      </c>
      <c r="AC184" s="207">
        <f t="shared" si="248"/>
        <v>0</v>
      </c>
      <c r="AD184" s="207">
        <f t="shared" si="248"/>
        <v>0</v>
      </c>
      <c r="AE184" s="207">
        <f t="shared" si="248"/>
        <v>0</v>
      </c>
      <c r="AF184" s="207">
        <f t="shared" si="248"/>
        <v>0</v>
      </c>
      <c r="AG184" s="207">
        <f t="shared" si="248"/>
        <v>0</v>
      </c>
      <c r="AH184" s="207">
        <f t="shared" si="248"/>
        <v>0</v>
      </c>
      <c r="AI184" s="207">
        <f t="shared" si="248"/>
        <v>0</v>
      </c>
      <c r="AJ184" s="207">
        <f t="shared" si="248"/>
        <v>0</v>
      </c>
      <c r="AK184" s="207">
        <f t="shared" si="248"/>
        <v>0</v>
      </c>
      <c r="AL184" s="207">
        <f t="shared" si="248"/>
        <v>0</v>
      </c>
      <c r="AM184" s="207">
        <f t="shared" si="248"/>
        <v>0</v>
      </c>
      <c r="AN184" s="207">
        <f t="shared" si="248"/>
        <v>0</v>
      </c>
      <c r="AO184" s="207">
        <f t="shared" si="248"/>
        <v>0</v>
      </c>
      <c r="AP184" s="207">
        <f t="shared" si="248"/>
        <v>0</v>
      </c>
      <c r="AQ184" s="207">
        <f t="shared" si="248"/>
        <v>0</v>
      </c>
      <c r="AR184" s="207">
        <f t="shared" si="248"/>
        <v>0</v>
      </c>
      <c r="AS184" s="207">
        <f t="shared" si="248"/>
        <v>0</v>
      </c>
      <c r="AT184" s="207">
        <f t="shared" si="248"/>
        <v>0</v>
      </c>
      <c r="AU184" s="207">
        <f t="shared" si="248"/>
        <v>0</v>
      </c>
      <c r="AV184" s="207">
        <f t="shared" si="248"/>
        <v>0</v>
      </c>
      <c r="AW184" s="207">
        <f t="shared" si="248"/>
        <v>0</v>
      </c>
      <c r="AX184" s="207">
        <f t="shared" si="248"/>
        <v>0</v>
      </c>
      <c r="AY184" s="140">
        <f>SUM(AY185:AY186)</f>
        <v>0</v>
      </c>
      <c r="AZ184" s="385">
        <f t="shared" ref="AZ184" si="249">SUM(AZ185:AZ186)</f>
        <v>0</v>
      </c>
      <c r="BA184" s="1042">
        <f>SUM(BA185:BA186)</f>
        <v>0</v>
      </c>
      <c r="BB184" s="207">
        <f t="shared" ref="BB184:BH184" si="250">SUM(BB185:BB186)</f>
        <v>0</v>
      </c>
      <c r="BC184" s="207">
        <f t="shared" si="250"/>
        <v>0</v>
      </c>
      <c r="BD184" s="207">
        <f t="shared" si="250"/>
        <v>0</v>
      </c>
      <c r="BE184" s="207">
        <f t="shared" si="250"/>
        <v>0</v>
      </c>
      <c r="BF184" s="207">
        <f t="shared" si="250"/>
        <v>0</v>
      </c>
      <c r="BG184" s="140">
        <f t="shared" si="250"/>
        <v>0</v>
      </c>
      <c r="BH184" s="385">
        <f t="shared" si="250"/>
        <v>0</v>
      </c>
      <c r="BI184" s="1042">
        <f>SUM(BI185:BI186)</f>
        <v>0</v>
      </c>
      <c r="BJ184" s="207">
        <f t="shared" ref="BJ184:BM184" si="251">SUM(BJ185:BJ186)</f>
        <v>0</v>
      </c>
      <c r="BK184" s="207">
        <f t="shared" si="251"/>
        <v>0</v>
      </c>
      <c r="BL184" s="207">
        <f t="shared" si="251"/>
        <v>0</v>
      </c>
      <c r="BM184" s="140">
        <f t="shared" si="251"/>
        <v>0</v>
      </c>
      <c r="BN184" s="129">
        <f>SUM(BN185:BN186)</f>
        <v>0</v>
      </c>
      <c r="BO184" s="367"/>
    </row>
    <row r="185" spans="1:67" ht="48" x14ac:dyDescent="0.25">
      <c r="A185" s="77">
        <v>3310</v>
      </c>
      <c r="B185" s="78" t="s">
        <v>160</v>
      </c>
      <c r="C185" s="992">
        <f>SUM(E185,AZ185,BH185)</f>
        <v>0</v>
      </c>
      <c r="D185" s="1025">
        <f>SUM(F185,BA185,BI185)</f>
        <v>0</v>
      </c>
      <c r="E185" s="301">
        <f>SUM(F185:AY185)</f>
        <v>0</v>
      </c>
      <c r="F185" s="1004"/>
      <c r="G185" s="203"/>
      <c r="H185" s="203"/>
      <c r="I185" s="203"/>
      <c r="J185" s="203"/>
      <c r="K185" s="203"/>
      <c r="L185" s="203"/>
      <c r="M185" s="203"/>
      <c r="N185" s="203"/>
      <c r="O185" s="203"/>
      <c r="P185" s="203"/>
      <c r="Q185" s="203"/>
      <c r="R185" s="203"/>
      <c r="S185" s="203"/>
      <c r="T185" s="203"/>
      <c r="U185" s="203"/>
      <c r="V185" s="203"/>
      <c r="W185" s="203"/>
      <c r="X185" s="203"/>
      <c r="Y185" s="203"/>
      <c r="Z185" s="203"/>
      <c r="AA185" s="203"/>
      <c r="AB185" s="203"/>
      <c r="AC185" s="203"/>
      <c r="AD185" s="203"/>
      <c r="AE185" s="203"/>
      <c r="AF185" s="203"/>
      <c r="AG185" s="203"/>
      <c r="AH185" s="203"/>
      <c r="AI185" s="203"/>
      <c r="AJ185" s="203"/>
      <c r="AK185" s="203"/>
      <c r="AL185" s="203"/>
      <c r="AM185" s="203"/>
      <c r="AN185" s="203"/>
      <c r="AO185" s="203"/>
      <c r="AP185" s="203"/>
      <c r="AQ185" s="203"/>
      <c r="AR185" s="203"/>
      <c r="AS185" s="203"/>
      <c r="AT185" s="203"/>
      <c r="AU185" s="203"/>
      <c r="AV185" s="203"/>
      <c r="AW185" s="203"/>
      <c r="AX185" s="203"/>
      <c r="AY185" s="301"/>
      <c r="AZ185" s="1030">
        <f t="shared" si="238"/>
        <v>0</v>
      </c>
      <c r="BA185" s="1004"/>
      <c r="BB185" s="203"/>
      <c r="BC185" s="203"/>
      <c r="BD185" s="203"/>
      <c r="BE185" s="203"/>
      <c r="BF185" s="203"/>
      <c r="BG185" s="301"/>
      <c r="BH185" s="1030">
        <f t="shared" ref="BH185:BH186" si="252">SUM(BI185:BM185)</f>
        <v>0</v>
      </c>
      <c r="BI185" s="1004"/>
      <c r="BJ185" s="203"/>
      <c r="BK185" s="203"/>
      <c r="BL185" s="203"/>
      <c r="BM185" s="301"/>
      <c r="BN185" s="1031"/>
      <c r="BO185" s="367"/>
    </row>
    <row r="186" spans="1:67" ht="58.5" customHeight="1" x14ac:dyDescent="0.25">
      <c r="A186" s="31">
        <v>3320</v>
      </c>
      <c r="B186" s="50" t="s">
        <v>161</v>
      </c>
      <c r="C186" s="936">
        <f>SUM(E186,AZ186,BH186)</f>
        <v>0</v>
      </c>
      <c r="D186" s="965">
        <f>SUM(F186,BA186,BI186)</f>
        <v>0</v>
      </c>
      <c r="E186" s="294">
        <f>SUM(F186:AY186)</f>
        <v>0</v>
      </c>
      <c r="F186" s="968"/>
      <c r="G186" s="201"/>
      <c r="H186" s="201"/>
      <c r="I186" s="201"/>
      <c r="J186" s="201"/>
      <c r="K186" s="201"/>
      <c r="L186" s="201"/>
      <c r="M186" s="201"/>
      <c r="N186" s="201"/>
      <c r="O186" s="201"/>
      <c r="P186" s="201"/>
      <c r="Q186" s="201"/>
      <c r="R186" s="201"/>
      <c r="S186" s="201"/>
      <c r="T186" s="201"/>
      <c r="U186" s="201"/>
      <c r="V186" s="201"/>
      <c r="W186" s="201"/>
      <c r="X186" s="201"/>
      <c r="Y186" s="201"/>
      <c r="Z186" s="201"/>
      <c r="AA186" s="201"/>
      <c r="AB186" s="201"/>
      <c r="AC186" s="201"/>
      <c r="AD186" s="201"/>
      <c r="AE186" s="201"/>
      <c r="AF186" s="201"/>
      <c r="AG186" s="201"/>
      <c r="AH186" s="201"/>
      <c r="AI186" s="201"/>
      <c r="AJ186" s="201"/>
      <c r="AK186" s="201"/>
      <c r="AL186" s="201"/>
      <c r="AM186" s="201"/>
      <c r="AN186" s="201"/>
      <c r="AO186" s="201"/>
      <c r="AP186" s="201"/>
      <c r="AQ186" s="201"/>
      <c r="AR186" s="201"/>
      <c r="AS186" s="201"/>
      <c r="AT186" s="201"/>
      <c r="AU186" s="201"/>
      <c r="AV186" s="201"/>
      <c r="AW186" s="201"/>
      <c r="AX186" s="201"/>
      <c r="AY186" s="294"/>
      <c r="AZ186" s="1026">
        <f t="shared" si="238"/>
        <v>0</v>
      </c>
      <c r="BA186" s="968"/>
      <c r="BB186" s="201"/>
      <c r="BC186" s="201"/>
      <c r="BD186" s="201"/>
      <c r="BE186" s="201"/>
      <c r="BF186" s="201"/>
      <c r="BG186" s="294"/>
      <c r="BH186" s="1026">
        <f t="shared" si="252"/>
        <v>0</v>
      </c>
      <c r="BI186" s="968"/>
      <c r="BJ186" s="201"/>
      <c r="BK186" s="201"/>
      <c r="BL186" s="201"/>
      <c r="BM186" s="294"/>
      <c r="BN186" s="1027"/>
      <c r="BO186" s="367"/>
    </row>
    <row r="187" spans="1:67" x14ac:dyDescent="0.25">
      <c r="A187" s="132">
        <v>4000</v>
      </c>
      <c r="B187" s="100" t="s">
        <v>162</v>
      </c>
      <c r="C187" s="1021">
        <f t="shared" ref="C187:E187" si="253">SUM(C188,C191)</f>
        <v>0</v>
      </c>
      <c r="D187" s="1022">
        <f t="shared" si="253"/>
        <v>0</v>
      </c>
      <c r="E187" s="1023">
        <f t="shared" si="253"/>
        <v>0</v>
      </c>
      <c r="F187" s="1022">
        <f>SUM(F188,F191)</f>
        <v>0</v>
      </c>
      <c r="G187" s="1024">
        <f>SUM(G188,G191)</f>
        <v>0</v>
      </c>
      <c r="H187" s="1024">
        <f t="shared" ref="H187:AX187" si="254">SUM(H188,H191)</f>
        <v>0</v>
      </c>
      <c r="I187" s="1024">
        <f t="shared" si="254"/>
        <v>0</v>
      </c>
      <c r="J187" s="1024">
        <f t="shared" si="254"/>
        <v>0</v>
      </c>
      <c r="K187" s="1024">
        <f t="shared" si="254"/>
        <v>0</v>
      </c>
      <c r="L187" s="1024">
        <f t="shared" si="254"/>
        <v>0</v>
      </c>
      <c r="M187" s="1024">
        <f t="shared" si="254"/>
        <v>0</v>
      </c>
      <c r="N187" s="1024">
        <f t="shared" si="254"/>
        <v>0</v>
      </c>
      <c r="O187" s="1024">
        <f t="shared" si="254"/>
        <v>0</v>
      </c>
      <c r="P187" s="1024">
        <f t="shared" si="254"/>
        <v>0</v>
      </c>
      <c r="Q187" s="1024">
        <f t="shared" si="254"/>
        <v>0</v>
      </c>
      <c r="R187" s="1024">
        <f t="shared" si="254"/>
        <v>0</v>
      </c>
      <c r="S187" s="1024">
        <f t="shared" si="254"/>
        <v>0</v>
      </c>
      <c r="T187" s="1024">
        <f t="shared" si="254"/>
        <v>0</v>
      </c>
      <c r="U187" s="1024">
        <f t="shared" si="254"/>
        <v>0</v>
      </c>
      <c r="V187" s="1024">
        <f t="shared" si="254"/>
        <v>0</v>
      </c>
      <c r="W187" s="1024">
        <f t="shared" si="254"/>
        <v>0</v>
      </c>
      <c r="X187" s="1024">
        <f t="shared" si="254"/>
        <v>0</v>
      </c>
      <c r="Y187" s="1024">
        <f t="shared" si="254"/>
        <v>0</v>
      </c>
      <c r="Z187" s="1024">
        <f t="shared" si="254"/>
        <v>0</v>
      </c>
      <c r="AA187" s="1024">
        <f t="shared" si="254"/>
        <v>0</v>
      </c>
      <c r="AB187" s="1024">
        <f t="shared" si="254"/>
        <v>0</v>
      </c>
      <c r="AC187" s="1024">
        <f t="shared" si="254"/>
        <v>0</v>
      </c>
      <c r="AD187" s="1024">
        <f t="shared" si="254"/>
        <v>0</v>
      </c>
      <c r="AE187" s="1024">
        <f t="shared" si="254"/>
        <v>0</v>
      </c>
      <c r="AF187" s="1024">
        <f t="shared" si="254"/>
        <v>0</v>
      </c>
      <c r="AG187" s="1024">
        <f t="shared" si="254"/>
        <v>0</v>
      </c>
      <c r="AH187" s="1024">
        <f t="shared" si="254"/>
        <v>0</v>
      </c>
      <c r="AI187" s="1024">
        <f t="shared" si="254"/>
        <v>0</v>
      </c>
      <c r="AJ187" s="1024">
        <f t="shared" si="254"/>
        <v>0</v>
      </c>
      <c r="AK187" s="1024">
        <f t="shared" si="254"/>
        <v>0</v>
      </c>
      <c r="AL187" s="1024">
        <f t="shared" si="254"/>
        <v>0</v>
      </c>
      <c r="AM187" s="1024">
        <f t="shared" si="254"/>
        <v>0</v>
      </c>
      <c r="AN187" s="1024">
        <f t="shared" si="254"/>
        <v>0</v>
      </c>
      <c r="AO187" s="1024">
        <f t="shared" si="254"/>
        <v>0</v>
      </c>
      <c r="AP187" s="1024">
        <f t="shared" si="254"/>
        <v>0</v>
      </c>
      <c r="AQ187" s="1024">
        <f t="shared" si="254"/>
        <v>0</v>
      </c>
      <c r="AR187" s="1024">
        <f t="shared" si="254"/>
        <v>0</v>
      </c>
      <c r="AS187" s="1024">
        <f t="shared" si="254"/>
        <v>0</v>
      </c>
      <c r="AT187" s="1024">
        <f t="shared" si="254"/>
        <v>0</v>
      </c>
      <c r="AU187" s="1024">
        <f t="shared" si="254"/>
        <v>0</v>
      </c>
      <c r="AV187" s="1024">
        <f t="shared" si="254"/>
        <v>0</v>
      </c>
      <c r="AW187" s="1024">
        <f t="shared" si="254"/>
        <v>0</v>
      </c>
      <c r="AX187" s="1024">
        <f t="shared" si="254"/>
        <v>0</v>
      </c>
      <c r="AY187" s="1023">
        <f>SUM(AY188,AY191)</f>
        <v>0</v>
      </c>
      <c r="AZ187" s="1022">
        <f t="shared" ref="AZ187" si="255">SUM(AZ188,AZ191)</f>
        <v>0</v>
      </c>
      <c r="BA187" s="1022">
        <f>SUM(BA188,BA191)</f>
        <v>0</v>
      </c>
      <c r="BB187" s="1024">
        <f t="shared" ref="BB187:BH187" si="256">SUM(BB188,BB191)</f>
        <v>0</v>
      </c>
      <c r="BC187" s="1024">
        <f t="shared" si="256"/>
        <v>0</v>
      </c>
      <c r="BD187" s="1024">
        <f t="shared" si="256"/>
        <v>0</v>
      </c>
      <c r="BE187" s="1024">
        <f t="shared" si="256"/>
        <v>0</v>
      </c>
      <c r="BF187" s="1024">
        <f t="shared" si="256"/>
        <v>0</v>
      </c>
      <c r="BG187" s="1023">
        <f t="shared" si="256"/>
        <v>0</v>
      </c>
      <c r="BH187" s="1022">
        <f t="shared" si="256"/>
        <v>0</v>
      </c>
      <c r="BI187" s="1022">
        <f>SUM(BI188,BI191)</f>
        <v>0</v>
      </c>
      <c r="BJ187" s="199">
        <f t="shared" ref="BJ187:BM187" si="257">SUM(BJ188,BJ191)</f>
        <v>0</v>
      </c>
      <c r="BK187" s="199">
        <f t="shared" si="257"/>
        <v>0</v>
      </c>
      <c r="BL187" s="199">
        <f t="shared" si="257"/>
        <v>0</v>
      </c>
      <c r="BM187" s="139">
        <f t="shared" si="257"/>
        <v>0</v>
      </c>
      <c r="BN187" s="101">
        <f>SUM(BN188,BN191)</f>
        <v>0</v>
      </c>
      <c r="BO187" s="367"/>
    </row>
    <row r="188" spans="1:67" ht="24" x14ac:dyDescent="0.25">
      <c r="A188" s="133">
        <v>4200</v>
      </c>
      <c r="B188" s="104" t="s">
        <v>163</v>
      </c>
      <c r="C188" s="995">
        <f t="shared" ref="C188:E188" si="258">SUM(C189,C190)</f>
        <v>0</v>
      </c>
      <c r="D188" s="956">
        <f t="shared" si="258"/>
        <v>0</v>
      </c>
      <c r="E188" s="123">
        <f t="shared" si="258"/>
        <v>0</v>
      </c>
      <c r="F188" s="956">
        <f>SUM(F189,F190)</f>
        <v>0</v>
      </c>
      <c r="G188" s="105">
        <f>SUM(G189,G190)</f>
        <v>0</v>
      </c>
      <c r="H188" s="105">
        <f t="shared" ref="H188:AX188" si="259">SUM(H189,H190)</f>
        <v>0</v>
      </c>
      <c r="I188" s="105">
        <f t="shared" si="259"/>
        <v>0</v>
      </c>
      <c r="J188" s="105">
        <f t="shared" si="259"/>
        <v>0</v>
      </c>
      <c r="K188" s="105">
        <f t="shared" si="259"/>
        <v>0</v>
      </c>
      <c r="L188" s="105">
        <f t="shared" si="259"/>
        <v>0</v>
      </c>
      <c r="M188" s="105">
        <f t="shared" si="259"/>
        <v>0</v>
      </c>
      <c r="N188" s="105">
        <f t="shared" si="259"/>
        <v>0</v>
      </c>
      <c r="O188" s="105">
        <f t="shared" si="259"/>
        <v>0</v>
      </c>
      <c r="P188" s="105">
        <f t="shared" si="259"/>
        <v>0</v>
      </c>
      <c r="Q188" s="105">
        <f t="shared" si="259"/>
        <v>0</v>
      </c>
      <c r="R188" s="105">
        <f t="shared" si="259"/>
        <v>0</v>
      </c>
      <c r="S188" s="105">
        <f t="shared" si="259"/>
        <v>0</v>
      </c>
      <c r="T188" s="105">
        <f t="shared" si="259"/>
        <v>0</v>
      </c>
      <c r="U188" s="105">
        <f t="shared" si="259"/>
        <v>0</v>
      </c>
      <c r="V188" s="105">
        <f t="shared" si="259"/>
        <v>0</v>
      </c>
      <c r="W188" s="105">
        <f t="shared" si="259"/>
        <v>0</v>
      </c>
      <c r="X188" s="105">
        <f t="shared" si="259"/>
        <v>0</v>
      </c>
      <c r="Y188" s="105">
        <f t="shared" si="259"/>
        <v>0</v>
      </c>
      <c r="Z188" s="105">
        <f t="shared" si="259"/>
        <v>0</v>
      </c>
      <c r="AA188" s="105">
        <f t="shared" si="259"/>
        <v>0</v>
      </c>
      <c r="AB188" s="105">
        <f t="shared" si="259"/>
        <v>0</v>
      </c>
      <c r="AC188" s="105">
        <f t="shared" si="259"/>
        <v>0</v>
      </c>
      <c r="AD188" s="105">
        <f t="shared" si="259"/>
        <v>0</v>
      </c>
      <c r="AE188" s="105">
        <f t="shared" si="259"/>
        <v>0</v>
      </c>
      <c r="AF188" s="105">
        <f t="shared" si="259"/>
        <v>0</v>
      </c>
      <c r="AG188" s="105">
        <f t="shared" si="259"/>
        <v>0</v>
      </c>
      <c r="AH188" s="105">
        <f t="shared" si="259"/>
        <v>0</v>
      </c>
      <c r="AI188" s="105">
        <f t="shared" si="259"/>
        <v>0</v>
      </c>
      <c r="AJ188" s="105">
        <f t="shared" si="259"/>
        <v>0</v>
      </c>
      <c r="AK188" s="105">
        <f t="shared" si="259"/>
        <v>0</v>
      </c>
      <c r="AL188" s="105">
        <f t="shared" si="259"/>
        <v>0</v>
      </c>
      <c r="AM188" s="105">
        <f t="shared" si="259"/>
        <v>0</v>
      </c>
      <c r="AN188" s="105">
        <f t="shared" si="259"/>
        <v>0</v>
      </c>
      <c r="AO188" s="105">
        <f t="shared" si="259"/>
        <v>0</v>
      </c>
      <c r="AP188" s="105">
        <f t="shared" si="259"/>
        <v>0</v>
      </c>
      <c r="AQ188" s="105">
        <f t="shared" si="259"/>
        <v>0</v>
      </c>
      <c r="AR188" s="105">
        <f t="shared" si="259"/>
        <v>0</v>
      </c>
      <c r="AS188" s="105">
        <f t="shared" si="259"/>
        <v>0</v>
      </c>
      <c r="AT188" s="105">
        <f t="shared" si="259"/>
        <v>0</v>
      </c>
      <c r="AU188" s="105">
        <f t="shared" si="259"/>
        <v>0</v>
      </c>
      <c r="AV188" s="105">
        <f t="shared" si="259"/>
        <v>0</v>
      </c>
      <c r="AW188" s="105">
        <f t="shared" si="259"/>
        <v>0</v>
      </c>
      <c r="AX188" s="105">
        <f t="shared" si="259"/>
        <v>0</v>
      </c>
      <c r="AY188" s="123">
        <f>SUM(AY189,AY190)</f>
        <v>0</v>
      </c>
      <c r="AZ188" s="373">
        <f t="shared" ref="AZ188" si="260">SUM(AZ189,AZ190)</f>
        <v>0</v>
      </c>
      <c r="BA188" s="956">
        <f>SUM(BA189,BA190)</f>
        <v>0</v>
      </c>
      <c r="BB188" s="105">
        <f t="shared" ref="BB188:BH188" si="261">SUM(BB189,BB190)</f>
        <v>0</v>
      </c>
      <c r="BC188" s="105">
        <f t="shared" si="261"/>
        <v>0</v>
      </c>
      <c r="BD188" s="105">
        <f t="shared" si="261"/>
        <v>0</v>
      </c>
      <c r="BE188" s="105">
        <f t="shared" si="261"/>
        <v>0</v>
      </c>
      <c r="BF188" s="105">
        <f t="shared" si="261"/>
        <v>0</v>
      </c>
      <c r="BG188" s="123">
        <f t="shared" si="261"/>
        <v>0</v>
      </c>
      <c r="BH188" s="373">
        <f t="shared" si="261"/>
        <v>0</v>
      </c>
      <c r="BI188" s="956">
        <f>SUM(BI189,BI190)</f>
        <v>0</v>
      </c>
      <c r="BJ188" s="105">
        <f t="shared" ref="BJ188:BM188" si="262">SUM(BJ189,BJ190)</f>
        <v>0</v>
      </c>
      <c r="BK188" s="105">
        <f t="shared" si="262"/>
        <v>0</v>
      </c>
      <c r="BL188" s="105">
        <f t="shared" si="262"/>
        <v>0</v>
      </c>
      <c r="BM188" s="123">
        <f t="shared" si="262"/>
        <v>0</v>
      </c>
      <c r="BN188" s="43">
        <f>SUM(BN189,BN190)</f>
        <v>0</v>
      </c>
      <c r="BO188" s="367"/>
    </row>
    <row r="189" spans="1:67" ht="36" x14ac:dyDescent="0.25">
      <c r="A189" s="116">
        <v>4240</v>
      </c>
      <c r="B189" s="50" t="s">
        <v>314</v>
      </c>
      <c r="C189" s="936">
        <f>SUM(E189,AZ189,BH189)</f>
        <v>0</v>
      </c>
      <c r="D189" s="965">
        <f>SUM(F189,BA189,BI189)</f>
        <v>0</v>
      </c>
      <c r="E189" s="294">
        <f>SUM(F189:AY189)</f>
        <v>0</v>
      </c>
      <c r="F189" s="968"/>
      <c r="G189" s="201"/>
      <c r="H189" s="201"/>
      <c r="I189" s="201"/>
      <c r="J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201"/>
      <c r="AY189" s="294"/>
      <c r="AZ189" s="1026">
        <f t="shared" ref="AZ189:AZ190" si="263">SUM(BA189:BG189)</f>
        <v>0</v>
      </c>
      <c r="BA189" s="968"/>
      <c r="BB189" s="201"/>
      <c r="BC189" s="201"/>
      <c r="BD189" s="201"/>
      <c r="BE189" s="201"/>
      <c r="BF189" s="201"/>
      <c r="BG189" s="294"/>
      <c r="BH189" s="1026">
        <f t="shared" ref="BH189:BH190" si="264">SUM(BI189:BM189)</f>
        <v>0</v>
      </c>
      <c r="BI189" s="968"/>
      <c r="BJ189" s="201"/>
      <c r="BK189" s="201"/>
      <c r="BL189" s="201"/>
      <c r="BM189" s="294"/>
      <c r="BN189" s="1027"/>
      <c r="BO189" s="367"/>
    </row>
    <row r="190" spans="1:67" ht="24" x14ac:dyDescent="0.25">
      <c r="A190" s="111">
        <v>4250</v>
      </c>
      <c r="B190" s="56" t="s">
        <v>164</v>
      </c>
      <c r="C190" s="941">
        <f>SUM(E190,AZ190,BH190)</f>
        <v>0</v>
      </c>
      <c r="D190" s="972">
        <f>SUM(F190,BA190,BI190)</f>
        <v>0</v>
      </c>
      <c r="E190" s="125">
        <f>SUM(F190:AY190)</f>
        <v>0</v>
      </c>
      <c r="F190" s="975"/>
      <c r="G190" s="202"/>
      <c r="H190" s="202"/>
      <c r="I190" s="202"/>
      <c r="J190" s="202"/>
      <c r="K190" s="202"/>
      <c r="L190" s="202"/>
      <c r="M190" s="202"/>
      <c r="N190" s="202"/>
      <c r="O190" s="202"/>
      <c r="P190" s="202"/>
      <c r="Q190" s="202"/>
      <c r="R190" s="202"/>
      <c r="S190" s="202"/>
      <c r="T190" s="202"/>
      <c r="U190" s="202"/>
      <c r="V190" s="202"/>
      <c r="W190" s="202"/>
      <c r="X190" s="202"/>
      <c r="Y190" s="202"/>
      <c r="Z190" s="202"/>
      <c r="AA190" s="202"/>
      <c r="AB190" s="202"/>
      <c r="AC190" s="202"/>
      <c r="AD190" s="202"/>
      <c r="AE190" s="202"/>
      <c r="AF190" s="202"/>
      <c r="AG190" s="202"/>
      <c r="AH190" s="202"/>
      <c r="AI190" s="202"/>
      <c r="AJ190" s="202"/>
      <c r="AK190" s="202"/>
      <c r="AL190" s="202"/>
      <c r="AM190" s="202"/>
      <c r="AN190" s="202"/>
      <c r="AO190" s="202"/>
      <c r="AP190" s="202"/>
      <c r="AQ190" s="202"/>
      <c r="AR190" s="202"/>
      <c r="AS190" s="202"/>
      <c r="AT190" s="202"/>
      <c r="AU190" s="202"/>
      <c r="AV190" s="202"/>
      <c r="AW190" s="202"/>
      <c r="AX190" s="202"/>
      <c r="AY190" s="125"/>
      <c r="AZ190" s="1028">
        <f t="shared" si="263"/>
        <v>0</v>
      </c>
      <c r="BA190" s="975"/>
      <c r="BB190" s="202"/>
      <c r="BC190" s="202"/>
      <c r="BD190" s="202"/>
      <c r="BE190" s="202"/>
      <c r="BF190" s="202"/>
      <c r="BG190" s="125"/>
      <c r="BH190" s="1028">
        <f t="shared" si="264"/>
        <v>0</v>
      </c>
      <c r="BI190" s="975"/>
      <c r="BJ190" s="202"/>
      <c r="BK190" s="202"/>
      <c r="BL190" s="202"/>
      <c r="BM190" s="125"/>
      <c r="BN190" s="1029"/>
      <c r="BO190" s="367"/>
    </row>
    <row r="191" spans="1:67" x14ac:dyDescent="0.25">
      <c r="A191" s="42">
        <v>4300</v>
      </c>
      <c r="B191" s="104" t="s">
        <v>165</v>
      </c>
      <c r="C191" s="995">
        <f t="shared" ref="C191" si="265">SUM(C192)</f>
        <v>0</v>
      </c>
      <c r="D191" s="956">
        <f t="shared" ref="D191:E191" si="266">SUM(D192)</f>
        <v>0</v>
      </c>
      <c r="E191" s="123">
        <f t="shared" si="266"/>
        <v>0</v>
      </c>
      <c r="F191" s="956">
        <f>SUM(F192)</f>
        <v>0</v>
      </c>
      <c r="G191" s="105">
        <f>SUM(G192)</f>
        <v>0</v>
      </c>
      <c r="H191" s="105">
        <f t="shared" ref="H191:AX191" si="267">SUM(H192)</f>
        <v>0</v>
      </c>
      <c r="I191" s="105">
        <f t="shared" si="267"/>
        <v>0</v>
      </c>
      <c r="J191" s="105">
        <f t="shared" si="267"/>
        <v>0</v>
      </c>
      <c r="K191" s="105">
        <f t="shared" si="267"/>
        <v>0</v>
      </c>
      <c r="L191" s="105">
        <f t="shared" si="267"/>
        <v>0</v>
      </c>
      <c r="M191" s="105">
        <f t="shared" si="267"/>
        <v>0</v>
      </c>
      <c r="N191" s="105">
        <f t="shared" si="267"/>
        <v>0</v>
      </c>
      <c r="O191" s="105">
        <f t="shared" si="267"/>
        <v>0</v>
      </c>
      <c r="P191" s="105">
        <f t="shared" si="267"/>
        <v>0</v>
      </c>
      <c r="Q191" s="105">
        <f t="shared" si="267"/>
        <v>0</v>
      </c>
      <c r="R191" s="105">
        <f t="shared" si="267"/>
        <v>0</v>
      </c>
      <c r="S191" s="105">
        <f t="shared" si="267"/>
        <v>0</v>
      </c>
      <c r="T191" s="105">
        <f t="shared" si="267"/>
        <v>0</v>
      </c>
      <c r="U191" s="105">
        <f t="shared" si="267"/>
        <v>0</v>
      </c>
      <c r="V191" s="105">
        <f t="shared" si="267"/>
        <v>0</v>
      </c>
      <c r="W191" s="105">
        <f t="shared" si="267"/>
        <v>0</v>
      </c>
      <c r="X191" s="105">
        <f t="shared" si="267"/>
        <v>0</v>
      </c>
      <c r="Y191" s="105">
        <f t="shared" si="267"/>
        <v>0</v>
      </c>
      <c r="Z191" s="105">
        <f t="shared" si="267"/>
        <v>0</v>
      </c>
      <c r="AA191" s="105">
        <f t="shared" si="267"/>
        <v>0</v>
      </c>
      <c r="AB191" s="105">
        <f t="shared" si="267"/>
        <v>0</v>
      </c>
      <c r="AC191" s="105">
        <f t="shared" si="267"/>
        <v>0</v>
      </c>
      <c r="AD191" s="105">
        <f t="shared" si="267"/>
        <v>0</v>
      </c>
      <c r="AE191" s="105">
        <f t="shared" si="267"/>
        <v>0</v>
      </c>
      <c r="AF191" s="105">
        <f t="shared" si="267"/>
        <v>0</v>
      </c>
      <c r="AG191" s="105">
        <f t="shared" si="267"/>
        <v>0</v>
      </c>
      <c r="AH191" s="105">
        <f t="shared" si="267"/>
        <v>0</v>
      </c>
      <c r="AI191" s="105">
        <f t="shared" si="267"/>
        <v>0</v>
      </c>
      <c r="AJ191" s="105">
        <f t="shared" si="267"/>
        <v>0</v>
      </c>
      <c r="AK191" s="105">
        <f t="shared" si="267"/>
        <v>0</v>
      </c>
      <c r="AL191" s="105">
        <f t="shared" si="267"/>
        <v>0</v>
      </c>
      <c r="AM191" s="105">
        <f t="shared" si="267"/>
        <v>0</v>
      </c>
      <c r="AN191" s="105">
        <f t="shared" si="267"/>
        <v>0</v>
      </c>
      <c r="AO191" s="105">
        <f t="shared" si="267"/>
        <v>0</v>
      </c>
      <c r="AP191" s="105">
        <f t="shared" si="267"/>
        <v>0</v>
      </c>
      <c r="AQ191" s="105">
        <f t="shared" si="267"/>
        <v>0</v>
      </c>
      <c r="AR191" s="105">
        <f t="shared" si="267"/>
        <v>0</v>
      </c>
      <c r="AS191" s="105">
        <f t="shared" si="267"/>
        <v>0</v>
      </c>
      <c r="AT191" s="105">
        <f t="shared" si="267"/>
        <v>0</v>
      </c>
      <c r="AU191" s="105">
        <f t="shared" si="267"/>
        <v>0</v>
      </c>
      <c r="AV191" s="105">
        <f t="shared" si="267"/>
        <v>0</v>
      </c>
      <c r="AW191" s="105">
        <f t="shared" si="267"/>
        <v>0</v>
      </c>
      <c r="AX191" s="105">
        <f t="shared" si="267"/>
        <v>0</v>
      </c>
      <c r="AY191" s="123">
        <f>SUM(AY192)</f>
        <v>0</v>
      </c>
      <c r="AZ191" s="373">
        <f t="shared" ref="AZ191" si="268">SUM(AZ192)</f>
        <v>0</v>
      </c>
      <c r="BA191" s="956">
        <f>SUM(BA192)</f>
        <v>0</v>
      </c>
      <c r="BB191" s="105">
        <f t="shared" ref="BB191:BH191" si="269">SUM(BB192)</f>
        <v>0</v>
      </c>
      <c r="BC191" s="105">
        <f t="shared" si="269"/>
        <v>0</v>
      </c>
      <c r="BD191" s="105">
        <f t="shared" si="269"/>
        <v>0</v>
      </c>
      <c r="BE191" s="105">
        <f t="shared" si="269"/>
        <v>0</v>
      </c>
      <c r="BF191" s="105">
        <f t="shared" si="269"/>
        <v>0</v>
      </c>
      <c r="BG191" s="123">
        <f t="shared" si="269"/>
        <v>0</v>
      </c>
      <c r="BH191" s="373">
        <f t="shared" si="269"/>
        <v>0</v>
      </c>
      <c r="BI191" s="956">
        <f>SUM(BI192)</f>
        <v>0</v>
      </c>
      <c r="BJ191" s="105">
        <f t="shared" ref="BJ191:BM191" si="270">SUM(BJ192)</f>
        <v>0</v>
      </c>
      <c r="BK191" s="105">
        <f t="shared" si="270"/>
        <v>0</v>
      </c>
      <c r="BL191" s="105">
        <f t="shared" si="270"/>
        <v>0</v>
      </c>
      <c r="BM191" s="123">
        <f t="shared" si="270"/>
        <v>0</v>
      </c>
      <c r="BN191" s="43">
        <f>SUM(BN192)</f>
        <v>0</v>
      </c>
      <c r="BO191" s="367"/>
    </row>
    <row r="192" spans="1:67" ht="24" x14ac:dyDescent="0.25">
      <c r="A192" s="116">
        <v>4310</v>
      </c>
      <c r="B192" s="50" t="s">
        <v>166</v>
      </c>
      <c r="C192" s="936">
        <f t="shared" ref="C192:E192" si="271">SUM(C193:C193)</f>
        <v>0</v>
      </c>
      <c r="D192" s="965">
        <f t="shared" si="271"/>
        <v>0</v>
      </c>
      <c r="E192" s="141">
        <f t="shared" si="271"/>
        <v>0</v>
      </c>
      <c r="F192" s="965">
        <f>SUM(F193:F193)</f>
        <v>0</v>
      </c>
      <c r="G192" s="204">
        <f>SUM(G193:G193)</f>
        <v>0</v>
      </c>
      <c r="H192" s="204">
        <f t="shared" ref="H192:AX192" si="272">SUM(H193:H193)</f>
        <v>0</v>
      </c>
      <c r="I192" s="204">
        <f t="shared" si="272"/>
        <v>0</v>
      </c>
      <c r="J192" s="204">
        <f t="shared" si="272"/>
        <v>0</v>
      </c>
      <c r="K192" s="204">
        <f t="shared" si="272"/>
        <v>0</v>
      </c>
      <c r="L192" s="204">
        <f t="shared" si="272"/>
        <v>0</v>
      </c>
      <c r="M192" s="204">
        <f t="shared" si="272"/>
        <v>0</v>
      </c>
      <c r="N192" s="204">
        <f t="shared" si="272"/>
        <v>0</v>
      </c>
      <c r="O192" s="204">
        <f t="shared" si="272"/>
        <v>0</v>
      </c>
      <c r="P192" s="204">
        <f t="shared" si="272"/>
        <v>0</v>
      </c>
      <c r="Q192" s="204">
        <f t="shared" si="272"/>
        <v>0</v>
      </c>
      <c r="R192" s="204">
        <f t="shared" si="272"/>
        <v>0</v>
      </c>
      <c r="S192" s="204">
        <f t="shared" si="272"/>
        <v>0</v>
      </c>
      <c r="T192" s="204">
        <f t="shared" si="272"/>
        <v>0</v>
      </c>
      <c r="U192" s="204">
        <f t="shared" si="272"/>
        <v>0</v>
      </c>
      <c r="V192" s="204">
        <f t="shared" si="272"/>
        <v>0</v>
      </c>
      <c r="W192" s="204">
        <f t="shared" si="272"/>
        <v>0</v>
      </c>
      <c r="X192" s="204">
        <f t="shared" si="272"/>
        <v>0</v>
      </c>
      <c r="Y192" s="204">
        <f t="shared" si="272"/>
        <v>0</v>
      </c>
      <c r="Z192" s="204">
        <f t="shared" si="272"/>
        <v>0</v>
      </c>
      <c r="AA192" s="204">
        <f t="shared" si="272"/>
        <v>0</v>
      </c>
      <c r="AB192" s="204">
        <f t="shared" si="272"/>
        <v>0</v>
      </c>
      <c r="AC192" s="204">
        <f t="shared" si="272"/>
        <v>0</v>
      </c>
      <c r="AD192" s="204">
        <f t="shared" si="272"/>
        <v>0</v>
      </c>
      <c r="AE192" s="204">
        <f t="shared" si="272"/>
        <v>0</v>
      </c>
      <c r="AF192" s="204">
        <f t="shared" si="272"/>
        <v>0</v>
      </c>
      <c r="AG192" s="204">
        <f t="shared" si="272"/>
        <v>0</v>
      </c>
      <c r="AH192" s="204">
        <f t="shared" si="272"/>
        <v>0</v>
      </c>
      <c r="AI192" s="204">
        <f t="shared" si="272"/>
        <v>0</v>
      </c>
      <c r="AJ192" s="204">
        <f t="shared" si="272"/>
        <v>0</v>
      </c>
      <c r="AK192" s="204">
        <f t="shared" si="272"/>
        <v>0</v>
      </c>
      <c r="AL192" s="204">
        <f t="shared" si="272"/>
        <v>0</v>
      </c>
      <c r="AM192" s="204">
        <f t="shared" si="272"/>
        <v>0</v>
      </c>
      <c r="AN192" s="204">
        <f t="shared" si="272"/>
        <v>0</v>
      </c>
      <c r="AO192" s="204">
        <f t="shared" si="272"/>
        <v>0</v>
      </c>
      <c r="AP192" s="204">
        <f t="shared" si="272"/>
        <v>0</v>
      </c>
      <c r="AQ192" s="204">
        <f t="shared" si="272"/>
        <v>0</v>
      </c>
      <c r="AR192" s="204">
        <f t="shared" si="272"/>
        <v>0</v>
      </c>
      <c r="AS192" s="204">
        <f t="shared" si="272"/>
        <v>0</v>
      </c>
      <c r="AT192" s="204">
        <f t="shared" si="272"/>
        <v>0</v>
      </c>
      <c r="AU192" s="204">
        <f t="shared" si="272"/>
        <v>0</v>
      </c>
      <c r="AV192" s="204">
        <f t="shared" si="272"/>
        <v>0</v>
      </c>
      <c r="AW192" s="204">
        <f t="shared" si="272"/>
        <v>0</v>
      </c>
      <c r="AX192" s="204">
        <f t="shared" si="272"/>
        <v>0</v>
      </c>
      <c r="AY192" s="141">
        <f>SUM(AY193:AY193)</f>
        <v>0</v>
      </c>
      <c r="AZ192" s="374">
        <f t="shared" ref="AZ192" si="273">SUM(AZ193:AZ193)</f>
        <v>0</v>
      </c>
      <c r="BA192" s="965">
        <f>SUM(BA193:BA193)</f>
        <v>0</v>
      </c>
      <c r="BB192" s="204">
        <f t="shared" ref="BB192:BH192" si="274">SUM(BB193:BB193)</f>
        <v>0</v>
      </c>
      <c r="BC192" s="204">
        <f t="shared" si="274"/>
        <v>0</v>
      </c>
      <c r="BD192" s="204">
        <f t="shared" si="274"/>
        <v>0</v>
      </c>
      <c r="BE192" s="204">
        <f t="shared" si="274"/>
        <v>0</v>
      </c>
      <c r="BF192" s="204">
        <f t="shared" si="274"/>
        <v>0</v>
      </c>
      <c r="BG192" s="141">
        <f t="shared" si="274"/>
        <v>0</v>
      </c>
      <c r="BH192" s="374">
        <f t="shared" si="274"/>
        <v>0</v>
      </c>
      <c r="BI192" s="965">
        <f>SUM(BI193:BI193)</f>
        <v>0</v>
      </c>
      <c r="BJ192" s="204">
        <f t="shared" ref="BJ192:BM192" si="275">SUM(BJ193:BJ193)</f>
        <v>0</v>
      </c>
      <c r="BK192" s="204">
        <f t="shared" si="275"/>
        <v>0</v>
      </c>
      <c r="BL192" s="204">
        <f t="shared" si="275"/>
        <v>0</v>
      </c>
      <c r="BM192" s="141">
        <f t="shared" si="275"/>
        <v>0</v>
      </c>
      <c r="BN192" s="51">
        <f>SUM(BN193:BN193)</f>
        <v>0</v>
      </c>
      <c r="BO192" s="367"/>
    </row>
    <row r="193" spans="1:67" ht="36" x14ac:dyDescent="0.25">
      <c r="A193" s="35">
        <v>4311</v>
      </c>
      <c r="B193" s="56" t="s">
        <v>315</v>
      </c>
      <c r="C193" s="941">
        <f>SUM(E193,AZ193,BH193)</f>
        <v>0</v>
      </c>
      <c r="D193" s="972">
        <f>SUM(F193,BA193,BI193)</f>
        <v>0</v>
      </c>
      <c r="E193" s="125">
        <f>SUM(F193:AY193)</f>
        <v>0</v>
      </c>
      <c r="F193" s="975"/>
      <c r="G193" s="202"/>
      <c r="H193" s="202"/>
      <c r="I193" s="202"/>
      <c r="J193" s="202"/>
      <c r="K193" s="202"/>
      <c r="L193" s="202"/>
      <c r="M193" s="202"/>
      <c r="N193" s="202"/>
      <c r="O193" s="202"/>
      <c r="P193" s="202"/>
      <c r="Q193" s="202"/>
      <c r="R193" s="202"/>
      <c r="S193" s="202"/>
      <c r="T193" s="202"/>
      <c r="U193" s="202"/>
      <c r="V193" s="202"/>
      <c r="W193" s="202"/>
      <c r="X193" s="202"/>
      <c r="Y193" s="202"/>
      <c r="Z193" s="202"/>
      <c r="AA193" s="202"/>
      <c r="AB193" s="202"/>
      <c r="AC193" s="202"/>
      <c r="AD193" s="202"/>
      <c r="AE193" s="202"/>
      <c r="AF193" s="202"/>
      <c r="AG193" s="202"/>
      <c r="AH193" s="202"/>
      <c r="AI193" s="202"/>
      <c r="AJ193" s="202"/>
      <c r="AK193" s="202"/>
      <c r="AL193" s="202"/>
      <c r="AM193" s="202"/>
      <c r="AN193" s="202"/>
      <c r="AO193" s="202"/>
      <c r="AP193" s="202"/>
      <c r="AQ193" s="202"/>
      <c r="AR193" s="202"/>
      <c r="AS193" s="202"/>
      <c r="AT193" s="202"/>
      <c r="AU193" s="202"/>
      <c r="AV193" s="202"/>
      <c r="AW193" s="202"/>
      <c r="AX193" s="202"/>
      <c r="AY193" s="125"/>
      <c r="AZ193" s="1028">
        <f t="shared" ref="AZ193" si="276">SUM(BA193:BG193)</f>
        <v>0</v>
      </c>
      <c r="BA193" s="975"/>
      <c r="BB193" s="202"/>
      <c r="BC193" s="202"/>
      <c r="BD193" s="202"/>
      <c r="BE193" s="202"/>
      <c r="BF193" s="202"/>
      <c r="BG193" s="125"/>
      <c r="BH193" s="1028">
        <f t="shared" ref="BH193" si="277">SUM(BI193:BM193)</f>
        <v>0</v>
      </c>
      <c r="BI193" s="975"/>
      <c r="BJ193" s="202"/>
      <c r="BK193" s="202"/>
      <c r="BL193" s="202"/>
      <c r="BM193" s="125"/>
      <c r="BN193" s="1029"/>
      <c r="BO193" s="367"/>
    </row>
    <row r="194" spans="1:67" s="19" customFormat="1" ht="24" x14ac:dyDescent="0.25">
      <c r="A194" s="134"/>
      <c r="B194" s="17" t="s">
        <v>167</v>
      </c>
      <c r="C194" s="1020">
        <f t="shared" ref="C194:E194" si="278">SUM(C195,C230,C268)</f>
        <v>0</v>
      </c>
      <c r="D194" s="1010">
        <f t="shared" si="278"/>
        <v>0</v>
      </c>
      <c r="E194" s="300">
        <f t="shared" si="278"/>
        <v>0</v>
      </c>
      <c r="F194" s="1010">
        <f>SUM(F195,F230,F268)</f>
        <v>0</v>
      </c>
      <c r="G194" s="198">
        <f>SUM(G195,G230,G268)</f>
        <v>0</v>
      </c>
      <c r="H194" s="198">
        <f t="shared" ref="H194:AX194" si="279">SUM(H195,H230,H268)</f>
        <v>0</v>
      </c>
      <c r="I194" s="198">
        <f t="shared" si="279"/>
        <v>0</v>
      </c>
      <c r="J194" s="198">
        <f t="shared" si="279"/>
        <v>0</v>
      </c>
      <c r="K194" s="198">
        <f t="shared" si="279"/>
        <v>0</v>
      </c>
      <c r="L194" s="198">
        <f t="shared" si="279"/>
        <v>0</v>
      </c>
      <c r="M194" s="198">
        <f t="shared" si="279"/>
        <v>0</v>
      </c>
      <c r="N194" s="198">
        <f t="shared" si="279"/>
        <v>0</v>
      </c>
      <c r="O194" s="198">
        <f t="shared" si="279"/>
        <v>0</v>
      </c>
      <c r="P194" s="198">
        <f t="shared" si="279"/>
        <v>0</v>
      </c>
      <c r="Q194" s="198">
        <f t="shared" si="279"/>
        <v>0</v>
      </c>
      <c r="R194" s="198">
        <f t="shared" si="279"/>
        <v>0</v>
      </c>
      <c r="S194" s="198">
        <f t="shared" si="279"/>
        <v>0</v>
      </c>
      <c r="T194" s="198">
        <f t="shared" si="279"/>
        <v>0</v>
      </c>
      <c r="U194" s="198">
        <f t="shared" si="279"/>
        <v>0</v>
      </c>
      <c r="V194" s="198">
        <f t="shared" si="279"/>
        <v>0</v>
      </c>
      <c r="W194" s="198">
        <f t="shared" si="279"/>
        <v>0</v>
      </c>
      <c r="X194" s="198">
        <f t="shared" si="279"/>
        <v>0</v>
      </c>
      <c r="Y194" s="198">
        <f t="shared" si="279"/>
        <v>0</v>
      </c>
      <c r="Z194" s="198">
        <f t="shared" si="279"/>
        <v>0</v>
      </c>
      <c r="AA194" s="198">
        <f t="shared" si="279"/>
        <v>0</v>
      </c>
      <c r="AB194" s="198">
        <f t="shared" si="279"/>
        <v>0</v>
      </c>
      <c r="AC194" s="198">
        <f t="shared" si="279"/>
        <v>0</v>
      </c>
      <c r="AD194" s="198">
        <f t="shared" si="279"/>
        <v>0</v>
      </c>
      <c r="AE194" s="198">
        <f t="shared" si="279"/>
        <v>0</v>
      </c>
      <c r="AF194" s="198">
        <f t="shared" si="279"/>
        <v>0</v>
      </c>
      <c r="AG194" s="198">
        <f t="shared" si="279"/>
        <v>0</v>
      </c>
      <c r="AH194" s="198">
        <f t="shared" si="279"/>
        <v>0</v>
      </c>
      <c r="AI194" s="198">
        <f t="shared" si="279"/>
        <v>0</v>
      </c>
      <c r="AJ194" s="198">
        <f t="shared" si="279"/>
        <v>0</v>
      </c>
      <c r="AK194" s="198">
        <f t="shared" si="279"/>
        <v>0</v>
      </c>
      <c r="AL194" s="198">
        <f t="shared" si="279"/>
        <v>0</v>
      </c>
      <c r="AM194" s="198">
        <f t="shared" si="279"/>
        <v>0</v>
      </c>
      <c r="AN194" s="198">
        <f t="shared" si="279"/>
        <v>0</v>
      </c>
      <c r="AO194" s="198">
        <f t="shared" si="279"/>
        <v>0</v>
      </c>
      <c r="AP194" s="198">
        <f t="shared" si="279"/>
        <v>0</v>
      </c>
      <c r="AQ194" s="198">
        <f t="shared" si="279"/>
        <v>0</v>
      </c>
      <c r="AR194" s="198">
        <f t="shared" si="279"/>
        <v>0</v>
      </c>
      <c r="AS194" s="198">
        <f t="shared" si="279"/>
        <v>0</v>
      </c>
      <c r="AT194" s="198">
        <f t="shared" si="279"/>
        <v>0</v>
      </c>
      <c r="AU194" s="198">
        <f t="shared" si="279"/>
        <v>0</v>
      </c>
      <c r="AV194" s="198">
        <f t="shared" si="279"/>
        <v>0</v>
      </c>
      <c r="AW194" s="198">
        <f t="shared" si="279"/>
        <v>0</v>
      </c>
      <c r="AX194" s="198">
        <f t="shared" si="279"/>
        <v>0</v>
      </c>
      <c r="AY194" s="300">
        <f>SUM(AY195,AY230,AY268)</f>
        <v>0</v>
      </c>
      <c r="AZ194" s="382">
        <f t="shared" ref="AZ194" si="280">SUM(AZ195,AZ230,AZ268)</f>
        <v>0</v>
      </c>
      <c r="BA194" s="1010">
        <f>SUM(BA195,BA230,BA268)</f>
        <v>0</v>
      </c>
      <c r="BB194" s="198">
        <f t="shared" ref="BB194:BH194" si="281">SUM(BB195,BB230,BB268)</f>
        <v>0</v>
      </c>
      <c r="BC194" s="198">
        <f t="shared" si="281"/>
        <v>0</v>
      </c>
      <c r="BD194" s="198">
        <f t="shared" si="281"/>
        <v>0</v>
      </c>
      <c r="BE194" s="198">
        <f t="shared" si="281"/>
        <v>0</v>
      </c>
      <c r="BF194" s="198">
        <f t="shared" si="281"/>
        <v>0</v>
      </c>
      <c r="BG194" s="300">
        <f t="shared" si="281"/>
        <v>0</v>
      </c>
      <c r="BH194" s="382">
        <f t="shared" si="281"/>
        <v>0</v>
      </c>
      <c r="BI194" s="1010">
        <f>SUM(BI195,BI230,BI268)</f>
        <v>0</v>
      </c>
      <c r="BJ194" s="198">
        <f t="shared" ref="BJ194:BM194" si="282">SUM(BJ195,BJ230,BJ268)</f>
        <v>0</v>
      </c>
      <c r="BK194" s="198">
        <f t="shared" si="282"/>
        <v>0</v>
      </c>
      <c r="BL194" s="198">
        <f t="shared" si="282"/>
        <v>0</v>
      </c>
      <c r="BM194" s="300">
        <f t="shared" si="282"/>
        <v>0</v>
      </c>
      <c r="BN194" s="1043">
        <f>SUM(BN195,BN230,BN268)</f>
        <v>0</v>
      </c>
      <c r="BO194" s="18"/>
    </row>
    <row r="195" spans="1:67" x14ac:dyDescent="0.25">
      <c r="A195" s="100">
        <v>5000</v>
      </c>
      <c r="B195" s="100" t="s">
        <v>168</v>
      </c>
      <c r="C195" s="1021">
        <f t="shared" ref="C195:E195" si="283">C196+C204</f>
        <v>0</v>
      </c>
      <c r="D195" s="1022">
        <f t="shared" si="283"/>
        <v>0</v>
      </c>
      <c r="E195" s="1023">
        <f t="shared" si="283"/>
        <v>0</v>
      </c>
      <c r="F195" s="1022">
        <f>F196+F204</f>
        <v>0</v>
      </c>
      <c r="G195" s="1024">
        <f>G196+G204</f>
        <v>0</v>
      </c>
      <c r="H195" s="1024">
        <f t="shared" ref="H195:AX195" si="284">H196+H204</f>
        <v>0</v>
      </c>
      <c r="I195" s="1024">
        <f t="shared" si="284"/>
        <v>0</v>
      </c>
      <c r="J195" s="1024">
        <f t="shared" si="284"/>
        <v>0</v>
      </c>
      <c r="K195" s="1024">
        <f t="shared" si="284"/>
        <v>0</v>
      </c>
      <c r="L195" s="1024">
        <f t="shared" si="284"/>
        <v>0</v>
      </c>
      <c r="M195" s="1024">
        <f t="shared" si="284"/>
        <v>0</v>
      </c>
      <c r="N195" s="1024">
        <f t="shared" si="284"/>
        <v>0</v>
      </c>
      <c r="O195" s="1024">
        <f t="shared" si="284"/>
        <v>0</v>
      </c>
      <c r="P195" s="1024">
        <f t="shared" si="284"/>
        <v>0</v>
      </c>
      <c r="Q195" s="1024">
        <f t="shared" si="284"/>
        <v>0</v>
      </c>
      <c r="R195" s="1024">
        <f t="shared" si="284"/>
        <v>0</v>
      </c>
      <c r="S195" s="1024">
        <f t="shared" si="284"/>
        <v>0</v>
      </c>
      <c r="T195" s="1024">
        <f t="shared" si="284"/>
        <v>0</v>
      </c>
      <c r="U195" s="1024">
        <f t="shared" si="284"/>
        <v>0</v>
      </c>
      <c r="V195" s="1024">
        <f t="shared" si="284"/>
        <v>0</v>
      </c>
      <c r="W195" s="1024">
        <f t="shared" si="284"/>
        <v>0</v>
      </c>
      <c r="X195" s="1024">
        <f t="shared" si="284"/>
        <v>0</v>
      </c>
      <c r="Y195" s="1024">
        <f t="shared" si="284"/>
        <v>0</v>
      </c>
      <c r="Z195" s="1024">
        <f t="shared" si="284"/>
        <v>0</v>
      </c>
      <c r="AA195" s="1024">
        <f t="shared" si="284"/>
        <v>0</v>
      </c>
      <c r="AB195" s="1024">
        <f t="shared" si="284"/>
        <v>0</v>
      </c>
      <c r="AC195" s="1024">
        <f t="shared" si="284"/>
        <v>0</v>
      </c>
      <c r="AD195" s="1024">
        <f t="shared" si="284"/>
        <v>0</v>
      </c>
      <c r="AE195" s="1024">
        <f t="shared" si="284"/>
        <v>0</v>
      </c>
      <c r="AF195" s="1024">
        <f t="shared" si="284"/>
        <v>0</v>
      </c>
      <c r="AG195" s="1024">
        <f t="shared" si="284"/>
        <v>0</v>
      </c>
      <c r="AH195" s="1024">
        <f t="shared" si="284"/>
        <v>0</v>
      </c>
      <c r="AI195" s="1024">
        <f t="shared" si="284"/>
        <v>0</v>
      </c>
      <c r="AJ195" s="1024">
        <f t="shared" si="284"/>
        <v>0</v>
      </c>
      <c r="AK195" s="1024">
        <f t="shared" si="284"/>
        <v>0</v>
      </c>
      <c r="AL195" s="1024">
        <f t="shared" si="284"/>
        <v>0</v>
      </c>
      <c r="AM195" s="1024">
        <f t="shared" si="284"/>
        <v>0</v>
      </c>
      <c r="AN195" s="1024">
        <f t="shared" si="284"/>
        <v>0</v>
      </c>
      <c r="AO195" s="1024">
        <f t="shared" si="284"/>
        <v>0</v>
      </c>
      <c r="AP195" s="1024">
        <f t="shared" si="284"/>
        <v>0</v>
      </c>
      <c r="AQ195" s="1024">
        <f t="shared" si="284"/>
        <v>0</v>
      </c>
      <c r="AR195" s="1024">
        <f t="shared" si="284"/>
        <v>0</v>
      </c>
      <c r="AS195" s="1024">
        <f t="shared" si="284"/>
        <v>0</v>
      </c>
      <c r="AT195" s="1024">
        <f t="shared" si="284"/>
        <v>0</v>
      </c>
      <c r="AU195" s="1024">
        <f t="shared" si="284"/>
        <v>0</v>
      </c>
      <c r="AV195" s="1024">
        <f t="shared" si="284"/>
        <v>0</v>
      </c>
      <c r="AW195" s="1024">
        <f t="shared" si="284"/>
        <v>0</v>
      </c>
      <c r="AX195" s="1024">
        <f t="shared" si="284"/>
        <v>0</v>
      </c>
      <c r="AY195" s="1023">
        <f>AY196+AY204</f>
        <v>0</v>
      </c>
      <c r="AZ195" s="1022">
        <f t="shared" ref="AZ195" si="285">AZ196+AZ204</f>
        <v>0</v>
      </c>
      <c r="BA195" s="1022">
        <f>BA196+BA204</f>
        <v>0</v>
      </c>
      <c r="BB195" s="1024">
        <f t="shared" ref="BB195:BH195" si="286">BB196+BB204</f>
        <v>0</v>
      </c>
      <c r="BC195" s="1024">
        <f t="shared" si="286"/>
        <v>0</v>
      </c>
      <c r="BD195" s="1024">
        <f t="shared" si="286"/>
        <v>0</v>
      </c>
      <c r="BE195" s="1024">
        <f t="shared" si="286"/>
        <v>0</v>
      </c>
      <c r="BF195" s="1024">
        <f t="shared" si="286"/>
        <v>0</v>
      </c>
      <c r="BG195" s="1023">
        <f t="shared" si="286"/>
        <v>0</v>
      </c>
      <c r="BH195" s="1022">
        <f t="shared" si="286"/>
        <v>0</v>
      </c>
      <c r="BI195" s="1022">
        <f>BI196+BI204</f>
        <v>0</v>
      </c>
      <c r="BJ195" s="199">
        <f t="shared" ref="BJ195:BM195" si="287">BJ196+BJ204</f>
        <v>0</v>
      </c>
      <c r="BK195" s="199">
        <f t="shared" si="287"/>
        <v>0</v>
      </c>
      <c r="BL195" s="199">
        <f t="shared" si="287"/>
        <v>0</v>
      </c>
      <c r="BM195" s="139">
        <f t="shared" si="287"/>
        <v>0</v>
      </c>
      <c r="BN195" s="101">
        <f>BN196+BN204</f>
        <v>0</v>
      </c>
      <c r="BO195" s="367"/>
    </row>
    <row r="196" spans="1:67" x14ac:dyDescent="0.25">
      <c r="A196" s="42">
        <v>5100</v>
      </c>
      <c r="B196" s="104" t="s">
        <v>169</v>
      </c>
      <c r="C196" s="995">
        <f t="shared" ref="C196:E196" si="288">C197+C198+C201+C202+C203</f>
        <v>0</v>
      </c>
      <c r="D196" s="956">
        <f t="shared" si="288"/>
        <v>0</v>
      </c>
      <c r="E196" s="123">
        <f t="shared" si="288"/>
        <v>0</v>
      </c>
      <c r="F196" s="956">
        <f>F197+F198+F201+F202+F203</f>
        <v>0</v>
      </c>
      <c r="G196" s="105">
        <f>G197+G198+G201+G202+G203</f>
        <v>0</v>
      </c>
      <c r="H196" s="105">
        <f t="shared" ref="H196:AX196" si="289">H197+H198+H201+H202+H203</f>
        <v>0</v>
      </c>
      <c r="I196" s="105">
        <f t="shared" si="289"/>
        <v>0</v>
      </c>
      <c r="J196" s="105">
        <f t="shared" si="289"/>
        <v>0</v>
      </c>
      <c r="K196" s="105">
        <f t="shared" si="289"/>
        <v>0</v>
      </c>
      <c r="L196" s="105">
        <f t="shared" si="289"/>
        <v>0</v>
      </c>
      <c r="M196" s="105">
        <f t="shared" si="289"/>
        <v>0</v>
      </c>
      <c r="N196" s="105">
        <f t="shared" si="289"/>
        <v>0</v>
      </c>
      <c r="O196" s="105">
        <f t="shared" si="289"/>
        <v>0</v>
      </c>
      <c r="P196" s="105">
        <f t="shared" si="289"/>
        <v>0</v>
      </c>
      <c r="Q196" s="105">
        <f t="shared" si="289"/>
        <v>0</v>
      </c>
      <c r="R196" s="105">
        <f t="shared" si="289"/>
        <v>0</v>
      </c>
      <c r="S196" s="105">
        <f t="shared" si="289"/>
        <v>0</v>
      </c>
      <c r="T196" s="105">
        <f t="shared" si="289"/>
        <v>0</v>
      </c>
      <c r="U196" s="105">
        <f t="shared" si="289"/>
        <v>0</v>
      </c>
      <c r="V196" s="105">
        <f t="shared" si="289"/>
        <v>0</v>
      </c>
      <c r="W196" s="105">
        <f t="shared" si="289"/>
        <v>0</v>
      </c>
      <c r="X196" s="105">
        <f t="shared" si="289"/>
        <v>0</v>
      </c>
      <c r="Y196" s="105">
        <f t="shared" si="289"/>
        <v>0</v>
      </c>
      <c r="Z196" s="105">
        <f t="shared" si="289"/>
        <v>0</v>
      </c>
      <c r="AA196" s="105">
        <f t="shared" si="289"/>
        <v>0</v>
      </c>
      <c r="AB196" s="105">
        <f t="shared" si="289"/>
        <v>0</v>
      </c>
      <c r="AC196" s="105">
        <f t="shared" si="289"/>
        <v>0</v>
      </c>
      <c r="AD196" s="105">
        <f t="shared" si="289"/>
        <v>0</v>
      </c>
      <c r="AE196" s="105">
        <f t="shared" si="289"/>
        <v>0</v>
      </c>
      <c r="AF196" s="105">
        <f t="shared" si="289"/>
        <v>0</v>
      </c>
      <c r="AG196" s="105">
        <f t="shared" si="289"/>
        <v>0</v>
      </c>
      <c r="AH196" s="105">
        <f t="shared" si="289"/>
        <v>0</v>
      </c>
      <c r="AI196" s="105">
        <f t="shared" si="289"/>
        <v>0</v>
      </c>
      <c r="AJ196" s="105">
        <f t="shared" si="289"/>
        <v>0</v>
      </c>
      <c r="AK196" s="105">
        <f t="shared" si="289"/>
        <v>0</v>
      </c>
      <c r="AL196" s="105">
        <f t="shared" si="289"/>
        <v>0</v>
      </c>
      <c r="AM196" s="105">
        <f t="shared" si="289"/>
        <v>0</v>
      </c>
      <c r="AN196" s="105">
        <f t="shared" si="289"/>
        <v>0</v>
      </c>
      <c r="AO196" s="105">
        <f t="shared" si="289"/>
        <v>0</v>
      </c>
      <c r="AP196" s="105">
        <f t="shared" si="289"/>
        <v>0</v>
      </c>
      <c r="AQ196" s="105">
        <f t="shared" si="289"/>
        <v>0</v>
      </c>
      <c r="AR196" s="105">
        <f t="shared" si="289"/>
        <v>0</v>
      </c>
      <c r="AS196" s="105">
        <f t="shared" si="289"/>
        <v>0</v>
      </c>
      <c r="AT196" s="105">
        <f t="shared" si="289"/>
        <v>0</v>
      </c>
      <c r="AU196" s="105">
        <f t="shared" si="289"/>
        <v>0</v>
      </c>
      <c r="AV196" s="105">
        <f t="shared" si="289"/>
        <v>0</v>
      </c>
      <c r="AW196" s="105">
        <f t="shared" si="289"/>
        <v>0</v>
      </c>
      <c r="AX196" s="105">
        <f t="shared" si="289"/>
        <v>0</v>
      </c>
      <c r="AY196" s="123">
        <f>AY197+AY198+AY201+AY202+AY203</f>
        <v>0</v>
      </c>
      <c r="AZ196" s="373">
        <f t="shared" ref="AZ196" si="290">AZ197+AZ198+AZ201+AZ202+AZ203</f>
        <v>0</v>
      </c>
      <c r="BA196" s="956">
        <f>BA197+BA198+BA201+BA202+BA203</f>
        <v>0</v>
      </c>
      <c r="BB196" s="105">
        <f t="shared" ref="BB196:BH196" si="291">BB197+BB198+BB201+BB202+BB203</f>
        <v>0</v>
      </c>
      <c r="BC196" s="105">
        <f t="shared" si="291"/>
        <v>0</v>
      </c>
      <c r="BD196" s="105">
        <f t="shared" si="291"/>
        <v>0</v>
      </c>
      <c r="BE196" s="105">
        <f t="shared" si="291"/>
        <v>0</v>
      </c>
      <c r="BF196" s="105">
        <f t="shared" si="291"/>
        <v>0</v>
      </c>
      <c r="BG196" s="123">
        <f t="shared" si="291"/>
        <v>0</v>
      </c>
      <c r="BH196" s="373">
        <f t="shared" si="291"/>
        <v>0</v>
      </c>
      <c r="BI196" s="956">
        <f>BI197+BI198+BI201+BI202+BI203</f>
        <v>0</v>
      </c>
      <c r="BJ196" s="105">
        <f t="shared" ref="BJ196:BM196" si="292">BJ197+BJ198+BJ201+BJ202+BJ203</f>
        <v>0</v>
      </c>
      <c r="BK196" s="105">
        <f t="shared" si="292"/>
        <v>0</v>
      </c>
      <c r="BL196" s="105">
        <f t="shared" si="292"/>
        <v>0</v>
      </c>
      <c r="BM196" s="123">
        <f t="shared" si="292"/>
        <v>0</v>
      </c>
      <c r="BN196" s="43">
        <f>BN197+BN198+BN201+BN202+BN203</f>
        <v>0</v>
      </c>
      <c r="BO196" s="367"/>
    </row>
    <row r="197" spans="1:67" x14ac:dyDescent="0.25">
      <c r="A197" s="116">
        <v>5110</v>
      </c>
      <c r="B197" s="50" t="s">
        <v>170</v>
      </c>
      <c r="C197" s="936">
        <f>SUM(E197,AZ197,BH197)</f>
        <v>0</v>
      </c>
      <c r="D197" s="965">
        <f>SUM(F197,BA197,BI197)</f>
        <v>0</v>
      </c>
      <c r="E197" s="294">
        <f>SUM(F197:AY197)</f>
        <v>0</v>
      </c>
      <c r="F197" s="968"/>
      <c r="G197" s="201"/>
      <c r="H197" s="201"/>
      <c r="I197" s="201"/>
      <c r="J197" s="201"/>
      <c r="K197" s="201"/>
      <c r="L197" s="201"/>
      <c r="M197" s="201"/>
      <c r="N197" s="201"/>
      <c r="O197" s="201"/>
      <c r="P197" s="201"/>
      <c r="Q197" s="201"/>
      <c r="R197" s="201"/>
      <c r="S197" s="201"/>
      <c r="T197" s="201"/>
      <c r="U197" s="201"/>
      <c r="V197" s="201"/>
      <c r="W197" s="201"/>
      <c r="X197" s="201"/>
      <c r="Y197" s="201"/>
      <c r="Z197" s="201"/>
      <c r="AA197" s="201"/>
      <c r="AB197" s="201"/>
      <c r="AC197" s="201"/>
      <c r="AD197" s="201"/>
      <c r="AE197" s="201"/>
      <c r="AF197" s="201"/>
      <c r="AG197" s="201"/>
      <c r="AH197" s="201"/>
      <c r="AI197" s="201"/>
      <c r="AJ197" s="201"/>
      <c r="AK197" s="201"/>
      <c r="AL197" s="201"/>
      <c r="AM197" s="201"/>
      <c r="AN197" s="201"/>
      <c r="AO197" s="201"/>
      <c r="AP197" s="201"/>
      <c r="AQ197" s="201"/>
      <c r="AR197" s="201"/>
      <c r="AS197" s="201"/>
      <c r="AT197" s="201"/>
      <c r="AU197" s="201"/>
      <c r="AV197" s="201"/>
      <c r="AW197" s="201"/>
      <c r="AX197" s="201"/>
      <c r="AY197" s="294"/>
      <c r="AZ197" s="1026">
        <f t="shared" ref="AZ197" si="293">SUM(BA197:BG197)</f>
        <v>0</v>
      </c>
      <c r="BA197" s="968"/>
      <c r="BB197" s="201"/>
      <c r="BC197" s="201"/>
      <c r="BD197" s="201"/>
      <c r="BE197" s="201"/>
      <c r="BF197" s="201"/>
      <c r="BG197" s="294"/>
      <c r="BH197" s="1026">
        <f t="shared" ref="BH197" si="294">SUM(BI197:BM197)</f>
        <v>0</v>
      </c>
      <c r="BI197" s="968"/>
      <c r="BJ197" s="201"/>
      <c r="BK197" s="201"/>
      <c r="BL197" s="201"/>
      <c r="BM197" s="294"/>
      <c r="BN197" s="1027"/>
      <c r="BO197" s="367"/>
    </row>
    <row r="198" spans="1:67" ht="24" x14ac:dyDescent="0.25">
      <c r="A198" s="111">
        <v>5120</v>
      </c>
      <c r="B198" s="56" t="s">
        <v>171</v>
      </c>
      <c r="C198" s="941">
        <f t="shared" ref="C198:E198" si="295">C199+C200</f>
        <v>0</v>
      </c>
      <c r="D198" s="972">
        <f t="shared" si="295"/>
        <v>0</v>
      </c>
      <c r="E198" s="135">
        <f t="shared" si="295"/>
        <v>0</v>
      </c>
      <c r="F198" s="972">
        <f>F199+F200</f>
        <v>0</v>
      </c>
      <c r="G198" s="118">
        <f>G199+G200</f>
        <v>0</v>
      </c>
      <c r="H198" s="118">
        <f t="shared" ref="H198:AX198" si="296">H199+H200</f>
        <v>0</v>
      </c>
      <c r="I198" s="118">
        <f t="shared" si="296"/>
        <v>0</v>
      </c>
      <c r="J198" s="118">
        <f t="shared" si="296"/>
        <v>0</v>
      </c>
      <c r="K198" s="118">
        <f t="shared" si="296"/>
        <v>0</v>
      </c>
      <c r="L198" s="118">
        <f t="shared" si="296"/>
        <v>0</v>
      </c>
      <c r="M198" s="118">
        <f t="shared" si="296"/>
        <v>0</v>
      </c>
      <c r="N198" s="118">
        <f t="shared" si="296"/>
        <v>0</v>
      </c>
      <c r="O198" s="118">
        <f t="shared" si="296"/>
        <v>0</v>
      </c>
      <c r="P198" s="118">
        <f t="shared" si="296"/>
        <v>0</v>
      </c>
      <c r="Q198" s="118">
        <f t="shared" si="296"/>
        <v>0</v>
      </c>
      <c r="R198" s="118">
        <f t="shared" si="296"/>
        <v>0</v>
      </c>
      <c r="S198" s="118">
        <f t="shared" si="296"/>
        <v>0</v>
      </c>
      <c r="T198" s="118">
        <f t="shared" si="296"/>
        <v>0</v>
      </c>
      <c r="U198" s="118">
        <f t="shared" si="296"/>
        <v>0</v>
      </c>
      <c r="V198" s="118">
        <f t="shared" si="296"/>
        <v>0</v>
      </c>
      <c r="W198" s="118">
        <f t="shared" si="296"/>
        <v>0</v>
      </c>
      <c r="X198" s="118">
        <f t="shared" si="296"/>
        <v>0</v>
      </c>
      <c r="Y198" s="118">
        <f t="shared" si="296"/>
        <v>0</v>
      </c>
      <c r="Z198" s="118">
        <f t="shared" si="296"/>
        <v>0</v>
      </c>
      <c r="AA198" s="118">
        <f t="shared" si="296"/>
        <v>0</v>
      </c>
      <c r="AB198" s="118">
        <f t="shared" si="296"/>
        <v>0</v>
      </c>
      <c r="AC198" s="118">
        <f t="shared" si="296"/>
        <v>0</v>
      </c>
      <c r="AD198" s="118">
        <f t="shared" si="296"/>
        <v>0</v>
      </c>
      <c r="AE198" s="118">
        <f t="shared" si="296"/>
        <v>0</v>
      </c>
      <c r="AF198" s="118">
        <f t="shared" si="296"/>
        <v>0</v>
      </c>
      <c r="AG198" s="118">
        <f t="shared" si="296"/>
        <v>0</v>
      </c>
      <c r="AH198" s="118">
        <f t="shared" si="296"/>
        <v>0</v>
      </c>
      <c r="AI198" s="118">
        <f t="shared" si="296"/>
        <v>0</v>
      </c>
      <c r="AJ198" s="118">
        <f t="shared" si="296"/>
        <v>0</v>
      </c>
      <c r="AK198" s="118">
        <f t="shared" si="296"/>
        <v>0</v>
      </c>
      <c r="AL198" s="118">
        <f t="shared" si="296"/>
        <v>0</v>
      </c>
      <c r="AM198" s="118">
        <f t="shared" si="296"/>
        <v>0</v>
      </c>
      <c r="AN198" s="118">
        <f t="shared" si="296"/>
        <v>0</v>
      </c>
      <c r="AO198" s="118">
        <f t="shared" si="296"/>
        <v>0</v>
      </c>
      <c r="AP198" s="118">
        <f t="shared" si="296"/>
        <v>0</v>
      </c>
      <c r="AQ198" s="118">
        <f t="shared" si="296"/>
        <v>0</v>
      </c>
      <c r="AR198" s="118">
        <f t="shared" si="296"/>
        <v>0</v>
      </c>
      <c r="AS198" s="118">
        <f t="shared" si="296"/>
        <v>0</v>
      </c>
      <c r="AT198" s="118">
        <f t="shared" si="296"/>
        <v>0</v>
      </c>
      <c r="AU198" s="118">
        <f t="shared" si="296"/>
        <v>0</v>
      </c>
      <c r="AV198" s="118">
        <f t="shared" si="296"/>
        <v>0</v>
      </c>
      <c r="AW198" s="118">
        <f t="shared" si="296"/>
        <v>0</v>
      </c>
      <c r="AX198" s="118">
        <f t="shared" si="296"/>
        <v>0</v>
      </c>
      <c r="AY198" s="135">
        <f>AY199+AY200</f>
        <v>0</v>
      </c>
      <c r="AZ198" s="362">
        <f t="shared" ref="AZ198" si="297">AZ199+AZ200</f>
        <v>0</v>
      </c>
      <c r="BA198" s="972">
        <f>BA199+BA200</f>
        <v>0</v>
      </c>
      <c r="BB198" s="118">
        <f t="shared" ref="BB198:BH198" si="298">BB199+BB200</f>
        <v>0</v>
      </c>
      <c r="BC198" s="118">
        <f t="shared" si="298"/>
        <v>0</v>
      </c>
      <c r="BD198" s="118">
        <f t="shared" si="298"/>
        <v>0</v>
      </c>
      <c r="BE198" s="118">
        <f t="shared" si="298"/>
        <v>0</v>
      </c>
      <c r="BF198" s="118">
        <f t="shared" si="298"/>
        <v>0</v>
      </c>
      <c r="BG198" s="135">
        <f t="shared" si="298"/>
        <v>0</v>
      </c>
      <c r="BH198" s="362">
        <f t="shared" si="298"/>
        <v>0</v>
      </c>
      <c r="BI198" s="972">
        <f>BI199+BI200</f>
        <v>0</v>
      </c>
      <c r="BJ198" s="118">
        <f t="shared" ref="BJ198:BM198" si="299">BJ199+BJ200</f>
        <v>0</v>
      </c>
      <c r="BK198" s="118">
        <f t="shared" si="299"/>
        <v>0</v>
      </c>
      <c r="BL198" s="118">
        <f t="shared" si="299"/>
        <v>0</v>
      </c>
      <c r="BM198" s="135">
        <f t="shared" si="299"/>
        <v>0</v>
      </c>
      <c r="BN198" s="57">
        <f>BN199+BN200</f>
        <v>0</v>
      </c>
      <c r="BO198" s="367"/>
    </row>
    <row r="199" spans="1:67" x14ac:dyDescent="0.25">
      <c r="A199" s="35">
        <v>5121</v>
      </c>
      <c r="B199" s="56" t="s">
        <v>172</v>
      </c>
      <c r="C199" s="941">
        <f t="shared" ref="C199:D203" si="300">SUM(E199,AZ199,BH199)</f>
        <v>0</v>
      </c>
      <c r="D199" s="972">
        <f t="shared" si="300"/>
        <v>0</v>
      </c>
      <c r="E199" s="125">
        <f>SUM(F199:AY199)</f>
        <v>0</v>
      </c>
      <c r="F199" s="975"/>
      <c r="G199" s="202"/>
      <c r="H199" s="202"/>
      <c r="I199" s="202"/>
      <c r="J199" s="202"/>
      <c r="K199" s="202"/>
      <c r="L199" s="202"/>
      <c r="M199" s="202"/>
      <c r="N199" s="202"/>
      <c r="O199" s="202"/>
      <c r="P199" s="202"/>
      <c r="Q199" s="202"/>
      <c r="R199" s="202"/>
      <c r="S199" s="202"/>
      <c r="T199" s="202"/>
      <c r="U199" s="202"/>
      <c r="V199" s="202"/>
      <c r="W199" s="202"/>
      <c r="X199" s="202"/>
      <c r="Y199" s="202"/>
      <c r="Z199" s="202"/>
      <c r="AA199" s="202"/>
      <c r="AB199" s="202"/>
      <c r="AC199" s="202"/>
      <c r="AD199" s="202"/>
      <c r="AE199" s="202"/>
      <c r="AF199" s="202"/>
      <c r="AG199" s="202"/>
      <c r="AH199" s="202"/>
      <c r="AI199" s="202"/>
      <c r="AJ199" s="202"/>
      <c r="AK199" s="202"/>
      <c r="AL199" s="202"/>
      <c r="AM199" s="202"/>
      <c r="AN199" s="202"/>
      <c r="AO199" s="202"/>
      <c r="AP199" s="202"/>
      <c r="AQ199" s="202"/>
      <c r="AR199" s="202"/>
      <c r="AS199" s="202"/>
      <c r="AT199" s="202"/>
      <c r="AU199" s="202"/>
      <c r="AV199" s="202"/>
      <c r="AW199" s="202"/>
      <c r="AX199" s="202"/>
      <c r="AY199" s="125"/>
      <c r="AZ199" s="1028">
        <f t="shared" ref="AZ199:AZ203" si="301">SUM(BA199:BG199)</f>
        <v>0</v>
      </c>
      <c r="BA199" s="975"/>
      <c r="BB199" s="202"/>
      <c r="BC199" s="202"/>
      <c r="BD199" s="202"/>
      <c r="BE199" s="202"/>
      <c r="BF199" s="202"/>
      <c r="BG199" s="125"/>
      <c r="BH199" s="1028">
        <f t="shared" ref="BH199:BH203" si="302">SUM(BI199:BM199)</f>
        <v>0</v>
      </c>
      <c r="BI199" s="975"/>
      <c r="BJ199" s="202"/>
      <c r="BK199" s="202"/>
      <c r="BL199" s="202"/>
      <c r="BM199" s="125"/>
      <c r="BN199" s="1029"/>
      <c r="BO199" s="367"/>
    </row>
    <row r="200" spans="1:67" ht="35.25" customHeight="1" x14ac:dyDescent="0.25">
      <c r="A200" s="35">
        <v>5129</v>
      </c>
      <c r="B200" s="56" t="s">
        <v>173</v>
      </c>
      <c r="C200" s="941">
        <f t="shared" si="300"/>
        <v>0</v>
      </c>
      <c r="D200" s="972">
        <f t="shared" si="300"/>
        <v>0</v>
      </c>
      <c r="E200" s="125">
        <f>SUM(F200:AY200)</f>
        <v>0</v>
      </c>
      <c r="F200" s="975"/>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125"/>
      <c r="AZ200" s="1028">
        <f t="shared" si="301"/>
        <v>0</v>
      </c>
      <c r="BA200" s="975"/>
      <c r="BB200" s="202"/>
      <c r="BC200" s="202"/>
      <c r="BD200" s="202"/>
      <c r="BE200" s="202"/>
      <c r="BF200" s="202"/>
      <c r="BG200" s="125"/>
      <c r="BH200" s="1028">
        <f t="shared" si="302"/>
        <v>0</v>
      </c>
      <c r="BI200" s="975"/>
      <c r="BJ200" s="202"/>
      <c r="BK200" s="202"/>
      <c r="BL200" s="202"/>
      <c r="BM200" s="125"/>
      <c r="BN200" s="1029"/>
      <c r="BO200" s="367"/>
    </row>
    <row r="201" spans="1:67" x14ac:dyDescent="0.25">
      <c r="A201" s="111">
        <v>5130</v>
      </c>
      <c r="B201" s="56" t="s">
        <v>174</v>
      </c>
      <c r="C201" s="941">
        <f t="shared" si="300"/>
        <v>0</v>
      </c>
      <c r="D201" s="972">
        <f t="shared" si="300"/>
        <v>0</v>
      </c>
      <c r="E201" s="125">
        <f>SUM(F201:AY201)</f>
        <v>0</v>
      </c>
      <c r="F201" s="975"/>
      <c r="G201" s="202"/>
      <c r="H201" s="202"/>
      <c r="I201" s="202"/>
      <c r="J201" s="202"/>
      <c r="K201" s="202"/>
      <c r="L201" s="202"/>
      <c r="M201" s="202"/>
      <c r="N201" s="202"/>
      <c r="O201" s="202"/>
      <c r="P201" s="202"/>
      <c r="Q201" s="202"/>
      <c r="R201" s="202"/>
      <c r="S201" s="202"/>
      <c r="T201" s="202"/>
      <c r="U201" s="202"/>
      <c r="V201" s="202"/>
      <c r="W201" s="202"/>
      <c r="X201" s="202"/>
      <c r="Y201" s="202"/>
      <c r="Z201" s="202"/>
      <c r="AA201" s="202"/>
      <c r="AB201" s="202"/>
      <c r="AC201" s="202"/>
      <c r="AD201" s="202"/>
      <c r="AE201" s="202"/>
      <c r="AF201" s="202"/>
      <c r="AG201" s="202"/>
      <c r="AH201" s="202"/>
      <c r="AI201" s="202"/>
      <c r="AJ201" s="202"/>
      <c r="AK201" s="202"/>
      <c r="AL201" s="202"/>
      <c r="AM201" s="202"/>
      <c r="AN201" s="202"/>
      <c r="AO201" s="202"/>
      <c r="AP201" s="202"/>
      <c r="AQ201" s="202"/>
      <c r="AR201" s="202"/>
      <c r="AS201" s="202"/>
      <c r="AT201" s="202"/>
      <c r="AU201" s="202"/>
      <c r="AV201" s="202"/>
      <c r="AW201" s="202"/>
      <c r="AX201" s="202"/>
      <c r="AY201" s="125"/>
      <c r="AZ201" s="1028">
        <f t="shared" si="301"/>
        <v>0</v>
      </c>
      <c r="BA201" s="975"/>
      <c r="BB201" s="202"/>
      <c r="BC201" s="202"/>
      <c r="BD201" s="202"/>
      <c r="BE201" s="202"/>
      <c r="BF201" s="202"/>
      <c r="BG201" s="125"/>
      <c r="BH201" s="1028">
        <f t="shared" si="302"/>
        <v>0</v>
      </c>
      <c r="BI201" s="975"/>
      <c r="BJ201" s="202"/>
      <c r="BK201" s="202"/>
      <c r="BL201" s="202"/>
      <c r="BM201" s="125"/>
      <c r="BN201" s="1029"/>
      <c r="BO201" s="367"/>
    </row>
    <row r="202" spans="1:67" x14ac:dyDescent="0.25">
      <c r="A202" s="111">
        <v>5140</v>
      </c>
      <c r="B202" s="56" t="s">
        <v>175</v>
      </c>
      <c r="C202" s="941">
        <f t="shared" si="300"/>
        <v>0</v>
      </c>
      <c r="D202" s="972">
        <f t="shared" si="300"/>
        <v>0</v>
      </c>
      <c r="E202" s="125">
        <f>SUM(F202:AY202)</f>
        <v>0</v>
      </c>
      <c r="F202" s="975"/>
      <c r="G202" s="202"/>
      <c r="H202" s="202"/>
      <c r="I202" s="202"/>
      <c r="J202" s="202"/>
      <c r="K202" s="202"/>
      <c r="L202" s="202"/>
      <c r="M202" s="202"/>
      <c r="N202" s="202"/>
      <c r="O202" s="202"/>
      <c r="P202" s="202"/>
      <c r="Q202" s="202"/>
      <c r="R202" s="202"/>
      <c r="S202" s="202"/>
      <c r="T202" s="202"/>
      <c r="U202" s="202"/>
      <c r="V202" s="202"/>
      <c r="W202" s="202"/>
      <c r="X202" s="202"/>
      <c r="Y202" s="202"/>
      <c r="Z202" s="202"/>
      <c r="AA202" s="202"/>
      <c r="AB202" s="202"/>
      <c r="AC202" s="202"/>
      <c r="AD202" s="202"/>
      <c r="AE202" s="202"/>
      <c r="AF202" s="202"/>
      <c r="AG202" s="202"/>
      <c r="AH202" s="202"/>
      <c r="AI202" s="202"/>
      <c r="AJ202" s="202"/>
      <c r="AK202" s="202"/>
      <c r="AL202" s="202"/>
      <c r="AM202" s="202"/>
      <c r="AN202" s="202"/>
      <c r="AO202" s="202"/>
      <c r="AP202" s="202"/>
      <c r="AQ202" s="202"/>
      <c r="AR202" s="202"/>
      <c r="AS202" s="202"/>
      <c r="AT202" s="202"/>
      <c r="AU202" s="202"/>
      <c r="AV202" s="202"/>
      <c r="AW202" s="202"/>
      <c r="AX202" s="202"/>
      <c r="AY202" s="125"/>
      <c r="AZ202" s="1028">
        <f t="shared" si="301"/>
        <v>0</v>
      </c>
      <c r="BA202" s="975"/>
      <c r="BB202" s="202"/>
      <c r="BC202" s="202"/>
      <c r="BD202" s="202"/>
      <c r="BE202" s="202"/>
      <c r="BF202" s="202"/>
      <c r="BG202" s="125"/>
      <c r="BH202" s="1028">
        <f t="shared" si="302"/>
        <v>0</v>
      </c>
      <c r="BI202" s="975"/>
      <c r="BJ202" s="202"/>
      <c r="BK202" s="202"/>
      <c r="BL202" s="202"/>
      <c r="BM202" s="125"/>
      <c r="BN202" s="1029"/>
      <c r="BO202" s="367"/>
    </row>
    <row r="203" spans="1:67" ht="24" x14ac:dyDescent="0.25">
      <c r="A203" s="111">
        <v>5170</v>
      </c>
      <c r="B203" s="56" t="s">
        <v>176</v>
      </c>
      <c r="C203" s="941">
        <f t="shared" si="300"/>
        <v>0</v>
      </c>
      <c r="D203" s="972">
        <f t="shared" si="300"/>
        <v>0</v>
      </c>
      <c r="E203" s="125">
        <f>SUM(F203:AY203)</f>
        <v>0</v>
      </c>
      <c r="F203" s="975"/>
      <c r="G203" s="202"/>
      <c r="H203" s="202"/>
      <c r="I203" s="202"/>
      <c r="J203" s="202"/>
      <c r="K203" s="202"/>
      <c r="L203" s="202"/>
      <c r="M203" s="202"/>
      <c r="N203" s="202"/>
      <c r="O203" s="202"/>
      <c r="P203" s="202"/>
      <c r="Q203" s="202"/>
      <c r="R203" s="202"/>
      <c r="S203" s="202"/>
      <c r="T203" s="202"/>
      <c r="U203" s="202"/>
      <c r="V203" s="202"/>
      <c r="W203" s="202"/>
      <c r="X203" s="202"/>
      <c r="Y203" s="202"/>
      <c r="Z203" s="202"/>
      <c r="AA203" s="202"/>
      <c r="AB203" s="202"/>
      <c r="AC203" s="202"/>
      <c r="AD203" s="202"/>
      <c r="AE203" s="202"/>
      <c r="AF203" s="202"/>
      <c r="AG203" s="202"/>
      <c r="AH203" s="202"/>
      <c r="AI203" s="202"/>
      <c r="AJ203" s="202"/>
      <c r="AK203" s="202"/>
      <c r="AL203" s="202"/>
      <c r="AM203" s="202"/>
      <c r="AN203" s="202"/>
      <c r="AO203" s="202"/>
      <c r="AP203" s="202"/>
      <c r="AQ203" s="202"/>
      <c r="AR203" s="202"/>
      <c r="AS203" s="202"/>
      <c r="AT203" s="202"/>
      <c r="AU203" s="202"/>
      <c r="AV203" s="202"/>
      <c r="AW203" s="202"/>
      <c r="AX203" s="202"/>
      <c r="AY203" s="125"/>
      <c r="AZ203" s="1028">
        <f t="shared" si="301"/>
        <v>0</v>
      </c>
      <c r="BA203" s="975"/>
      <c r="BB203" s="202"/>
      <c r="BC203" s="202"/>
      <c r="BD203" s="202"/>
      <c r="BE203" s="202"/>
      <c r="BF203" s="202"/>
      <c r="BG203" s="125"/>
      <c r="BH203" s="1028">
        <f t="shared" si="302"/>
        <v>0</v>
      </c>
      <c r="BI203" s="975"/>
      <c r="BJ203" s="202"/>
      <c r="BK203" s="202"/>
      <c r="BL203" s="202"/>
      <c r="BM203" s="125"/>
      <c r="BN203" s="1029"/>
      <c r="BO203" s="367"/>
    </row>
    <row r="204" spans="1:67" x14ac:dyDescent="0.25">
      <c r="A204" s="42">
        <v>5200</v>
      </c>
      <c r="B204" s="104" t="s">
        <v>177</v>
      </c>
      <c r="C204" s="995">
        <f t="shared" ref="C204:E204" si="303">C205+C215+C216+C225+C226+C227+C229</f>
        <v>0</v>
      </c>
      <c r="D204" s="956">
        <f t="shared" si="303"/>
        <v>0</v>
      </c>
      <c r="E204" s="123">
        <f t="shared" si="303"/>
        <v>0</v>
      </c>
      <c r="F204" s="956">
        <f>F205+F215+F216+F225+F226+F227+F229</f>
        <v>0</v>
      </c>
      <c r="G204" s="105">
        <f>G205+G215+G216+G225+G226+G227+G229</f>
        <v>0</v>
      </c>
      <c r="H204" s="105">
        <f t="shared" ref="H204:AX204" si="304">H205+H215+H216+H225+H226+H227+H229</f>
        <v>0</v>
      </c>
      <c r="I204" s="105">
        <f t="shared" si="304"/>
        <v>0</v>
      </c>
      <c r="J204" s="105">
        <f t="shared" si="304"/>
        <v>0</v>
      </c>
      <c r="K204" s="105">
        <f t="shared" si="304"/>
        <v>0</v>
      </c>
      <c r="L204" s="105">
        <f t="shared" si="304"/>
        <v>0</v>
      </c>
      <c r="M204" s="105">
        <f t="shared" si="304"/>
        <v>0</v>
      </c>
      <c r="N204" s="105">
        <f t="shared" si="304"/>
        <v>0</v>
      </c>
      <c r="O204" s="105">
        <f t="shared" si="304"/>
        <v>0</v>
      </c>
      <c r="P204" s="105">
        <f t="shared" si="304"/>
        <v>0</v>
      </c>
      <c r="Q204" s="105">
        <f t="shared" si="304"/>
        <v>0</v>
      </c>
      <c r="R204" s="105">
        <f t="shared" si="304"/>
        <v>0</v>
      </c>
      <c r="S204" s="105">
        <f t="shared" si="304"/>
        <v>0</v>
      </c>
      <c r="T204" s="105">
        <f t="shared" si="304"/>
        <v>0</v>
      </c>
      <c r="U204" s="105">
        <f t="shared" si="304"/>
        <v>0</v>
      </c>
      <c r="V204" s="105">
        <f t="shared" si="304"/>
        <v>0</v>
      </c>
      <c r="W204" s="105">
        <f t="shared" si="304"/>
        <v>0</v>
      </c>
      <c r="X204" s="105">
        <f t="shared" si="304"/>
        <v>0</v>
      </c>
      <c r="Y204" s="105">
        <f t="shared" si="304"/>
        <v>0</v>
      </c>
      <c r="Z204" s="105">
        <f t="shared" si="304"/>
        <v>0</v>
      </c>
      <c r="AA204" s="105">
        <f t="shared" si="304"/>
        <v>0</v>
      </c>
      <c r="AB204" s="105">
        <f t="shared" si="304"/>
        <v>0</v>
      </c>
      <c r="AC204" s="105">
        <f t="shared" si="304"/>
        <v>0</v>
      </c>
      <c r="AD204" s="105">
        <f t="shared" si="304"/>
        <v>0</v>
      </c>
      <c r="AE204" s="105">
        <f t="shared" si="304"/>
        <v>0</v>
      </c>
      <c r="AF204" s="105">
        <f t="shared" si="304"/>
        <v>0</v>
      </c>
      <c r="AG204" s="105">
        <f t="shared" si="304"/>
        <v>0</v>
      </c>
      <c r="AH204" s="105">
        <f t="shared" si="304"/>
        <v>0</v>
      </c>
      <c r="AI204" s="105">
        <f t="shared" si="304"/>
        <v>0</v>
      </c>
      <c r="AJ204" s="105">
        <f t="shared" si="304"/>
        <v>0</v>
      </c>
      <c r="AK204" s="105">
        <f t="shared" si="304"/>
        <v>0</v>
      </c>
      <c r="AL204" s="105">
        <f t="shared" si="304"/>
        <v>0</v>
      </c>
      <c r="AM204" s="105">
        <f t="shared" si="304"/>
        <v>0</v>
      </c>
      <c r="AN204" s="105">
        <f t="shared" si="304"/>
        <v>0</v>
      </c>
      <c r="AO204" s="105">
        <f t="shared" si="304"/>
        <v>0</v>
      </c>
      <c r="AP204" s="105">
        <f t="shared" si="304"/>
        <v>0</v>
      </c>
      <c r="AQ204" s="105">
        <f t="shared" si="304"/>
        <v>0</v>
      </c>
      <c r="AR204" s="105">
        <f t="shared" si="304"/>
        <v>0</v>
      </c>
      <c r="AS204" s="105">
        <f t="shared" si="304"/>
        <v>0</v>
      </c>
      <c r="AT204" s="105">
        <f t="shared" si="304"/>
        <v>0</v>
      </c>
      <c r="AU204" s="105">
        <f t="shared" si="304"/>
        <v>0</v>
      </c>
      <c r="AV204" s="105">
        <f t="shared" si="304"/>
        <v>0</v>
      </c>
      <c r="AW204" s="105">
        <f t="shared" si="304"/>
        <v>0</v>
      </c>
      <c r="AX204" s="105">
        <f t="shared" si="304"/>
        <v>0</v>
      </c>
      <c r="AY204" s="123">
        <f>AY205+AY215+AY216+AY225+AY226+AY227+AY229</f>
        <v>0</v>
      </c>
      <c r="AZ204" s="1044">
        <f t="shared" ref="AZ204" si="305">AZ205+AZ215+AZ216+AZ225+AZ226+AZ227+AZ229</f>
        <v>0</v>
      </c>
      <c r="BA204" s="956">
        <f>BA205+BA215+BA216+BA225+BA226+BA227+BA229</f>
        <v>0</v>
      </c>
      <c r="BB204" s="105">
        <f t="shared" ref="BB204:BH204" si="306">BB205+BB215+BB216+BB225+BB226+BB227+BB229</f>
        <v>0</v>
      </c>
      <c r="BC204" s="105">
        <f t="shared" si="306"/>
        <v>0</v>
      </c>
      <c r="BD204" s="105">
        <f t="shared" si="306"/>
        <v>0</v>
      </c>
      <c r="BE204" s="105">
        <f t="shared" si="306"/>
        <v>0</v>
      </c>
      <c r="BF204" s="105">
        <f t="shared" si="306"/>
        <v>0</v>
      </c>
      <c r="BG204" s="123">
        <f t="shared" si="306"/>
        <v>0</v>
      </c>
      <c r="BH204" s="373">
        <f t="shared" si="306"/>
        <v>0</v>
      </c>
      <c r="BI204" s="956">
        <f>BI205+BI215+BI216+BI225+BI226+BI227+BI229</f>
        <v>0</v>
      </c>
      <c r="BJ204" s="105">
        <f t="shared" ref="BJ204:BM204" si="307">BJ205+BJ215+BJ216+BJ225+BJ226+BJ227+BJ229</f>
        <v>0</v>
      </c>
      <c r="BK204" s="105">
        <f t="shared" si="307"/>
        <v>0</v>
      </c>
      <c r="BL204" s="105">
        <f t="shared" si="307"/>
        <v>0</v>
      </c>
      <c r="BM204" s="123">
        <f t="shared" si="307"/>
        <v>0</v>
      </c>
      <c r="BN204" s="43">
        <f>BN205+BN215+BN216+BN225+BN226+BN227+BN229</f>
        <v>0</v>
      </c>
      <c r="BO204" s="367"/>
    </row>
    <row r="205" spans="1:67" x14ac:dyDescent="0.25">
      <c r="A205" s="106">
        <v>5210</v>
      </c>
      <c r="B205" s="78" t="s">
        <v>178</v>
      </c>
      <c r="C205" s="992">
        <f t="shared" ref="C205" si="308">SUM(C206:C214)</f>
        <v>0</v>
      </c>
      <c r="D205" s="1025">
        <f t="shared" ref="D205:E205" si="309">SUM(D206:D214)</f>
        <v>0</v>
      </c>
      <c r="E205" s="136">
        <f t="shared" si="309"/>
        <v>0</v>
      </c>
      <c r="F205" s="1025">
        <f>SUM(F206:F214)</f>
        <v>0</v>
      </c>
      <c r="G205" s="200">
        <f>SUM(G206:G214)</f>
        <v>0</v>
      </c>
      <c r="H205" s="200">
        <f t="shared" ref="H205:AX205" si="310">SUM(H206:H214)</f>
        <v>0</v>
      </c>
      <c r="I205" s="200">
        <f t="shared" si="310"/>
        <v>0</v>
      </c>
      <c r="J205" s="200">
        <f t="shared" si="310"/>
        <v>0</v>
      </c>
      <c r="K205" s="200">
        <f t="shared" si="310"/>
        <v>0</v>
      </c>
      <c r="L205" s="200">
        <f t="shared" si="310"/>
        <v>0</v>
      </c>
      <c r="M205" s="200">
        <f t="shared" si="310"/>
        <v>0</v>
      </c>
      <c r="N205" s="200">
        <f t="shared" si="310"/>
        <v>0</v>
      </c>
      <c r="O205" s="200">
        <f t="shared" si="310"/>
        <v>0</v>
      </c>
      <c r="P205" s="200">
        <f t="shared" si="310"/>
        <v>0</v>
      </c>
      <c r="Q205" s="200">
        <f t="shared" si="310"/>
        <v>0</v>
      </c>
      <c r="R205" s="200">
        <f t="shared" si="310"/>
        <v>0</v>
      </c>
      <c r="S205" s="200">
        <f t="shared" si="310"/>
        <v>0</v>
      </c>
      <c r="T205" s="200">
        <f t="shared" si="310"/>
        <v>0</v>
      </c>
      <c r="U205" s="200">
        <f t="shared" si="310"/>
        <v>0</v>
      </c>
      <c r="V205" s="200">
        <f t="shared" si="310"/>
        <v>0</v>
      </c>
      <c r="W205" s="200">
        <f t="shared" si="310"/>
        <v>0</v>
      </c>
      <c r="X205" s="200">
        <f t="shared" si="310"/>
        <v>0</v>
      </c>
      <c r="Y205" s="200">
        <f t="shared" si="310"/>
        <v>0</v>
      </c>
      <c r="Z205" s="200">
        <f t="shared" si="310"/>
        <v>0</v>
      </c>
      <c r="AA205" s="200">
        <f t="shared" si="310"/>
        <v>0</v>
      </c>
      <c r="AB205" s="200">
        <f t="shared" si="310"/>
        <v>0</v>
      </c>
      <c r="AC205" s="200">
        <f t="shared" si="310"/>
        <v>0</v>
      </c>
      <c r="AD205" s="200">
        <f t="shared" si="310"/>
        <v>0</v>
      </c>
      <c r="AE205" s="200">
        <f t="shared" si="310"/>
        <v>0</v>
      </c>
      <c r="AF205" s="200">
        <f t="shared" si="310"/>
        <v>0</v>
      </c>
      <c r="AG205" s="200">
        <f t="shared" si="310"/>
        <v>0</v>
      </c>
      <c r="AH205" s="200">
        <f t="shared" si="310"/>
        <v>0</v>
      </c>
      <c r="AI205" s="200">
        <f t="shared" si="310"/>
        <v>0</v>
      </c>
      <c r="AJ205" s="200">
        <f t="shared" si="310"/>
        <v>0</v>
      </c>
      <c r="AK205" s="200">
        <f t="shared" si="310"/>
        <v>0</v>
      </c>
      <c r="AL205" s="200">
        <f t="shared" si="310"/>
        <v>0</v>
      </c>
      <c r="AM205" s="200">
        <f t="shared" si="310"/>
        <v>0</v>
      </c>
      <c r="AN205" s="200">
        <f t="shared" si="310"/>
        <v>0</v>
      </c>
      <c r="AO205" s="200">
        <f t="shared" si="310"/>
        <v>0</v>
      </c>
      <c r="AP205" s="200">
        <f t="shared" si="310"/>
        <v>0</v>
      </c>
      <c r="AQ205" s="200">
        <f t="shared" si="310"/>
        <v>0</v>
      </c>
      <c r="AR205" s="200">
        <f t="shared" si="310"/>
        <v>0</v>
      </c>
      <c r="AS205" s="200">
        <f t="shared" si="310"/>
        <v>0</v>
      </c>
      <c r="AT205" s="200">
        <f t="shared" si="310"/>
        <v>0</v>
      </c>
      <c r="AU205" s="200">
        <f t="shared" si="310"/>
        <v>0</v>
      </c>
      <c r="AV205" s="200">
        <f t="shared" si="310"/>
        <v>0</v>
      </c>
      <c r="AW205" s="200">
        <f t="shared" si="310"/>
        <v>0</v>
      </c>
      <c r="AX205" s="200">
        <f t="shared" si="310"/>
        <v>0</v>
      </c>
      <c r="AY205" s="136">
        <f>SUM(AY206:AY214)</f>
        <v>0</v>
      </c>
      <c r="AZ205" s="378">
        <f t="shared" ref="AZ205" si="311">SUM(AZ206:AZ214)</f>
        <v>0</v>
      </c>
      <c r="BA205" s="1025">
        <f>SUM(BA206:BA214)</f>
        <v>0</v>
      </c>
      <c r="BB205" s="200">
        <f t="shared" ref="BB205:BH205" si="312">SUM(BB206:BB214)</f>
        <v>0</v>
      </c>
      <c r="BC205" s="200">
        <f t="shared" si="312"/>
        <v>0</v>
      </c>
      <c r="BD205" s="200">
        <f t="shared" si="312"/>
        <v>0</v>
      </c>
      <c r="BE205" s="200">
        <f t="shared" si="312"/>
        <v>0</v>
      </c>
      <c r="BF205" s="200">
        <f t="shared" si="312"/>
        <v>0</v>
      </c>
      <c r="BG205" s="136">
        <f t="shared" si="312"/>
        <v>0</v>
      </c>
      <c r="BH205" s="378">
        <f t="shared" si="312"/>
        <v>0</v>
      </c>
      <c r="BI205" s="1025">
        <f>SUM(BI206:BI214)</f>
        <v>0</v>
      </c>
      <c r="BJ205" s="200">
        <f t="shared" ref="BJ205:BM205" si="313">SUM(BJ206:BJ214)</f>
        <v>0</v>
      </c>
      <c r="BK205" s="200">
        <f t="shared" si="313"/>
        <v>0</v>
      </c>
      <c r="BL205" s="200">
        <f t="shared" si="313"/>
        <v>0</v>
      </c>
      <c r="BM205" s="136">
        <f t="shared" si="313"/>
        <v>0</v>
      </c>
      <c r="BN205" s="83">
        <f>SUM(BN206:BN214)</f>
        <v>0</v>
      </c>
      <c r="BO205" s="367"/>
    </row>
    <row r="206" spans="1:67" x14ac:dyDescent="0.25">
      <c r="A206" s="31">
        <v>5211</v>
      </c>
      <c r="B206" s="50" t="s">
        <v>179</v>
      </c>
      <c r="C206" s="936">
        <f t="shared" ref="C206:D215" si="314">SUM(E206,AZ206,BH206)</f>
        <v>0</v>
      </c>
      <c r="D206" s="965">
        <f t="shared" si="314"/>
        <v>0</v>
      </c>
      <c r="E206" s="1028">
        <f t="shared" ref="E206:E215" si="315">SUM(F206:AY206)</f>
        <v>0</v>
      </c>
      <c r="F206" s="968"/>
      <c r="G206" s="201"/>
      <c r="H206" s="201"/>
      <c r="I206" s="201"/>
      <c r="J206" s="201"/>
      <c r="K206" s="201"/>
      <c r="L206" s="201"/>
      <c r="M206" s="201"/>
      <c r="N206" s="201"/>
      <c r="O206" s="201"/>
      <c r="P206" s="201"/>
      <c r="Q206" s="201"/>
      <c r="R206" s="201"/>
      <c r="S206" s="201"/>
      <c r="T206" s="201"/>
      <c r="U206" s="201"/>
      <c r="V206" s="201"/>
      <c r="W206" s="201"/>
      <c r="X206" s="201"/>
      <c r="Y206" s="201"/>
      <c r="Z206" s="201"/>
      <c r="AA206" s="201"/>
      <c r="AB206" s="201"/>
      <c r="AC206" s="201"/>
      <c r="AD206" s="201"/>
      <c r="AE206" s="201"/>
      <c r="AF206" s="201"/>
      <c r="AG206" s="201"/>
      <c r="AH206" s="201"/>
      <c r="AI206" s="201"/>
      <c r="AJ206" s="201"/>
      <c r="AK206" s="201"/>
      <c r="AL206" s="201"/>
      <c r="AM206" s="201"/>
      <c r="AN206" s="201"/>
      <c r="AO206" s="201"/>
      <c r="AP206" s="201"/>
      <c r="AQ206" s="201"/>
      <c r="AR206" s="201"/>
      <c r="AS206" s="201"/>
      <c r="AT206" s="201"/>
      <c r="AU206" s="201"/>
      <c r="AV206" s="201"/>
      <c r="AW206" s="201"/>
      <c r="AX206" s="201"/>
      <c r="AY206" s="294"/>
      <c r="AZ206" s="1028">
        <f t="shared" ref="AZ206:AZ229" si="316">SUM(BA206:BG206)</f>
        <v>0</v>
      </c>
      <c r="BA206" s="968"/>
      <c r="BB206" s="201"/>
      <c r="BC206" s="201"/>
      <c r="BD206" s="201"/>
      <c r="BE206" s="201"/>
      <c r="BF206" s="201"/>
      <c r="BG206" s="294"/>
      <c r="BH206" s="1026">
        <f t="shared" ref="BH206:BH215" si="317">SUM(BI206:BM206)</f>
        <v>0</v>
      </c>
      <c r="BI206" s="968"/>
      <c r="BJ206" s="201"/>
      <c r="BK206" s="201"/>
      <c r="BL206" s="201"/>
      <c r="BM206" s="294"/>
      <c r="BN206" s="1027"/>
      <c r="BO206" s="367"/>
    </row>
    <row r="207" spans="1:67" x14ac:dyDescent="0.25">
      <c r="A207" s="35">
        <v>5212</v>
      </c>
      <c r="B207" s="56" t="s">
        <v>180</v>
      </c>
      <c r="C207" s="941">
        <f t="shared" si="314"/>
        <v>0</v>
      </c>
      <c r="D207" s="972">
        <f t="shared" si="314"/>
        <v>0</v>
      </c>
      <c r="E207" s="1028">
        <f t="shared" si="315"/>
        <v>0</v>
      </c>
      <c r="F207" s="975"/>
      <c r="G207" s="202"/>
      <c r="H207" s="202"/>
      <c r="I207" s="202"/>
      <c r="J207" s="202"/>
      <c r="K207" s="202"/>
      <c r="L207" s="202"/>
      <c r="M207" s="202"/>
      <c r="N207" s="202"/>
      <c r="O207" s="202"/>
      <c r="P207" s="202"/>
      <c r="Q207" s="202"/>
      <c r="R207" s="202"/>
      <c r="S207" s="202"/>
      <c r="T207" s="202"/>
      <c r="U207" s="202"/>
      <c r="V207" s="202"/>
      <c r="W207" s="202"/>
      <c r="X207" s="202"/>
      <c r="Y207" s="202"/>
      <c r="Z207" s="202"/>
      <c r="AA207" s="202"/>
      <c r="AB207" s="202"/>
      <c r="AC207" s="202"/>
      <c r="AD207" s="202"/>
      <c r="AE207" s="202"/>
      <c r="AF207" s="202"/>
      <c r="AG207" s="202"/>
      <c r="AH207" s="202"/>
      <c r="AI207" s="202"/>
      <c r="AJ207" s="202"/>
      <c r="AK207" s="202"/>
      <c r="AL207" s="202"/>
      <c r="AM207" s="202"/>
      <c r="AN207" s="202"/>
      <c r="AO207" s="202"/>
      <c r="AP207" s="202"/>
      <c r="AQ207" s="202"/>
      <c r="AR207" s="202"/>
      <c r="AS207" s="202"/>
      <c r="AT207" s="202"/>
      <c r="AU207" s="202"/>
      <c r="AV207" s="202"/>
      <c r="AW207" s="202"/>
      <c r="AX207" s="202"/>
      <c r="AY207" s="125"/>
      <c r="AZ207" s="1028">
        <f t="shared" si="316"/>
        <v>0</v>
      </c>
      <c r="BA207" s="975"/>
      <c r="BB207" s="202"/>
      <c r="BC207" s="202"/>
      <c r="BD207" s="202"/>
      <c r="BE207" s="202"/>
      <c r="BF207" s="202"/>
      <c r="BG207" s="125"/>
      <c r="BH207" s="1028">
        <f t="shared" si="317"/>
        <v>0</v>
      </c>
      <c r="BI207" s="975"/>
      <c r="BJ207" s="202"/>
      <c r="BK207" s="202"/>
      <c r="BL207" s="202"/>
      <c r="BM207" s="125"/>
      <c r="BN207" s="1029"/>
      <c r="BO207" s="367"/>
    </row>
    <row r="208" spans="1:67" x14ac:dyDescent="0.25">
      <c r="A208" s="35">
        <v>5213</v>
      </c>
      <c r="B208" s="56" t="s">
        <v>181</v>
      </c>
      <c r="C208" s="941">
        <f t="shared" si="314"/>
        <v>0</v>
      </c>
      <c r="D208" s="972">
        <f t="shared" si="314"/>
        <v>0</v>
      </c>
      <c r="E208" s="1028">
        <f t="shared" si="315"/>
        <v>0</v>
      </c>
      <c r="F208" s="975"/>
      <c r="G208" s="202"/>
      <c r="H208" s="202"/>
      <c r="I208" s="202"/>
      <c r="J208" s="202"/>
      <c r="K208" s="202"/>
      <c r="L208" s="202"/>
      <c r="M208" s="202"/>
      <c r="N208" s="202"/>
      <c r="O208" s="202"/>
      <c r="P208" s="202"/>
      <c r="Q208" s="202"/>
      <c r="R208" s="202"/>
      <c r="S208" s="202"/>
      <c r="T208" s="202"/>
      <c r="U208" s="202"/>
      <c r="V208" s="202"/>
      <c r="W208" s="202"/>
      <c r="X208" s="202"/>
      <c r="Y208" s="202"/>
      <c r="Z208" s="202"/>
      <c r="AA208" s="202"/>
      <c r="AB208" s="202"/>
      <c r="AC208" s="202"/>
      <c r="AD208" s="202"/>
      <c r="AE208" s="202"/>
      <c r="AF208" s="202"/>
      <c r="AG208" s="202"/>
      <c r="AH208" s="202"/>
      <c r="AI208" s="202"/>
      <c r="AJ208" s="202"/>
      <c r="AK208" s="202"/>
      <c r="AL208" s="202"/>
      <c r="AM208" s="202"/>
      <c r="AN208" s="202"/>
      <c r="AO208" s="202"/>
      <c r="AP208" s="202"/>
      <c r="AQ208" s="202"/>
      <c r="AR208" s="202"/>
      <c r="AS208" s="202"/>
      <c r="AT208" s="202"/>
      <c r="AU208" s="202"/>
      <c r="AV208" s="202"/>
      <c r="AW208" s="202"/>
      <c r="AX208" s="202"/>
      <c r="AY208" s="125"/>
      <c r="AZ208" s="1028">
        <f t="shared" si="316"/>
        <v>0</v>
      </c>
      <c r="BA208" s="975"/>
      <c r="BB208" s="202"/>
      <c r="BC208" s="202"/>
      <c r="BD208" s="202"/>
      <c r="BE208" s="202"/>
      <c r="BF208" s="202"/>
      <c r="BG208" s="125"/>
      <c r="BH208" s="1028">
        <f t="shared" si="317"/>
        <v>0</v>
      </c>
      <c r="BI208" s="975"/>
      <c r="BJ208" s="202"/>
      <c r="BK208" s="202"/>
      <c r="BL208" s="202"/>
      <c r="BM208" s="125"/>
      <c r="BN208" s="1029"/>
      <c r="BO208" s="367"/>
    </row>
    <row r="209" spans="1:67" x14ac:dyDescent="0.25">
      <c r="A209" s="35">
        <v>5214</v>
      </c>
      <c r="B209" s="56" t="s">
        <v>182</v>
      </c>
      <c r="C209" s="941">
        <f t="shared" si="314"/>
        <v>0</v>
      </c>
      <c r="D209" s="972">
        <f t="shared" si="314"/>
        <v>0</v>
      </c>
      <c r="E209" s="1028">
        <f t="shared" si="315"/>
        <v>0</v>
      </c>
      <c r="F209" s="975"/>
      <c r="G209" s="202"/>
      <c r="H209" s="202"/>
      <c r="I209" s="202"/>
      <c r="J209" s="202"/>
      <c r="K209" s="202"/>
      <c r="L209" s="202"/>
      <c r="M209" s="202"/>
      <c r="N209" s="202"/>
      <c r="O209" s="202"/>
      <c r="P209" s="202"/>
      <c r="Q209" s="202"/>
      <c r="R209" s="202"/>
      <c r="S209" s="202"/>
      <c r="T209" s="202"/>
      <c r="U209" s="202"/>
      <c r="V209" s="202"/>
      <c r="W209" s="202"/>
      <c r="X209" s="202"/>
      <c r="Y209" s="202"/>
      <c r="Z209" s="202"/>
      <c r="AA209" s="202"/>
      <c r="AB209" s="202"/>
      <c r="AC209" s="202"/>
      <c r="AD209" s="202"/>
      <c r="AE209" s="202"/>
      <c r="AF209" s="202"/>
      <c r="AG209" s="202"/>
      <c r="AH209" s="202"/>
      <c r="AI209" s="202"/>
      <c r="AJ209" s="202"/>
      <c r="AK209" s="202"/>
      <c r="AL209" s="202"/>
      <c r="AM209" s="202"/>
      <c r="AN209" s="202"/>
      <c r="AO209" s="202"/>
      <c r="AP209" s="202"/>
      <c r="AQ209" s="202"/>
      <c r="AR209" s="202"/>
      <c r="AS209" s="202"/>
      <c r="AT209" s="202"/>
      <c r="AU209" s="202"/>
      <c r="AV209" s="202"/>
      <c r="AW209" s="202"/>
      <c r="AX209" s="202"/>
      <c r="AY209" s="125"/>
      <c r="AZ209" s="1028">
        <f t="shared" si="316"/>
        <v>0</v>
      </c>
      <c r="BA209" s="975"/>
      <c r="BB209" s="202"/>
      <c r="BC209" s="202"/>
      <c r="BD209" s="202"/>
      <c r="BE209" s="202"/>
      <c r="BF209" s="202"/>
      <c r="BG209" s="125"/>
      <c r="BH209" s="1028">
        <f t="shared" si="317"/>
        <v>0</v>
      </c>
      <c r="BI209" s="975"/>
      <c r="BJ209" s="202"/>
      <c r="BK209" s="202"/>
      <c r="BL209" s="202"/>
      <c r="BM209" s="125"/>
      <c r="BN209" s="1029"/>
      <c r="BO209" s="367"/>
    </row>
    <row r="210" spans="1:67" x14ac:dyDescent="0.25">
      <c r="A210" s="35">
        <v>5215</v>
      </c>
      <c r="B210" s="56" t="s">
        <v>183</v>
      </c>
      <c r="C210" s="941">
        <f t="shared" si="314"/>
        <v>0</v>
      </c>
      <c r="D210" s="972">
        <f t="shared" si="314"/>
        <v>0</v>
      </c>
      <c r="E210" s="1028">
        <f t="shared" si="315"/>
        <v>0</v>
      </c>
      <c r="F210" s="975"/>
      <c r="G210" s="202"/>
      <c r="H210" s="202"/>
      <c r="I210" s="202"/>
      <c r="J210" s="202"/>
      <c r="K210" s="202"/>
      <c r="L210" s="202"/>
      <c r="M210" s="202"/>
      <c r="N210" s="202"/>
      <c r="O210" s="202"/>
      <c r="P210" s="202"/>
      <c r="Q210" s="202"/>
      <c r="R210" s="202"/>
      <c r="S210" s="202"/>
      <c r="T210" s="202"/>
      <c r="U210" s="202"/>
      <c r="V210" s="202"/>
      <c r="W210" s="202"/>
      <c r="X210" s="202"/>
      <c r="Y210" s="202"/>
      <c r="Z210" s="202"/>
      <c r="AA210" s="202"/>
      <c r="AB210" s="202"/>
      <c r="AC210" s="202"/>
      <c r="AD210" s="202"/>
      <c r="AE210" s="202"/>
      <c r="AF210" s="202"/>
      <c r="AG210" s="202"/>
      <c r="AH210" s="202"/>
      <c r="AI210" s="202"/>
      <c r="AJ210" s="202"/>
      <c r="AK210" s="202"/>
      <c r="AL210" s="202"/>
      <c r="AM210" s="202"/>
      <c r="AN210" s="202"/>
      <c r="AO210" s="202"/>
      <c r="AP210" s="202"/>
      <c r="AQ210" s="202"/>
      <c r="AR210" s="202"/>
      <c r="AS210" s="202"/>
      <c r="AT210" s="202"/>
      <c r="AU210" s="202"/>
      <c r="AV210" s="202"/>
      <c r="AW210" s="202"/>
      <c r="AX210" s="202"/>
      <c r="AY210" s="125"/>
      <c r="AZ210" s="1028">
        <f t="shared" si="316"/>
        <v>0</v>
      </c>
      <c r="BA210" s="975"/>
      <c r="BB210" s="202"/>
      <c r="BC210" s="202"/>
      <c r="BD210" s="202"/>
      <c r="BE210" s="202"/>
      <c r="BF210" s="202"/>
      <c r="BG210" s="125"/>
      <c r="BH210" s="1028">
        <f t="shared" si="317"/>
        <v>0</v>
      </c>
      <c r="BI210" s="975"/>
      <c r="BJ210" s="202"/>
      <c r="BK210" s="202"/>
      <c r="BL210" s="202"/>
      <c r="BM210" s="125"/>
      <c r="BN210" s="1029"/>
      <c r="BO210" s="367"/>
    </row>
    <row r="211" spans="1:67" ht="24" x14ac:dyDescent="0.25">
      <c r="A211" s="35">
        <v>5216</v>
      </c>
      <c r="B211" s="56" t="s">
        <v>184</v>
      </c>
      <c r="C211" s="941">
        <f t="shared" si="314"/>
        <v>0</v>
      </c>
      <c r="D211" s="972">
        <f t="shared" si="314"/>
        <v>0</v>
      </c>
      <c r="E211" s="1028">
        <f t="shared" si="315"/>
        <v>0</v>
      </c>
      <c r="F211" s="975"/>
      <c r="G211" s="202"/>
      <c r="H211" s="202"/>
      <c r="I211" s="202"/>
      <c r="J211" s="202"/>
      <c r="K211" s="202"/>
      <c r="L211" s="202"/>
      <c r="M211" s="202"/>
      <c r="N211" s="202"/>
      <c r="O211" s="202"/>
      <c r="P211" s="202"/>
      <c r="Q211" s="202"/>
      <c r="R211" s="202"/>
      <c r="S211" s="202"/>
      <c r="T211" s="202"/>
      <c r="U211" s="202"/>
      <c r="V211" s="202"/>
      <c r="W211" s="202"/>
      <c r="X211" s="202"/>
      <c r="Y211" s="202"/>
      <c r="Z211" s="202"/>
      <c r="AA211" s="202"/>
      <c r="AB211" s="202"/>
      <c r="AC211" s="202"/>
      <c r="AD211" s="202"/>
      <c r="AE211" s="202"/>
      <c r="AF211" s="202"/>
      <c r="AG211" s="202"/>
      <c r="AH211" s="202"/>
      <c r="AI211" s="202"/>
      <c r="AJ211" s="202"/>
      <c r="AK211" s="202"/>
      <c r="AL211" s="202"/>
      <c r="AM211" s="202"/>
      <c r="AN211" s="202"/>
      <c r="AO211" s="202"/>
      <c r="AP211" s="202"/>
      <c r="AQ211" s="202"/>
      <c r="AR211" s="202"/>
      <c r="AS211" s="202"/>
      <c r="AT211" s="202"/>
      <c r="AU211" s="202"/>
      <c r="AV211" s="202"/>
      <c r="AW211" s="202"/>
      <c r="AX211" s="202"/>
      <c r="AY211" s="125"/>
      <c r="AZ211" s="1028">
        <f t="shared" si="316"/>
        <v>0</v>
      </c>
      <c r="BA211" s="975"/>
      <c r="BB211" s="202"/>
      <c r="BC211" s="202"/>
      <c r="BD211" s="202"/>
      <c r="BE211" s="202"/>
      <c r="BF211" s="202"/>
      <c r="BG211" s="125"/>
      <c r="BH211" s="1028">
        <f t="shared" si="317"/>
        <v>0</v>
      </c>
      <c r="BI211" s="975"/>
      <c r="BJ211" s="202"/>
      <c r="BK211" s="202"/>
      <c r="BL211" s="202"/>
      <c r="BM211" s="125"/>
      <c r="BN211" s="1029"/>
      <c r="BO211" s="367"/>
    </row>
    <row r="212" spans="1:67" x14ac:dyDescent="0.25">
      <c r="A212" s="35">
        <v>5217</v>
      </c>
      <c r="B212" s="56" t="s">
        <v>185</v>
      </c>
      <c r="C212" s="941">
        <f t="shared" si="314"/>
        <v>0</v>
      </c>
      <c r="D212" s="972">
        <f t="shared" si="314"/>
        <v>0</v>
      </c>
      <c r="E212" s="1028">
        <f t="shared" si="315"/>
        <v>0</v>
      </c>
      <c r="F212" s="975"/>
      <c r="G212" s="202"/>
      <c r="H212" s="202"/>
      <c r="I212" s="202"/>
      <c r="J212" s="202"/>
      <c r="K212" s="202"/>
      <c r="L212" s="202"/>
      <c r="M212" s="202"/>
      <c r="N212" s="202"/>
      <c r="O212" s="202"/>
      <c r="P212" s="202"/>
      <c r="Q212" s="202"/>
      <c r="R212" s="202"/>
      <c r="S212" s="202"/>
      <c r="T212" s="202"/>
      <c r="U212" s="202"/>
      <c r="V212" s="202"/>
      <c r="W212" s="202"/>
      <c r="X212" s="202"/>
      <c r="Y212" s="202"/>
      <c r="Z212" s="202"/>
      <c r="AA212" s="202"/>
      <c r="AB212" s="202"/>
      <c r="AC212" s="202"/>
      <c r="AD212" s="202"/>
      <c r="AE212" s="202"/>
      <c r="AF212" s="202"/>
      <c r="AG212" s="202"/>
      <c r="AH212" s="202"/>
      <c r="AI212" s="202"/>
      <c r="AJ212" s="202"/>
      <c r="AK212" s="202"/>
      <c r="AL212" s="202"/>
      <c r="AM212" s="202"/>
      <c r="AN212" s="202"/>
      <c r="AO212" s="202"/>
      <c r="AP212" s="202"/>
      <c r="AQ212" s="202"/>
      <c r="AR212" s="202"/>
      <c r="AS212" s="202"/>
      <c r="AT212" s="202"/>
      <c r="AU212" s="202"/>
      <c r="AV212" s="202"/>
      <c r="AW212" s="202"/>
      <c r="AX212" s="202"/>
      <c r="AY212" s="125"/>
      <c r="AZ212" s="1028">
        <f t="shared" si="316"/>
        <v>0</v>
      </c>
      <c r="BA212" s="975"/>
      <c r="BB212" s="202"/>
      <c r="BC212" s="202"/>
      <c r="BD212" s="202"/>
      <c r="BE212" s="202"/>
      <c r="BF212" s="202"/>
      <c r="BG212" s="125"/>
      <c r="BH212" s="1028">
        <f t="shared" si="317"/>
        <v>0</v>
      </c>
      <c r="BI212" s="975"/>
      <c r="BJ212" s="202"/>
      <c r="BK212" s="202"/>
      <c r="BL212" s="202"/>
      <c r="BM212" s="125"/>
      <c r="BN212" s="1029"/>
      <c r="BO212" s="367"/>
    </row>
    <row r="213" spans="1:67" x14ac:dyDescent="0.25">
      <c r="A213" s="35">
        <v>5218</v>
      </c>
      <c r="B213" s="56" t="s">
        <v>186</v>
      </c>
      <c r="C213" s="941">
        <f t="shared" si="314"/>
        <v>0</v>
      </c>
      <c r="D213" s="972">
        <f t="shared" si="314"/>
        <v>0</v>
      </c>
      <c r="E213" s="1028">
        <f t="shared" si="315"/>
        <v>0</v>
      </c>
      <c r="F213" s="975"/>
      <c r="G213" s="202"/>
      <c r="H213" s="202"/>
      <c r="I213" s="202"/>
      <c r="J213" s="202"/>
      <c r="K213" s="202"/>
      <c r="L213" s="202"/>
      <c r="M213" s="202"/>
      <c r="N213" s="202"/>
      <c r="O213" s="202"/>
      <c r="P213" s="202"/>
      <c r="Q213" s="202"/>
      <c r="R213" s="202"/>
      <c r="S213" s="202"/>
      <c r="T213" s="202"/>
      <c r="U213" s="202"/>
      <c r="V213" s="202"/>
      <c r="W213" s="202"/>
      <c r="X213" s="202"/>
      <c r="Y213" s="202"/>
      <c r="Z213" s="202"/>
      <c r="AA213" s="202"/>
      <c r="AB213" s="202"/>
      <c r="AC213" s="202"/>
      <c r="AD213" s="202"/>
      <c r="AE213" s="202"/>
      <c r="AF213" s="202"/>
      <c r="AG213" s="202"/>
      <c r="AH213" s="202"/>
      <c r="AI213" s="202"/>
      <c r="AJ213" s="202"/>
      <c r="AK213" s="202"/>
      <c r="AL213" s="202"/>
      <c r="AM213" s="202"/>
      <c r="AN213" s="202"/>
      <c r="AO213" s="202"/>
      <c r="AP213" s="202"/>
      <c r="AQ213" s="202"/>
      <c r="AR213" s="202"/>
      <c r="AS213" s="202"/>
      <c r="AT213" s="202"/>
      <c r="AU213" s="202"/>
      <c r="AV213" s="202"/>
      <c r="AW213" s="202"/>
      <c r="AX213" s="202"/>
      <c r="AY213" s="125"/>
      <c r="AZ213" s="1028">
        <f t="shared" si="316"/>
        <v>0</v>
      </c>
      <c r="BA213" s="975"/>
      <c r="BB213" s="202"/>
      <c r="BC213" s="202"/>
      <c r="BD213" s="202"/>
      <c r="BE213" s="202"/>
      <c r="BF213" s="202"/>
      <c r="BG213" s="125"/>
      <c r="BH213" s="1028">
        <f t="shared" si="317"/>
        <v>0</v>
      </c>
      <c r="BI213" s="975"/>
      <c r="BJ213" s="202"/>
      <c r="BK213" s="202"/>
      <c r="BL213" s="202"/>
      <c r="BM213" s="125"/>
      <c r="BN213" s="1029"/>
      <c r="BO213" s="367"/>
    </row>
    <row r="214" spans="1:67" x14ac:dyDescent="0.25">
      <c r="A214" s="35">
        <v>5219</v>
      </c>
      <c r="B214" s="56" t="s">
        <v>187</v>
      </c>
      <c r="C214" s="941">
        <f t="shared" si="314"/>
        <v>0</v>
      </c>
      <c r="D214" s="972">
        <f t="shared" si="314"/>
        <v>0</v>
      </c>
      <c r="E214" s="1028">
        <f t="shared" si="315"/>
        <v>0</v>
      </c>
      <c r="F214" s="975"/>
      <c r="G214" s="202"/>
      <c r="H214" s="202"/>
      <c r="I214" s="202"/>
      <c r="J214" s="202"/>
      <c r="K214" s="202"/>
      <c r="L214" s="202"/>
      <c r="M214" s="202"/>
      <c r="N214" s="202"/>
      <c r="O214" s="202"/>
      <c r="P214" s="202"/>
      <c r="Q214" s="202"/>
      <c r="R214" s="202"/>
      <c r="S214" s="202"/>
      <c r="T214" s="202"/>
      <c r="U214" s="202"/>
      <c r="V214" s="202"/>
      <c r="W214" s="202"/>
      <c r="X214" s="202"/>
      <c r="Y214" s="202"/>
      <c r="Z214" s="202"/>
      <c r="AA214" s="202"/>
      <c r="AB214" s="202"/>
      <c r="AC214" s="202"/>
      <c r="AD214" s="202"/>
      <c r="AE214" s="202"/>
      <c r="AF214" s="202"/>
      <c r="AG214" s="202"/>
      <c r="AH214" s="202"/>
      <c r="AI214" s="202"/>
      <c r="AJ214" s="202"/>
      <c r="AK214" s="202"/>
      <c r="AL214" s="202"/>
      <c r="AM214" s="202"/>
      <c r="AN214" s="202"/>
      <c r="AO214" s="202"/>
      <c r="AP214" s="202"/>
      <c r="AQ214" s="202"/>
      <c r="AR214" s="202"/>
      <c r="AS214" s="202"/>
      <c r="AT214" s="202"/>
      <c r="AU214" s="202"/>
      <c r="AV214" s="202"/>
      <c r="AW214" s="202"/>
      <c r="AX214" s="202"/>
      <c r="AY214" s="125"/>
      <c r="AZ214" s="1028">
        <f t="shared" si="316"/>
        <v>0</v>
      </c>
      <c r="BA214" s="975"/>
      <c r="BB214" s="202"/>
      <c r="BC214" s="202"/>
      <c r="BD214" s="202"/>
      <c r="BE214" s="202"/>
      <c r="BF214" s="202"/>
      <c r="BG214" s="125"/>
      <c r="BH214" s="1028">
        <f t="shared" si="317"/>
        <v>0</v>
      </c>
      <c r="BI214" s="975"/>
      <c r="BJ214" s="202"/>
      <c r="BK214" s="202"/>
      <c r="BL214" s="202"/>
      <c r="BM214" s="125"/>
      <c r="BN214" s="1029"/>
      <c r="BO214" s="367"/>
    </row>
    <row r="215" spans="1:67" ht="13.5" customHeight="1" x14ac:dyDescent="0.25">
      <c r="A215" s="111">
        <v>5220</v>
      </c>
      <c r="B215" s="56" t="s">
        <v>188</v>
      </c>
      <c r="C215" s="941">
        <f t="shared" si="314"/>
        <v>0</v>
      </c>
      <c r="D215" s="972">
        <f t="shared" si="314"/>
        <v>0</v>
      </c>
      <c r="E215" s="1028">
        <f t="shared" si="315"/>
        <v>0</v>
      </c>
      <c r="F215" s="975"/>
      <c r="G215" s="202"/>
      <c r="H215" s="202"/>
      <c r="I215" s="202"/>
      <c r="J215" s="202"/>
      <c r="K215" s="202"/>
      <c r="L215" s="202"/>
      <c r="M215" s="202"/>
      <c r="N215" s="202"/>
      <c r="O215" s="202"/>
      <c r="P215" s="202"/>
      <c r="Q215" s="202"/>
      <c r="R215" s="202"/>
      <c r="S215" s="202"/>
      <c r="T215" s="202"/>
      <c r="U215" s="202"/>
      <c r="V215" s="202"/>
      <c r="W215" s="202"/>
      <c r="X215" s="202"/>
      <c r="Y215" s="202"/>
      <c r="Z215" s="202"/>
      <c r="AA215" s="202"/>
      <c r="AB215" s="202"/>
      <c r="AC215" s="202"/>
      <c r="AD215" s="202"/>
      <c r="AE215" s="202"/>
      <c r="AF215" s="202"/>
      <c r="AG215" s="202"/>
      <c r="AH215" s="202"/>
      <c r="AI215" s="202"/>
      <c r="AJ215" s="202"/>
      <c r="AK215" s="202"/>
      <c r="AL215" s="202"/>
      <c r="AM215" s="202"/>
      <c r="AN215" s="202"/>
      <c r="AO215" s="202"/>
      <c r="AP215" s="202"/>
      <c r="AQ215" s="202"/>
      <c r="AR215" s="202"/>
      <c r="AS215" s="202"/>
      <c r="AT215" s="202"/>
      <c r="AU215" s="202"/>
      <c r="AV215" s="202"/>
      <c r="AW215" s="202"/>
      <c r="AX215" s="202"/>
      <c r="AY215" s="125"/>
      <c r="AZ215" s="1028">
        <f t="shared" si="316"/>
        <v>0</v>
      </c>
      <c r="BA215" s="975"/>
      <c r="BB215" s="202"/>
      <c r="BC215" s="202"/>
      <c r="BD215" s="202"/>
      <c r="BE215" s="202"/>
      <c r="BF215" s="202"/>
      <c r="BG215" s="125"/>
      <c r="BH215" s="1028">
        <f t="shared" si="317"/>
        <v>0</v>
      </c>
      <c r="BI215" s="975"/>
      <c r="BJ215" s="202"/>
      <c r="BK215" s="202"/>
      <c r="BL215" s="202"/>
      <c r="BM215" s="125"/>
      <c r="BN215" s="1029"/>
      <c r="BO215" s="367"/>
    </row>
    <row r="216" spans="1:67" x14ac:dyDescent="0.25">
      <c r="A216" s="111">
        <v>5230</v>
      </c>
      <c r="B216" s="56" t="s">
        <v>189</v>
      </c>
      <c r="C216" s="941">
        <f t="shared" ref="C216:E216" si="318">SUM(C217:C224)</f>
        <v>0</v>
      </c>
      <c r="D216" s="972">
        <f t="shared" si="318"/>
        <v>0</v>
      </c>
      <c r="E216" s="362">
        <f t="shared" si="318"/>
        <v>0</v>
      </c>
      <c r="F216" s="972">
        <f>SUM(F217:F224)</f>
        <v>0</v>
      </c>
      <c r="G216" s="118">
        <f>SUM(G217:G224)</f>
        <v>0</v>
      </c>
      <c r="H216" s="118">
        <f t="shared" ref="H216:AX216" si="319">SUM(H217:H224)</f>
        <v>0</v>
      </c>
      <c r="I216" s="118">
        <f t="shared" si="319"/>
        <v>0</v>
      </c>
      <c r="J216" s="118">
        <f t="shared" si="319"/>
        <v>0</v>
      </c>
      <c r="K216" s="118">
        <f t="shared" si="319"/>
        <v>0</v>
      </c>
      <c r="L216" s="118">
        <f t="shared" si="319"/>
        <v>0</v>
      </c>
      <c r="M216" s="118">
        <f t="shared" si="319"/>
        <v>0</v>
      </c>
      <c r="N216" s="118">
        <f t="shared" si="319"/>
        <v>0</v>
      </c>
      <c r="O216" s="118">
        <f t="shared" si="319"/>
        <v>0</v>
      </c>
      <c r="P216" s="118">
        <f t="shared" si="319"/>
        <v>0</v>
      </c>
      <c r="Q216" s="118">
        <f t="shared" si="319"/>
        <v>0</v>
      </c>
      <c r="R216" s="118">
        <f t="shared" si="319"/>
        <v>0</v>
      </c>
      <c r="S216" s="118">
        <f t="shared" si="319"/>
        <v>0</v>
      </c>
      <c r="T216" s="118">
        <f t="shared" si="319"/>
        <v>0</v>
      </c>
      <c r="U216" s="118">
        <f t="shared" si="319"/>
        <v>0</v>
      </c>
      <c r="V216" s="118">
        <f t="shared" si="319"/>
        <v>0</v>
      </c>
      <c r="W216" s="118">
        <f t="shared" si="319"/>
        <v>0</v>
      </c>
      <c r="X216" s="118">
        <f t="shared" si="319"/>
        <v>0</v>
      </c>
      <c r="Y216" s="118">
        <f t="shared" si="319"/>
        <v>0</v>
      </c>
      <c r="Z216" s="118">
        <f t="shared" si="319"/>
        <v>0</v>
      </c>
      <c r="AA216" s="118">
        <f t="shared" si="319"/>
        <v>0</v>
      </c>
      <c r="AB216" s="118">
        <f t="shared" si="319"/>
        <v>0</v>
      </c>
      <c r="AC216" s="118">
        <f t="shared" si="319"/>
        <v>0</v>
      </c>
      <c r="AD216" s="118">
        <f t="shared" si="319"/>
        <v>0</v>
      </c>
      <c r="AE216" s="118">
        <f t="shared" si="319"/>
        <v>0</v>
      </c>
      <c r="AF216" s="118">
        <f t="shared" si="319"/>
        <v>0</v>
      </c>
      <c r="AG216" s="118">
        <f t="shared" si="319"/>
        <v>0</v>
      </c>
      <c r="AH216" s="118">
        <f t="shared" si="319"/>
        <v>0</v>
      </c>
      <c r="AI216" s="118">
        <f t="shared" si="319"/>
        <v>0</v>
      </c>
      <c r="AJ216" s="118">
        <f t="shared" si="319"/>
        <v>0</v>
      </c>
      <c r="AK216" s="118">
        <f t="shared" si="319"/>
        <v>0</v>
      </c>
      <c r="AL216" s="118">
        <f t="shared" si="319"/>
        <v>0</v>
      </c>
      <c r="AM216" s="118">
        <f t="shared" si="319"/>
        <v>0</v>
      </c>
      <c r="AN216" s="118">
        <f t="shared" si="319"/>
        <v>0</v>
      </c>
      <c r="AO216" s="118">
        <f t="shared" si="319"/>
        <v>0</v>
      </c>
      <c r="AP216" s="118">
        <f t="shared" si="319"/>
        <v>0</v>
      </c>
      <c r="AQ216" s="118">
        <f t="shared" si="319"/>
        <v>0</v>
      </c>
      <c r="AR216" s="118">
        <f t="shared" si="319"/>
        <v>0</v>
      </c>
      <c r="AS216" s="118">
        <f t="shared" si="319"/>
        <v>0</v>
      </c>
      <c r="AT216" s="118">
        <f t="shared" si="319"/>
        <v>0</v>
      </c>
      <c r="AU216" s="118">
        <f t="shared" si="319"/>
        <v>0</v>
      </c>
      <c r="AV216" s="118">
        <f t="shared" si="319"/>
        <v>0</v>
      </c>
      <c r="AW216" s="118">
        <f t="shared" si="319"/>
        <v>0</v>
      </c>
      <c r="AX216" s="118">
        <f t="shared" si="319"/>
        <v>0</v>
      </c>
      <c r="AY216" s="135">
        <f>SUM(AY217:AY224)</f>
        <v>0</v>
      </c>
      <c r="AZ216" s="362">
        <f t="shared" ref="AZ216" si="320">SUM(AZ217:AZ224)</f>
        <v>0</v>
      </c>
      <c r="BA216" s="972">
        <f>SUM(BA217:BA224)</f>
        <v>0</v>
      </c>
      <c r="BB216" s="118">
        <f t="shared" ref="BB216:BH216" si="321">SUM(BB217:BB224)</f>
        <v>0</v>
      </c>
      <c r="BC216" s="118">
        <f t="shared" si="321"/>
        <v>0</v>
      </c>
      <c r="BD216" s="118">
        <f t="shared" si="321"/>
        <v>0</v>
      </c>
      <c r="BE216" s="118">
        <f t="shared" si="321"/>
        <v>0</v>
      </c>
      <c r="BF216" s="118">
        <f t="shared" si="321"/>
        <v>0</v>
      </c>
      <c r="BG216" s="135">
        <f t="shared" si="321"/>
        <v>0</v>
      </c>
      <c r="BH216" s="362">
        <f t="shared" si="321"/>
        <v>0</v>
      </c>
      <c r="BI216" s="972">
        <f>SUM(BI217:BI224)</f>
        <v>0</v>
      </c>
      <c r="BJ216" s="118">
        <f t="shared" ref="BJ216:BM216" si="322">SUM(BJ217:BJ224)</f>
        <v>0</v>
      </c>
      <c r="BK216" s="118">
        <f t="shared" si="322"/>
        <v>0</v>
      </c>
      <c r="BL216" s="118">
        <f t="shared" si="322"/>
        <v>0</v>
      </c>
      <c r="BM216" s="135">
        <f t="shared" si="322"/>
        <v>0</v>
      </c>
      <c r="BN216" s="57">
        <f>SUM(BN217:BN224)</f>
        <v>0</v>
      </c>
      <c r="BO216" s="367"/>
    </row>
    <row r="217" spans="1:67" x14ac:dyDescent="0.25">
      <c r="A217" s="35">
        <v>5231</v>
      </c>
      <c r="B217" s="56" t="s">
        <v>190</v>
      </c>
      <c r="C217" s="941">
        <f t="shared" ref="C217:D226" si="323">SUM(E217,AZ217,BH217)</f>
        <v>0</v>
      </c>
      <c r="D217" s="972">
        <f t="shared" si="323"/>
        <v>0</v>
      </c>
      <c r="E217" s="125">
        <f t="shared" ref="E217:E226" si="324">SUM(F217:AY217)</f>
        <v>0</v>
      </c>
      <c r="F217" s="975"/>
      <c r="G217" s="202"/>
      <c r="H217" s="202"/>
      <c r="I217" s="202"/>
      <c r="J217" s="202"/>
      <c r="K217" s="202"/>
      <c r="L217" s="202"/>
      <c r="M217" s="202"/>
      <c r="N217" s="202"/>
      <c r="O217" s="202"/>
      <c r="P217" s="202"/>
      <c r="Q217" s="202"/>
      <c r="R217" s="202"/>
      <c r="S217" s="202"/>
      <c r="T217" s="202"/>
      <c r="U217" s="202"/>
      <c r="V217" s="202"/>
      <c r="W217" s="202"/>
      <c r="X217" s="202"/>
      <c r="Y217" s="202"/>
      <c r="Z217" s="202"/>
      <c r="AA217" s="202"/>
      <c r="AB217" s="202"/>
      <c r="AC217" s="202"/>
      <c r="AD217" s="202"/>
      <c r="AE217" s="202"/>
      <c r="AF217" s="202"/>
      <c r="AG217" s="202"/>
      <c r="AH217" s="202"/>
      <c r="AI217" s="202"/>
      <c r="AJ217" s="202"/>
      <c r="AK217" s="202"/>
      <c r="AL217" s="202"/>
      <c r="AM217" s="202"/>
      <c r="AN217" s="202"/>
      <c r="AO217" s="202"/>
      <c r="AP217" s="202"/>
      <c r="AQ217" s="202"/>
      <c r="AR217" s="202"/>
      <c r="AS217" s="202"/>
      <c r="AT217" s="202"/>
      <c r="AU217" s="202"/>
      <c r="AV217" s="202"/>
      <c r="AW217" s="202"/>
      <c r="AX217" s="202"/>
      <c r="AY217" s="125"/>
      <c r="AZ217" s="1028">
        <f t="shared" si="316"/>
        <v>0</v>
      </c>
      <c r="BA217" s="975"/>
      <c r="BB217" s="202"/>
      <c r="BC217" s="202"/>
      <c r="BD217" s="202"/>
      <c r="BE217" s="202"/>
      <c r="BF217" s="202"/>
      <c r="BG217" s="125"/>
      <c r="BH217" s="1028">
        <f t="shared" ref="BH217:BH226" si="325">SUM(BI217:BM217)</f>
        <v>0</v>
      </c>
      <c r="BI217" s="975"/>
      <c r="BJ217" s="202"/>
      <c r="BK217" s="202"/>
      <c r="BL217" s="202"/>
      <c r="BM217" s="125"/>
      <c r="BN217" s="1029"/>
      <c r="BO217" s="367"/>
    </row>
    <row r="218" spans="1:67" x14ac:dyDescent="0.25">
      <c r="A218" s="35">
        <v>5232</v>
      </c>
      <c r="B218" s="56" t="s">
        <v>191</v>
      </c>
      <c r="C218" s="941">
        <f t="shared" si="323"/>
        <v>0</v>
      </c>
      <c r="D218" s="972">
        <f t="shared" si="323"/>
        <v>0</v>
      </c>
      <c r="E218" s="125">
        <f t="shared" si="324"/>
        <v>0</v>
      </c>
      <c r="F218" s="975"/>
      <c r="G218" s="202"/>
      <c r="H218" s="202"/>
      <c r="I218" s="202"/>
      <c r="J218" s="202"/>
      <c r="K218" s="202"/>
      <c r="L218" s="202"/>
      <c r="M218" s="202"/>
      <c r="N218" s="202"/>
      <c r="O218" s="202"/>
      <c r="P218" s="202"/>
      <c r="Q218" s="202"/>
      <c r="R218" s="202"/>
      <c r="S218" s="202"/>
      <c r="T218" s="202"/>
      <c r="U218" s="202"/>
      <c r="V218" s="202"/>
      <c r="W218" s="202"/>
      <c r="X218" s="202"/>
      <c r="Y218" s="202"/>
      <c r="Z218" s="202"/>
      <c r="AA218" s="202"/>
      <c r="AB218" s="202"/>
      <c r="AC218" s="202"/>
      <c r="AD218" s="202"/>
      <c r="AE218" s="202"/>
      <c r="AF218" s="202"/>
      <c r="AG218" s="202"/>
      <c r="AH218" s="202"/>
      <c r="AI218" s="202"/>
      <c r="AJ218" s="202"/>
      <c r="AK218" s="202"/>
      <c r="AL218" s="202"/>
      <c r="AM218" s="202"/>
      <c r="AN218" s="202"/>
      <c r="AO218" s="202"/>
      <c r="AP218" s="202"/>
      <c r="AQ218" s="202"/>
      <c r="AR218" s="202"/>
      <c r="AS218" s="202"/>
      <c r="AT218" s="202"/>
      <c r="AU218" s="202"/>
      <c r="AV218" s="202"/>
      <c r="AW218" s="202"/>
      <c r="AX218" s="202"/>
      <c r="AY218" s="125"/>
      <c r="AZ218" s="1028">
        <f t="shared" si="316"/>
        <v>0</v>
      </c>
      <c r="BA218" s="975"/>
      <c r="BB218" s="202"/>
      <c r="BC218" s="202"/>
      <c r="BD218" s="202"/>
      <c r="BE218" s="202"/>
      <c r="BF218" s="202"/>
      <c r="BG218" s="125"/>
      <c r="BH218" s="1028">
        <f t="shared" si="325"/>
        <v>0</v>
      </c>
      <c r="BI218" s="975"/>
      <c r="BJ218" s="202"/>
      <c r="BK218" s="202"/>
      <c r="BL218" s="202"/>
      <c r="BM218" s="125"/>
      <c r="BN218" s="1029"/>
      <c r="BO218" s="367"/>
    </row>
    <row r="219" spans="1:67" x14ac:dyDescent="0.25">
      <c r="A219" s="35">
        <v>5233</v>
      </c>
      <c r="B219" s="56" t="s">
        <v>192</v>
      </c>
      <c r="C219" s="941">
        <f t="shared" si="323"/>
        <v>0</v>
      </c>
      <c r="D219" s="972">
        <f t="shared" si="323"/>
        <v>0</v>
      </c>
      <c r="E219" s="125">
        <f t="shared" si="324"/>
        <v>0</v>
      </c>
      <c r="F219" s="975"/>
      <c r="G219" s="202"/>
      <c r="H219" s="202"/>
      <c r="I219" s="202"/>
      <c r="J219" s="202"/>
      <c r="K219" s="202"/>
      <c r="L219" s="202"/>
      <c r="M219" s="202"/>
      <c r="N219" s="202"/>
      <c r="O219" s="202"/>
      <c r="P219" s="202"/>
      <c r="Q219" s="202"/>
      <c r="R219" s="202"/>
      <c r="S219" s="202"/>
      <c r="T219" s="202"/>
      <c r="U219" s="202"/>
      <c r="V219" s="202"/>
      <c r="W219" s="202"/>
      <c r="X219" s="202"/>
      <c r="Y219" s="202"/>
      <c r="Z219" s="202"/>
      <c r="AA219" s="202"/>
      <c r="AB219" s="202"/>
      <c r="AC219" s="202"/>
      <c r="AD219" s="202"/>
      <c r="AE219" s="202"/>
      <c r="AF219" s="202"/>
      <c r="AG219" s="202"/>
      <c r="AH219" s="202"/>
      <c r="AI219" s="202"/>
      <c r="AJ219" s="202"/>
      <c r="AK219" s="202"/>
      <c r="AL219" s="202"/>
      <c r="AM219" s="202"/>
      <c r="AN219" s="202"/>
      <c r="AO219" s="202"/>
      <c r="AP219" s="202"/>
      <c r="AQ219" s="202"/>
      <c r="AR219" s="202"/>
      <c r="AS219" s="202"/>
      <c r="AT219" s="202"/>
      <c r="AU219" s="202"/>
      <c r="AV219" s="202"/>
      <c r="AW219" s="202"/>
      <c r="AX219" s="202"/>
      <c r="AY219" s="125"/>
      <c r="AZ219" s="1028">
        <f t="shared" si="316"/>
        <v>0</v>
      </c>
      <c r="BA219" s="975"/>
      <c r="BB219" s="202"/>
      <c r="BC219" s="202"/>
      <c r="BD219" s="202"/>
      <c r="BE219" s="202"/>
      <c r="BF219" s="202"/>
      <c r="BG219" s="125"/>
      <c r="BH219" s="1028">
        <f t="shared" si="325"/>
        <v>0</v>
      </c>
      <c r="BI219" s="975"/>
      <c r="BJ219" s="202"/>
      <c r="BK219" s="202"/>
      <c r="BL219" s="202"/>
      <c r="BM219" s="125"/>
      <c r="BN219" s="1029"/>
      <c r="BO219" s="367"/>
    </row>
    <row r="220" spans="1:67" ht="24" x14ac:dyDescent="0.25">
      <c r="A220" s="35">
        <v>5234</v>
      </c>
      <c r="B220" s="56" t="s">
        <v>193</v>
      </c>
      <c r="C220" s="941">
        <f t="shared" si="323"/>
        <v>0</v>
      </c>
      <c r="D220" s="972">
        <f t="shared" si="323"/>
        <v>0</v>
      </c>
      <c r="E220" s="125">
        <f t="shared" si="324"/>
        <v>0</v>
      </c>
      <c r="F220" s="975"/>
      <c r="G220" s="202"/>
      <c r="H220" s="202"/>
      <c r="I220" s="202"/>
      <c r="J220" s="202"/>
      <c r="K220" s="202"/>
      <c r="L220" s="202"/>
      <c r="M220" s="202"/>
      <c r="N220" s="202"/>
      <c r="O220" s="202"/>
      <c r="P220" s="202"/>
      <c r="Q220" s="202"/>
      <c r="R220" s="202"/>
      <c r="S220" s="202"/>
      <c r="T220" s="202"/>
      <c r="U220" s="202"/>
      <c r="V220" s="202"/>
      <c r="W220" s="202"/>
      <c r="X220" s="202"/>
      <c r="Y220" s="202"/>
      <c r="Z220" s="202"/>
      <c r="AA220" s="202"/>
      <c r="AB220" s="202"/>
      <c r="AC220" s="202"/>
      <c r="AD220" s="202"/>
      <c r="AE220" s="202"/>
      <c r="AF220" s="202"/>
      <c r="AG220" s="202"/>
      <c r="AH220" s="202"/>
      <c r="AI220" s="202"/>
      <c r="AJ220" s="202"/>
      <c r="AK220" s="202"/>
      <c r="AL220" s="202"/>
      <c r="AM220" s="202"/>
      <c r="AN220" s="202"/>
      <c r="AO220" s="202"/>
      <c r="AP220" s="202"/>
      <c r="AQ220" s="202"/>
      <c r="AR220" s="202"/>
      <c r="AS220" s="202"/>
      <c r="AT220" s="202"/>
      <c r="AU220" s="202"/>
      <c r="AV220" s="202"/>
      <c r="AW220" s="202"/>
      <c r="AX220" s="202"/>
      <c r="AY220" s="125"/>
      <c r="AZ220" s="1028">
        <f t="shared" si="316"/>
        <v>0</v>
      </c>
      <c r="BA220" s="975"/>
      <c r="BB220" s="202"/>
      <c r="BC220" s="202"/>
      <c r="BD220" s="202"/>
      <c r="BE220" s="202"/>
      <c r="BF220" s="202"/>
      <c r="BG220" s="125"/>
      <c r="BH220" s="1028">
        <f t="shared" si="325"/>
        <v>0</v>
      </c>
      <c r="BI220" s="975"/>
      <c r="BJ220" s="202"/>
      <c r="BK220" s="202"/>
      <c r="BL220" s="202"/>
      <c r="BM220" s="125"/>
      <c r="BN220" s="1029"/>
      <c r="BO220" s="367"/>
    </row>
    <row r="221" spans="1:67" ht="14.25" customHeight="1" x14ac:dyDescent="0.25">
      <c r="A221" s="35">
        <v>5236</v>
      </c>
      <c r="B221" s="56" t="s">
        <v>194</v>
      </c>
      <c r="C221" s="941">
        <f t="shared" si="323"/>
        <v>0</v>
      </c>
      <c r="D221" s="972">
        <f t="shared" si="323"/>
        <v>0</v>
      </c>
      <c r="E221" s="125">
        <f t="shared" si="324"/>
        <v>0</v>
      </c>
      <c r="F221" s="975"/>
      <c r="G221" s="202"/>
      <c r="H221" s="202"/>
      <c r="I221" s="202"/>
      <c r="J221" s="202"/>
      <c r="K221" s="202"/>
      <c r="L221" s="202"/>
      <c r="M221" s="202"/>
      <c r="N221" s="202"/>
      <c r="O221" s="202"/>
      <c r="P221" s="202"/>
      <c r="Q221" s="202"/>
      <c r="R221" s="202"/>
      <c r="S221" s="202"/>
      <c r="T221" s="202"/>
      <c r="U221" s="202"/>
      <c r="V221" s="202"/>
      <c r="W221" s="202"/>
      <c r="X221" s="202"/>
      <c r="Y221" s="202"/>
      <c r="Z221" s="202"/>
      <c r="AA221" s="202"/>
      <c r="AB221" s="202"/>
      <c r="AC221" s="202"/>
      <c r="AD221" s="202"/>
      <c r="AE221" s="202"/>
      <c r="AF221" s="202"/>
      <c r="AG221" s="202"/>
      <c r="AH221" s="202"/>
      <c r="AI221" s="202"/>
      <c r="AJ221" s="202"/>
      <c r="AK221" s="202"/>
      <c r="AL221" s="202"/>
      <c r="AM221" s="202"/>
      <c r="AN221" s="202"/>
      <c r="AO221" s="202"/>
      <c r="AP221" s="202"/>
      <c r="AQ221" s="202"/>
      <c r="AR221" s="202"/>
      <c r="AS221" s="202"/>
      <c r="AT221" s="202"/>
      <c r="AU221" s="202"/>
      <c r="AV221" s="202"/>
      <c r="AW221" s="202"/>
      <c r="AX221" s="202"/>
      <c r="AY221" s="125"/>
      <c r="AZ221" s="1028">
        <f t="shared" si="316"/>
        <v>0</v>
      </c>
      <c r="BA221" s="975"/>
      <c r="BB221" s="202"/>
      <c r="BC221" s="202"/>
      <c r="BD221" s="202"/>
      <c r="BE221" s="202"/>
      <c r="BF221" s="202"/>
      <c r="BG221" s="125"/>
      <c r="BH221" s="1028">
        <f t="shared" si="325"/>
        <v>0</v>
      </c>
      <c r="BI221" s="975"/>
      <c r="BJ221" s="202"/>
      <c r="BK221" s="202"/>
      <c r="BL221" s="202"/>
      <c r="BM221" s="125"/>
      <c r="BN221" s="1029"/>
      <c r="BO221" s="367"/>
    </row>
    <row r="222" spans="1:67" ht="14.25" customHeight="1" x14ac:dyDescent="0.25">
      <c r="A222" s="35">
        <v>5237</v>
      </c>
      <c r="B222" s="56" t="s">
        <v>195</v>
      </c>
      <c r="C222" s="941">
        <f t="shared" si="323"/>
        <v>0</v>
      </c>
      <c r="D222" s="972">
        <f t="shared" si="323"/>
        <v>0</v>
      </c>
      <c r="E222" s="125">
        <f t="shared" si="324"/>
        <v>0</v>
      </c>
      <c r="F222" s="975"/>
      <c r="G222" s="202"/>
      <c r="H222" s="202"/>
      <c r="I222" s="202"/>
      <c r="J222" s="202"/>
      <c r="K222" s="202"/>
      <c r="L222" s="202"/>
      <c r="M222" s="202"/>
      <c r="N222" s="202"/>
      <c r="O222" s="202"/>
      <c r="P222" s="202"/>
      <c r="Q222" s="202"/>
      <c r="R222" s="202"/>
      <c r="S222" s="202"/>
      <c r="T222" s="202"/>
      <c r="U222" s="202"/>
      <c r="V222" s="202"/>
      <c r="W222" s="202"/>
      <c r="X222" s="202"/>
      <c r="Y222" s="202"/>
      <c r="Z222" s="202"/>
      <c r="AA222" s="202"/>
      <c r="AB222" s="202"/>
      <c r="AC222" s="202"/>
      <c r="AD222" s="202"/>
      <c r="AE222" s="202"/>
      <c r="AF222" s="202"/>
      <c r="AG222" s="202"/>
      <c r="AH222" s="202"/>
      <c r="AI222" s="202"/>
      <c r="AJ222" s="202"/>
      <c r="AK222" s="202"/>
      <c r="AL222" s="202"/>
      <c r="AM222" s="202"/>
      <c r="AN222" s="202"/>
      <c r="AO222" s="202"/>
      <c r="AP222" s="202"/>
      <c r="AQ222" s="202"/>
      <c r="AR222" s="202"/>
      <c r="AS222" s="202"/>
      <c r="AT222" s="202"/>
      <c r="AU222" s="202"/>
      <c r="AV222" s="202"/>
      <c r="AW222" s="202"/>
      <c r="AX222" s="202"/>
      <c r="AY222" s="125"/>
      <c r="AZ222" s="1028">
        <f t="shared" si="316"/>
        <v>0</v>
      </c>
      <c r="BA222" s="975"/>
      <c r="BB222" s="202"/>
      <c r="BC222" s="202"/>
      <c r="BD222" s="202"/>
      <c r="BE222" s="202"/>
      <c r="BF222" s="202"/>
      <c r="BG222" s="125"/>
      <c r="BH222" s="1028">
        <f t="shared" si="325"/>
        <v>0</v>
      </c>
      <c r="BI222" s="975"/>
      <c r="BJ222" s="202"/>
      <c r="BK222" s="202"/>
      <c r="BL222" s="202"/>
      <c r="BM222" s="125"/>
      <c r="BN222" s="1029"/>
      <c r="BO222" s="367"/>
    </row>
    <row r="223" spans="1:67" ht="24" x14ac:dyDescent="0.25">
      <c r="A223" s="35">
        <v>5238</v>
      </c>
      <c r="B223" s="56" t="s">
        <v>196</v>
      </c>
      <c r="C223" s="941">
        <f t="shared" si="323"/>
        <v>0</v>
      </c>
      <c r="D223" s="972">
        <f t="shared" si="323"/>
        <v>0</v>
      </c>
      <c r="E223" s="125">
        <f t="shared" si="324"/>
        <v>0</v>
      </c>
      <c r="F223" s="975"/>
      <c r="G223" s="202"/>
      <c r="H223" s="202"/>
      <c r="I223" s="202"/>
      <c r="J223" s="202"/>
      <c r="K223" s="202"/>
      <c r="L223" s="202"/>
      <c r="M223" s="202"/>
      <c r="N223" s="202"/>
      <c r="O223" s="202"/>
      <c r="P223" s="202"/>
      <c r="Q223" s="202"/>
      <c r="R223" s="202"/>
      <c r="S223" s="202"/>
      <c r="T223" s="202"/>
      <c r="U223" s="202"/>
      <c r="V223" s="202"/>
      <c r="W223" s="202"/>
      <c r="X223" s="202"/>
      <c r="Y223" s="202"/>
      <c r="Z223" s="202"/>
      <c r="AA223" s="202"/>
      <c r="AB223" s="202"/>
      <c r="AC223" s="202"/>
      <c r="AD223" s="202"/>
      <c r="AE223" s="202"/>
      <c r="AF223" s="202"/>
      <c r="AG223" s="202"/>
      <c r="AH223" s="202"/>
      <c r="AI223" s="202"/>
      <c r="AJ223" s="202"/>
      <c r="AK223" s="202"/>
      <c r="AL223" s="202"/>
      <c r="AM223" s="202"/>
      <c r="AN223" s="202"/>
      <c r="AO223" s="202"/>
      <c r="AP223" s="202"/>
      <c r="AQ223" s="202"/>
      <c r="AR223" s="202"/>
      <c r="AS223" s="202"/>
      <c r="AT223" s="202"/>
      <c r="AU223" s="202"/>
      <c r="AV223" s="202"/>
      <c r="AW223" s="202"/>
      <c r="AX223" s="202"/>
      <c r="AY223" s="125"/>
      <c r="AZ223" s="1028">
        <f t="shared" si="316"/>
        <v>0</v>
      </c>
      <c r="BA223" s="975"/>
      <c r="BB223" s="202"/>
      <c r="BC223" s="202"/>
      <c r="BD223" s="202"/>
      <c r="BE223" s="202"/>
      <c r="BF223" s="202"/>
      <c r="BG223" s="125"/>
      <c r="BH223" s="1028">
        <f t="shared" si="325"/>
        <v>0</v>
      </c>
      <c r="BI223" s="975"/>
      <c r="BJ223" s="202"/>
      <c r="BK223" s="202"/>
      <c r="BL223" s="202"/>
      <c r="BM223" s="125"/>
      <c r="BN223" s="1029"/>
      <c r="BO223" s="367"/>
    </row>
    <row r="224" spans="1:67" ht="24" x14ac:dyDescent="0.25">
      <c r="A224" s="35">
        <v>5239</v>
      </c>
      <c r="B224" s="56" t="s">
        <v>197</v>
      </c>
      <c r="C224" s="941">
        <f t="shared" si="323"/>
        <v>0</v>
      </c>
      <c r="D224" s="972">
        <f t="shared" si="323"/>
        <v>0</v>
      </c>
      <c r="E224" s="125">
        <f t="shared" si="324"/>
        <v>0</v>
      </c>
      <c r="F224" s="975"/>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125"/>
      <c r="AZ224" s="1028">
        <f t="shared" si="316"/>
        <v>0</v>
      </c>
      <c r="BA224" s="975"/>
      <c r="BB224" s="202"/>
      <c r="BC224" s="202"/>
      <c r="BD224" s="202"/>
      <c r="BE224" s="202"/>
      <c r="BF224" s="202"/>
      <c r="BG224" s="125"/>
      <c r="BH224" s="1028">
        <f t="shared" si="325"/>
        <v>0</v>
      </c>
      <c r="BI224" s="975"/>
      <c r="BJ224" s="202"/>
      <c r="BK224" s="202"/>
      <c r="BL224" s="202"/>
      <c r="BM224" s="125"/>
      <c r="BN224" s="1029"/>
      <c r="BO224" s="367"/>
    </row>
    <row r="225" spans="1:67" ht="24" x14ac:dyDescent="0.25">
      <c r="A225" s="111">
        <v>5240</v>
      </c>
      <c r="B225" s="56" t="s">
        <v>198</v>
      </c>
      <c r="C225" s="941">
        <f t="shared" si="323"/>
        <v>0</v>
      </c>
      <c r="D225" s="972">
        <f t="shared" si="323"/>
        <v>0</v>
      </c>
      <c r="E225" s="125">
        <f t="shared" si="324"/>
        <v>0</v>
      </c>
      <c r="F225" s="975"/>
      <c r="G225" s="202"/>
      <c r="H225" s="202"/>
      <c r="I225" s="202"/>
      <c r="J225" s="202"/>
      <c r="K225" s="202"/>
      <c r="L225" s="202"/>
      <c r="M225" s="202"/>
      <c r="N225" s="202"/>
      <c r="O225" s="202"/>
      <c r="P225" s="202"/>
      <c r="Q225" s="202"/>
      <c r="R225" s="202"/>
      <c r="S225" s="202"/>
      <c r="T225" s="202"/>
      <c r="U225" s="202"/>
      <c r="V225" s="202"/>
      <c r="W225" s="202"/>
      <c r="X225" s="202"/>
      <c r="Y225" s="202"/>
      <c r="Z225" s="202"/>
      <c r="AA225" s="202"/>
      <c r="AB225" s="202"/>
      <c r="AC225" s="202"/>
      <c r="AD225" s="202"/>
      <c r="AE225" s="202"/>
      <c r="AF225" s="202"/>
      <c r="AG225" s="202"/>
      <c r="AH225" s="202"/>
      <c r="AI225" s="202"/>
      <c r="AJ225" s="202"/>
      <c r="AK225" s="202"/>
      <c r="AL225" s="202"/>
      <c r="AM225" s="202"/>
      <c r="AN225" s="202"/>
      <c r="AO225" s="202"/>
      <c r="AP225" s="202"/>
      <c r="AQ225" s="202"/>
      <c r="AR225" s="202"/>
      <c r="AS225" s="202"/>
      <c r="AT225" s="202"/>
      <c r="AU225" s="202"/>
      <c r="AV225" s="202"/>
      <c r="AW225" s="202"/>
      <c r="AX225" s="202"/>
      <c r="AY225" s="125"/>
      <c r="AZ225" s="1028">
        <f t="shared" si="316"/>
        <v>0</v>
      </c>
      <c r="BA225" s="975"/>
      <c r="BB225" s="202"/>
      <c r="BC225" s="202"/>
      <c r="BD225" s="202"/>
      <c r="BE225" s="202"/>
      <c r="BF225" s="202"/>
      <c r="BG225" s="125"/>
      <c r="BH225" s="1028">
        <f t="shared" si="325"/>
        <v>0</v>
      </c>
      <c r="BI225" s="975"/>
      <c r="BJ225" s="202"/>
      <c r="BK225" s="202"/>
      <c r="BL225" s="202"/>
      <c r="BM225" s="125"/>
      <c r="BN225" s="1029"/>
      <c r="BO225" s="367"/>
    </row>
    <row r="226" spans="1:67" x14ac:dyDescent="0.25">
      <c r="A226" s="111">
        <v>5250</v>
      </c>
      <c r="B226" s="56" t="s">
        <v>199</v>
      </c>
      <c r="C226" s="941">
        <f t="shared" si="323"/>
        <v>0</v>
      </c>
      <c r="D226" s="972">
        <f t="shared" si="323"/>
        <v>0</v>
      </c>
      <c r="E226" s="125">
        <f t="shared" si="324"/>
        <v>0</v>
      </c>
      <c r="F226" s="975"/>
      <c r="G226" s="202"/>
      <c r="H226" s="202"/>
      <c r="I226" s="202"/>
      <c r="J226" s="202"/>
      <c r="K226" s="202"/>
      <c r="L226" s="202"/>
      <c r="M226" s="202"/>
      <c r="N226" s="202"/>
      <c r="O226" s="202"/>
      <c r="P226" s="202"/>
      <c r="Q226" s="202"/>
      <c r="R226" s="202"/>
      <c r="S226" s="202"/>
      <c r="T226" s="202"/>
      <c r="U226" s="202"/>
      <c r="V226" s="202"/>
      <c r="W226" s="202"/>
      <c r="X226" s="202"/>
      <c r="Y226" s="202"/>
      <c r="Z226" s="202"/>
      <c r="AA226" s="202"/>
      <c r="AB226" s="202"/>
      <c r="AC226" s="202"/>
      <c r="AD226" s="202"/>
      <c r="AE226" s="202"/>
      <c r="AF226" s="202"/>
      <c r="AG226" s="202"/>
      <c r="AH226" s="202"/>
      <c r="AI226" s="202"/>
      <c r="AJ226" s="202"/>
      <c r="AK226" s="202"/>
      <c r="AL226" s="202"/>
      <c r="AM226" s="202"/>
      <c r="AN226" s="202"/>
      <c r="AO226" s="202"/>
      <c r="AP226" s="202"/>
      <c r="AQ226" s="202"/>
      <c r="AR226" s="202"/>
      <c r="AS226" s="202"/>
      <c r="AT226" s="202"/>
      <c r="AU226" s="202"/>
      <c r="AV226" s="202"/>
      <c r="AW226" s="202"/>
      <c r="AX226" s="202"/>
      <c r="AY226" s="125"/>
      <c r="AZ226" s="1028">
        <f t="shared" si="316"/>
        <v>0</v>
      </c>
      <c r="BA226" s="975"/>
      <c r="BB226" s="202"/>
      <c r="BC226" s="202"/>
      <c r="BD226" s="202"/>
      <c r="BE226" s="202"/>
      <c r="BF226" s="202"/>
      <c r="BG226" s="125"/>
      <c r="BH226" s="1028">
        <f t="shared" si="325"/>
        <v>0</v>
      </c>
      <c r="BI226" s="975"/>
      <c r="BJ226" s="202"/>
      <c r="BK226" s="202"/>
      <c r="BL226" s="202"/>
      <c r="BM226" s="125"/>
      <c r="BN226" s="1029"/>
      <c r="BO226" s="367"/>
    </row>
    <row r="227" spans="1:67" x14ac:dyDescent="0.25">
      <c r="A227" s="111">
        <v>5260</v>
      </c>
      <c r="B227" s="56" t="s">
        <v>200</v>
      </c>
      <c r="C227" s="941">
        <f t="shared" ref="C227" si="326">SUM(C228)</f>
        <v>0</v>
      </c>
      <c r="D227" s="972">
        <f t="shared" ref="D227:E227" si="327">SUM(D228)</f>
        <v>0</v>
      </c>
      <c r="E227" s="135">
        <f t="shared" si="327"/>
        <v>0</v>
      </c>
      <c r="F227" s="972">
        <f>SUM(F228)</f>
        <v>0</v>
      </c>
      <c r="G227" s="118">
        <f>SUM(G228)</f>
        <v>0</v>
      </c>
      <c r="H227" s="118">
        <f t="shared" ref="H227:AX227" si="328">SUM(H228)</f>
        <v>0</v>
      </c>
      <c r="I227" s="118">
        <f t="shared" si="328"/>
        <v>0</v>
      </c>
      <c r="J227" s="118">
        <f t="shared" si="328"/>
        <v>0</v>
      </c>
      <c r="K227" s="118">
        <f t="shared" si="328"/>
        <v>0</v>
      </c>
      <c r="L227" s="118">
        <f t="shared" si="328"/>
        <v>0</v>
      </c>
      <c r="M227" s="118">
        <f t="shared" si="328"/>
        <v>0</v>
      </c>
      <c r="N227" s="118">
        <f t="shared" si="328"/>
        <v>0</v>
      </c>
      <c r="O227" s="118">
        <f t="shared" si="328"/>
        <v>0</v>
      </c>
      <c r="P227" s="118">
        <f t="shared" si="328"/>
        <v>0</v>
      </c>
      <c r="Q227" s="118">
        <f t="shared" si="328"/>
        <v>0</v>
      </c>
      <c r="R227" s="118">
        <f t="shared" si="328"/>
        <v>0</v>
      </c>
      <c r="S227" s="118">
        <f t="shared" si="328"/>
        <v>0</v>
      </c>
      <c r="T227" s="118">
        <f t="shared" si="328"/>
        <v>0</v>
      </c>
      <c r="U227" s="118">
        <f t="shared" si="328"/>
        <v>0</v>
      </c>
      <c r="V227" s="118">
        <f t="shared" si="328"/>
        <v>0</v>
      </c>
      <c r="W227" s="118">
        <f t="shared" si="328"/>
        <v>0</v>
      </c>
      <c r="X227" s="118">
        <f t="shared" si="328"/>
        <v>0</v>
      </c>
      <c r="Y227" s="118">
        <f t="shared" si="328"/>
        <v>0</v>
      </c>
      <c r="Z227" s="118">
        <f t="shared" si="328"/>
        <v>0</v>
      </c>
      <c r="AA227" s="118">
        <f t="shared" si="328"/>
        <v>0</v>
      </c>
      <c r="AB227" s="118">
        <f t="shared" si="328"/>
        <v>0</v>
      </c>
      <c r="AC227" s="118">
        <f t="shared" si="328"/>
        <v>0</v>
      </c>
      <c r="AD227" s="118">
        <f t="shared" si="328"/>
        <v>0</v>
      </c>
      <c r="AE227" s="118">
        <f t="shared" si="328"/>
        <v>0</v>
      </c>
      <c r="AF227" s="118">
        <f t="shared" si="328"/>
        <v>0</v>
      </c>
      <c r="AG227" s="118">
        <f t="shared" si="328"/>
        <v>0</v>
      </c>
      <c r="AH227" s="118">
        <f t="shared" si="328"/>
        <v>0</v>
      </c>
      <c r="AI227" s="118">
        <f t="shared" si="328"/>
        <v>0</v>
      </c>
      <c r="AJ227" s="118">
        <f t="shared" si="328"/>
        <v>0</v>
      </c>
      <c r="AK227" s="118">
        <f t="shared" si="328"/>
        <v>0</v>
      </c>
      <c r="AL227" s="118">
        <f t="shared" si="328"/>
        <v>0</v>
      </c>
      <c r="AM227" s="118">
        <f t="shared" si="328"/>
        <v>0</v>
      </c>
      <c r="AN227" s="118">
        <f t="shared" si="328"/>
        <v>0</v>
      </c>
      <c r="AO227" s="118">
        <f t="shared" si="328"/>
        <v>0</v>
      </c>
      <c r="AP227" s="118">
        <f t="shared" si="328"/>
        <v>0</v>
      </c>
      <c r="AQ227" s="118">
        <f t="shared" si="328"/>
        <v>0</v>
      </c>
      <c r="AR227" s="118">
        <f t="shared" si="328"/>
        <v>0</v>
      </c>
      <c r="AS227" s="118">
        <f t="shared" si="328"/>
        <v>0</v>
      </c>
      <c r="AT227" s="118">
        <f t="shared" si="328"/>
        <v>0</v>
      </c>
      <c r="AU227" s="118">
        <f t="shared" si="328"/>
        <v>0</v>
      </c>
      <c r="AV227" s="118">
        <f t="shared" si="328"/>
        <v>0</v>
      </c>
      <c r="AW227" s="118">
        <f t="shared" si="328"/>
        <v>0</v>
      </c>
      <c r="AX227" s="118">
        <f t="shared" si="328"/>
        <v>0</v>
      </c>
      <c r="AY227" s="135">
        <f>SUM(AY228)</f>
        <v>0</v>
      </c>
      <c r="AZ227" s="362">
        <f t="shared" ref="AZ227" si="329">SUM(AZ228)</f>
        <v>0</v>
      </c>
      <c r="BA227" s="972">
        <f>SUM(BA228)</f>
        <v>0</v>
      </c>
      <c r="BB227" s="118">
        <f t="shared" ref="BB227:BH227" si="330">SUM(BB228)</f>
        <v>0</v>
      </c>
      <c r="BC227" s="118">
        <f t="shared" si="330"/>
        <v>0</v>
      </c>
      <c r="BD227" s="118">
        <f t="shared" si="330"/>
        <v>0</v>
      </c>
      <c r="BE227" s="118">
        <f t="shared" si="330"/>
        <v>0</v>
      </c>
      <c r="BF227" s="118">
        <f t="shared" si="330"/>
        <v>0</v>
      </c>
      <c r="BG227" s="135">
        <f t="shared" si="330"/>
        <v>0</v>
      </c>
      <c r="BH227" s="362">
        <f t="shared" si="330"/>
        <v>0</v>
      </c>
      <c r="BI227" s="972">
        <f>SUM(BI228)</f>
        <v>0</v>
      </c>
      <c r="BJ227" s="118">
        <f t="shared" ref="BJ227:BM227" si="331">SUM(BJ228)</f>
        <v>0</v>
      </c>
      <c r="BK227" s="118">
        <f t="shared" si="331"/>
        <v>0</v>
      </c>
      <c r="BL227" s="118">
        <f t="shared" si="331"/>
        <v>0</v>
      </c>
      <c r="BM227" s="135">
        <f t="shared" si="331"/>
        <v>0</v>
      </c>
      <c r="BN227" s="57">
        <f>SUM(BN228)</f>
        <v>0</v>
      </c>
      <c r="BO227" s="367"/>
    </row>
    <row r="228" spans="1:67" ht="24" x14ac:dyDescent="0.25">
      <c r="A228" s="35">
        <v>5269</v>
      </c>
      <c r="B228" s="56" t="s">
        <v>201</v>
      </c>
      <c r="C228" s="941">
        <f>SUM(E228,AZ228,BH228)</f>
        <v>0</v>
      </c>
      <c r="D228" s="972">
        <f>SUM(F228,BA228,BI228)</f>
        <v>0</v>
      </c>
      <c r="E228" s="125">
        <f>SUM(F228:AY228)</f>
        <v>0</v>
      </c>
      <c r="F228" s="975"/>
      <c r="G228" s="202"/>
      <c r="H228" s="202"/>
      <c r="I228" s="202"/>
      <c r="J228" s="202"/>
      <c r="K228" s="202"/>
      <c r="L228" s="202"/>
      <c r="M228" s="202"/>
      <c r="N228" s="202"/>
      <c r="O228" s="202"/>
      <c r="P228" s="202"/>
      <c r="Q228" s="202"/>
      <c r="R228" s="202"/>
      <c r="S228" s="202"/>
      <c r="T228" s="202"/>
      <c r="U228" s="202"/>
      <c r="V228" s="202"/>
      <c r="W228" s="202"/>
      <c r="X228" s="202"/>
      <c r="Y228" s="202"/>
      <c r="Z228" s="202"/>
      <c r="AA228" s="202"/>
      <c r="AB228" s="202"/>
      <c r="AC228" s="202"/>
      <c r="AD228" s="202"/>
      <c r="AE228" s="202"/>
      <c r="AF228" s="202"/>
      <c r="AG228" s="202"/>
      <c r="AH228" s="202"/>
      <c r="AI228" s="202"/>
      <c r="AJ228" s="202"/>
      <c r="AK228" s="202"/>
      <c r="AL228" s="202"/>
      <c r="AM228" s="202"/>
      <c r="AN228" s="202"/>
      <c r="AO228" s="202"/>
      <c r="AP228" s="202"/>
      <c r="AQ228" s="202"/>
      <c r="AR228" s="202"/>
      <c r="AS228" s="202"/>
      <c r="AT228" s="202"/>
      <c r="AU228" s="202"/>
      <c r="AV228" s="202"/>
      <c r="AW228" s="202"/>
      <c r="AX228" s="202"/>
      <c r="AY228" s="125"/>
      <c r="AZ228" s="1028">
        <f t="shared" si="316"/>
        <v>0</v>
      </c>
      <c r="BA228" s="975"/>
      <c r="BB228" s="202"/>
      <c r="BC228" s="202"/>
      <c r="BD228" s="202"/>
      <c r="BE228" s="202"/>
      <c r="BF228" s="202"/>
      <c r="BG228" s="125"/>
      <c r="BH228" s="1028">
        <f t="shared" ref="BH228:BH229" si="332">SUM(BI228:BM228)</f>
        <v>0</v>
      </c>
      <c r="BI228" s="975"/>
      <c r="BJ228" s="202"/>
      <c r="BK228" s="202"/>
      <c r="BL228" s="202"/>
      <c r="BM228" s="125"/>
      <c r="BN228" s="1029"/>
      <c r="BO228" s="367"/>
    </row>
    <row r="229" spans="1:67" ht="24" x14ac:dyDescent="0.25">
      <c r="A229" s="106">
        <v>5270</v>
      </c>
      <c r="B229" s="78" t="s">
        <v>202</v>
      </c>
      <c r="C229" s="992">
        <f>SUM(E229,AZ229,BH229)</f>
        <v>0</v>
      </c>
      <c r="D229" s="1025">
        <f>SUM(F229,BA229,BI229)</f>
        <v>0</v>
      </c>
      <c r="E229" s="301">
        <f>SUM(F229:AY229)</f>
        <v>0</v>
      </c>
      <c r="F229" s="1004"/>
      <c r="G229" s="203"/>
      <c r="H229" s="203"/>
      <c r="I229" s="203"/>
      <c r="J229" s="203"/>
      <c r="K229" s="203"/>
      <c r="L229" s="203"/>
      <c r="M229" s="203"/>
      <c r="N229" s="203"/>
      <c r="O229" s="203"/>
      <c r="P229" s="203"/>
      <c r="Q229" s="203"/>
      <c r="R229" s="203"/>
      <c r="S229" s="203"/>
      <c r="T229" s="203"/>
      <c r="U229" s="203"/>
      <c r="V229" s="203"/>
      <c r="W229" s="203"/>
      <c r="X229" s="203"/>
      <c r="Y229" s="203"/>
      <c r="Z229" s="203"/>
      <c r="AA229" s="203"/>
      <c r="AB229" s="203"/>
      <c r="AC229" s="203"/>
      <c r="AD229" s="203"/>
      <c r="AE229" s="203"/>
      <c r="AF229" s="203"/>
      <c r="AG229" s="203"/>
      <c r="AH229" s="203"/>
      <c r="AI229" s="203"/>
      <c r="AJ229" s="203"/>
      <c r="AK229" s="203"/>
      <c r="AL229" s="203"/>
      <c r="AM229" s="203"/>
      <c r="AN229" s="203"/>
      <c r="AO229" s="203"/>
      <c r="AP229" s="203"/>
      <c r="AQ229" s="203"/>
      <c r="AR229" s="203"/>
      <c r="AS229" s="203"/>
      <c r="AT229" s="203"/>
      <c r="AU229" s="203"/>
      <c r="AV229" s="203"/>
      <c r="AW229" s="203"/>
      <c r="AX229" s="203"/>
      <c r="AY229" s="301"/>
      <c r="AZ229" s="1030">
        <f t="shared" si="316"/>
        <v>0</v>
      </c>
      <c r="BA229" s="1004"/>
      <c r="BB229" s="203"/>
      <c r="BC229" s="203"/>
      <c r="BD229" s="203"/>
      <c r="BE229" s="203"/>
      <c r="BF229" s="203"/>
      <c r="BG229" s="301"/>
      <c r="BH229" s="1030">
        <f t="shared" si="332"/>
        <v>0</v>
      </c>
      <c r="BI229" s="1004"/>
      <c r="BJ229" s="203"/>
      <c r="BK229" s="203"/>
      <c r="BL229" s="203"/>
      <c r="BM229" s="301"/>
      <c r="BN229" s="1031"/>
      <c r="BO229" s="367"/>
    </row>
    <row r="230" spans="1:67" x14ac:dyDescent="0.25">
      <c r="A230" s="100">
        <v>6000</v>
      </c>
      <c r="B230" s="100" t="s">
        <v>203</v>
      </c>
      <c r="C230" s="1021">
        <f t="shared" ref="C230:E230" si="333">C231+C251+C258</f>
        <v>0</v>
      </c>
      <c r="D230" s="1022">
        <f t="shared" si="333"/>
        <v>0</v>
      </c>
      <c r="E230" s="1023">
        <f t="shared" si="333"/>
        <v>0</v>
      </c>
      <c r="F230" s="1022">
        <f>F231+F251+F258</f>
        <v>0</v>
      </c>
      <c r="G230" s="1024">
        <f>G231+G251+G258</f>
        <v>0</v>
      </c>
      <c r="H230" s="1024">
        <f t="shared" ref="H230:AX230" si="334">H231+H251+H258</f>
        <v>0</v>
      </c>
      <c r="I230" s="1024">
        <f t="shared" si="334"/>
        <v>0</v>
      </c>
      <c r="J230" s="1024">
        <f t="shared" si="334"/>
        <v>0</v>
      </c>
      <c r="K230" s="1024">
        <f t="shared" si="334"/>
        <v>0</v>
      </c>
      <c r="L230" s="1024">
        <f t="shared" si="334"/>
        <v>0</v>
      </c>
      <c r="M230" s="1024">
        <f t="shared" si="334"/>
        <v>0</v>
      </c>
      <c r="N230" s="1024">
        <f t="shared" si="334"/>
        <v>0</v>
      </c>
      <c r="O230" s="1024">
        <f t="shared" si="334"/>
        <v>0</v>
      </c>
      <c r="P230" s="1024">
        <f t="shared" si="334"/>
        <v>0</v>
      </c>
      <c r="Q230" s="1024">
        <f t="shared" si="334"/>
        <v>0</v>
      </c>
      <c r="R230" s="1024">
        <f t="shared" si="334"/>
        <v>0</v>
      </c>
      <c r="S230" s="1024">
        <f t="shared" si="334"/>
        <v>0</v>
      </c>
      <c r="T230" s="1024">
        <f t="shared" si="334"/>
        <v>0</v>
      </c>
      <c r="U230" s="1024">
        <f t="shared" si="334"/>
        <v>0</v>
      </c>
      <c r="V230" s="1024">
        <f t="shared" si="334"/>
        <v>0</v>
      </c>
      <c r="W230" s="1024">
        <f t="shared" si="334"/>
        <v>0</v>
      </c>
      <c r="X230" s="1024">
        <f t="shared" si="334"/>
        <v>0</v>
      </c>
      <c r="Y230" s="1024">
        <f t="shared" si="334"/>
        <v>0</v>
      </c>
      <c r="Z230" s="1024">
        <f t="shared" si="334"/>
        <v>0</v>
      </c>
      <c r="AA230" s="1024">
        <f t="shared" si="334"/>
        <v>0</v>
      </c>
      <c r="AB230" s="1024">
        <f t="shared" si="334"/>
        <v>0</v>
      </c>
      <c r="AC230" s="1024">
        <f t="shared" si="334"/>
        <v>0</v>
      </c>
      <c r="AD230" s="1024">
        <f t="shared" si="334"/>
        <v>0</v>
      </c>
      <c r="AE230" s="1024">
        <f t="shared" si="334"/>
        <v>0</v>
      </c>
      <c r="AF230" s="1024">
        <f t="shared" si="334"/>
        <v>0</v>
      </c>
      <c r="AG230" s="1024">
        <f t="shared" si="334"/>
        <v>0</v>
      </c>
      <c r="AH230" s="1024">
        <f t="shared" si="334"/>
        <v>0</v>
      </c>
      <c r="AI230" s="1024">
        <f t="shared" si="334"/>
        <v>0</v>
      </c>
      <c r="AJ230" s="1024">
        <f t="shared" si="334"/>
        <v>0</v>
      </c>
      <c r="AK230" s="1024">
        <f t="shared" si="334"/>
        <v>0</v>
      </c>
      <c r="AL230" s="1024">
        <f t="shared" si="334"/>
        <v>0</v>
      </c>
      <c r="AM230" s="1024">
        <f t="shared" si="334"/>
        <v>0</v>
      </c>
      <c r="AN230" s="1024">
        <f t="shared" si="334"/>
        <v>0</v>
      </c>
      <c r="AO230" s="1024">
        <f t="shared" si="334"/>
        <v>0</v>
      </c>
      <c r="AP230" s="1024">
        <f t="shared" si="334"/>
        <v>0</v>
      </c>
      <c r="AQ230" s="1024">
        <f t="shared" si="334"/>
        <v>0</v>
      </c>
      <c r="AR230" s="1024">
        <f t="shared" si="334"/>
        <v>0</v>
      </c>
      <c r="AS230" s="1024">
        <f t="shared" si="334"/>
        <v>0</v>
      </c>
      <c r="AT230" s="1024">
        <f t="shared" si="334"/>
        <v>0</v>
      </c>
      <c r="AU230" s="1024">
        <f t="shared" si="334"/>
        <v>0</v>
      </c>
      <c r="AV230" s="1024">
        <f t="shared" si="334"/>
        <v>0</v>
      </c>
      <c r="AW230" s="1024">
        <f t="shared" si="334"/>
        <v>0</v>
      </c>
      <c r="AX230" s="1024">
        <f t="shared" si="334"/>
        <v>0</v>
      </c>
      <c r="AY230" s="1023">
        <f>AY231+AY251+AY258</f>
        <v>0</v>
      </c>
      <c r="AZ230" s="1022">
        <f t="shared" ref="AZ230" si="335">AZ231+AZ251+AZ258</f>
        <v>0</v>
      </c>
      <c r="BA230" s="1022">
        <f>BA231+BA251+BA258</f>
        <v>0</v>
      </c>
      <c r="BB230" s="1024">
        <f t="shared" ref="BB230:BH230" si="336">BB231+BB251+BB258</f>
        <v>0</v>
      </c>
      <c r="BC230" s="1024">
        <f t="shared" si="336"/>
        <v>0</v>
      </c>
      <c r="BD230" s="1024">
        <f t="shared" si="336"/>
        <v>0</v>
      </c>
      <c r="BE230" s="1024">
        <f t="shared" si="336"/>
        <v>0</v>
      </c>
      <c r="BF230" s="1024">
        <f t="shared" si="336"/>
        <v>0</v>
      </c>
      <c r="BG230" s="1023">
        <f t="shared" si="336"/>
        <v>0</v>
      </c>
      <c r="BH230" s="1022">
        <f t="shared" si="336"/>
        <v>0</v>
      </c>
      <c r="BI230" s="1022">
        <f>BI231+BI251+BI258</f>
        <v>0</v>
      </c>
      <c r="BJ230" s="199">
        <f t="shared" ref="BJ230:BM230" si="337">BJ231+BJ251+BJ258</f>
        <v>0</v>
      </c>
      <c r="BK230" s="199">
        <f t="shared" si="337"/>
        <v>0</v>
      </c>
      <c r="BL230" s="199">
        <f t="shared" si="337"/>
        <v>0</v>
      </c>
      <c r="BM230" s="139">
        <f t="shared" si="337"/>
        <v>0</v>
      </c>
      <c r="BN230" s="101">
        <f>BN231+BN251+BN258</f>
        <v>0</v>
      </c>
      <c r="BO230" s="367"/>
    </row>
    <row r="231" spans="1:67" ht="14.25" customHeight="1" x14ac:dyDescent="0.25">
      <c r="A231" s="72">
        <v>6200</v>
      </c>
      <c r="B231" s="122" t="s">
        <v>204</v>
      </c>
      <c r="C231" s="1041">
        <f t="shared" ref="C231:E231" si="338">SUM(C232,C233,C235,C238,C244,C245,C246)</f>
        <v>0</v>
      </c>
      <c r="D231" s="1042">
        <f t="shared" si="338"/>
        <v>0</v>
      </c>
      <c r="E231" s="140">
        <f t="shared" si="338"/>
        <v>0</v>
      </c>
      <c r="F231" s="1042">
        <f>SUM(F232,F233,F235,F238,F244,F245,F246)</f>
        <v>0</v>
      </c>
      <c r="G231" s="207">
        <f>SUM(G232,G233,G235,G238,G244,G245,G246)</f>
        <v>0</v>
      </c>
      <c r="H231" s="207">
        <f t="shared" ref="H231:AX231" si="339">SUM(H232,H233,H235,H238,H244,H245,H246)</f>
        <v>0</v>
      </c>
      <c r="I231" s="207">
        <f t="shared" si="339"/>
        <v>0</v>
      </c>
      <c r="J231" s="207">
        <f t="shared" si="339"/>
        <v>0</v>
      </c>
      <c r="K231" s="207">
        <f t="shared" si="339"/>
        <v>0</v>
      </c>
      <c r="L231" s="207">
        <f t="shared" si="339"/>
        <v>0</v>
      </c>
      <c r="M231" s="207">
        <f t="shared" si="339"/>
        <v>0</v>
      </c>
      <c r="N231" s="207">
        <f t="shared" si="339"/>
        <v>0</v>
      </c>
      <c r="O231" s="207">
        <f t="shared" si="339"/>
        <v>0</v>
      </c>
      <c r="P231" s="207">
        <f t="shared" si="339"/>
        <v>0</v>
      </c>
      <c r="Q231" s="207">
        <f t="shared" si="339"/>
        <v>0</v>
      </c>
      <c r="R231" s="207">
        <f t="shared" si="339"/>
        <v>0</v>
      </c>
      <c r="S231" s="207">
        <f t="shared" si="339"/>
        <v>0</v>
      </c>
      <c r="T231" s="207">
        <f t="shared" si="339"/>
        <v>0</v>
      </c>
      <c r="U231" s="207">
        <f t="shared" si="339"/>
        <v>0</v>
      </c>
      <c r="V231" s="207">
        <f t="shared" si="339"/>
        <v>0</v>
      </c>
      <c r="W231" s="207">
        <f t="shared" si="339"/>
        <v>0</v>
      </c>
      <c r="X231" s="207">
        <f t="shared" si="339"/>
        <v>0</v>
      </c>
      <c r="Y231" s="207">
        <f t="shared" si="339"/>
        <v>0</v>
      </c>
      <c r="Z231" s="207">
        <f t="shared" si="339"/>
        <v>0</v>
      </c>
      <c r="AA231" s="207">
        <f t="shared" si="339"/>
        <v>0</v>
      </c>
      <c r="AB231" s="207">
        <f t="shared" si="339"/>
        <v>0</v>
      </c>
      <c r="AC231" s="207">
        <f t="shared" si="339"/>
        <v>0</v>
      </c>
      <c r="AD231" s="207">
        <f t="shared" si="339"/>
        <v>0</v>
      </c>
      <c r="AE231" s="207">
        <f t="shared" si="339"/>
        <v>0</v>
      </c>
      <c r="AF231" s="207">
        <f t="shared" si="339"/>
        <v>0</v>
      </c>
      <c r="AG231" s="207">
        <f t="shared" si="339"/>
        <v>0</v>
      </c>
      <c r="AH231" s="207">
        <f t="shared" si="339"/>
        <v>0</v>
      </c>
      <c r="AI231" s="207">
        <f t="shared" si="339"/>
        <v>0</v>
      </c>
      <c r="AJ231" s="207">
        <f t="shared" si="339"/>
        <v>0</v>
      </c>
      <c r="AK231" s="207">
        <f t="shared" si="339"/>
        <v>0</v>
      </c>
      <c r="AL231" s="207">
        <f t="shared" si="339"/>
        <v>0</v>
      </c>
      <c r="AM231" s="207">
        <f t="shared" si="339"/>
        <v>0</v>
      </c>
      <c r="AN231" s="207">
        <f t="shared" si="339"/>
        <v>0</v>
      </c>
      <c r="AO231" s="207">
        <f t="shared" si="339"/>
        <v>0</v>
      </c>
      <c r="AP231" s="207">
        <f t="shared" si="339"/>
        <v>0</v>
      </c>
      <c r="AQ231" s="207">
        <f t="shared" si="339"/>
        <v>0</v>
      </c>
      <c r="AR231" s="207">
        <f t="shared" si="339"/>
        <v>0</v>
      </c>
      <c r="AS231" s="207">
        <f t="shared" si="339"/>
        <v>0</v>
      </c>
      <c r="AT231" s="207">
        <f t="shared" si="339"/>
        <v>0</v>
      </c>
      <c r="AU231" s="207">
        <f t="shared" si="339"/>
        <v>0</v>
      </c>
      <c r="AV231" s="207">
        <f t="shared" si="339"/>
        <v>0</v>
      </c>
      <c r="AW231" s="207">
        <f t="shared" si="339"/>
        <v>0</v>
      </c>
      <c r="AX231" s="207">
        <f t="shared" si="339"/>
        <v>0</v>
      </c>
      <c r="AY231" s="140">
        <f>SUM(AY232,AY233,AY235,AY238,AY244,AY245,AY246)</f>
        <v>0</v>
      </c>
      <c r="AZ231" s="385">
        <f t="shared" ref="AZ231" si="340">SUM(AZ232,AZ233,AZ235,AZ238,AZ244,AZ245,AZ246)</f>
        <v>0</v>
      </c>
      <c r="BA231" s="1042">
        <f>SUM(BA232,BA233,BA235,BA238,BA244,BA245,BA246)</f>
        <v>0</v>
      </c>
      <c r="BB231" s="207">
        <f t="shared" ref="BB231:BH231" si="341">SUM(BB232,BB233,BB235,BB238,BB244,BB245,BB246)</f>
        <v>0</v>
      </c>
      <c r="BC231" s="207">
        <f t="shared" si="341"/>
        <v>0</v>
      </c>
      <c r="BD231" s="207">
        <f t="shared" si="341"/>
        <v>0</v>
      </c>
      <c r="BE231" s="207">
        <f t="shared" si="341"/>
        <v>0</v>
      </c>
      <c r="BF231" s="207">
        <f t="shared" si="341"/>
        <v>0</v>
      </c>
      <c r="BG231" s="140">
        <f t="shared" si="341"/>
        <v>0</v>
      </c>
      <c r="BH231" s="385">
        <f t="shared" si="341"/>
        <v>0</v>
      </c>
      <c r="BI231" s="1042">
        <f>SUM(BI232,BI233,BI235,BI238,BI244,BI245,BI246)</f>
        <v>0</v>
      </c>
      <c r="BJ231" s="207">
        <f t="shared" ref="BJ231:BM231" si="342">SUM(BJ232,BJ233,BJ235,BJ238,BJ244,BJ245,BJ246)</f>
        <v>0</v>
      </c>
      <c r="BK231" s="207">
        <f t="shared" si="342"/>
        <v>0</v>
      </c>
      <c r="BL231" s="207">
        <f t="shared" si="342"/>
        <v>0</v>
      </c>
      <c r="BM231" s="140">
        <f t="shared" si="342"/>
        <v>0</v>
      </c>
      <c r="BN231" s="129">
        <f>SUM(BN232,BN233,BN235,BN238,BN244,BN245,BN246)</f>
        <v>0</v>
      </c>
      <c r="BO231" s="367"/>
    </row>
    <row r="232" spans="1:67" ht="24" x14ac:dyDescent="0.25">
      <c r="A232" s="116">
        <v>6220</v>
      </c>
      <c r="B232" s="50" t="s">
        <v>205</v>
      </c>
      <c r="C232" s="936">
        <f>SUM(E232,AZ232,BH232)</f>
        <v>0</v>
      </c>
      <c r="D232" s="965">
        <f>SUM(F232,BA232,BI232)</f>
        <v>0</v>
      </c>
      <c r="E232" s="294">
        <f>SUM(F232:AY232)</f>
        <v>0</v>
      </c>
      <c r="F232" s="968"/>
      <c r="G232" s="201"/>
      <c r="H232" s="201"/>
      <c r="I232" s="201"/>
      <c r="J232" s="201"/>
      <c r="K232" s="201"/>
      <c r="L232" s="201"/>
      <c r="M232" s="201"/>
      <c r="N232" s="201"/>
      <c r="O232" s="201"/>
      <c r="P232" s="201"/>
      <c r="Q232" s="201"/>
      <c r="R232" s="201"/>
      <c r="S232" s="201"/>
      <c r="T232" s="201"/>
      <c r="U232" s="201"/>
      <c r="V232" s="201"/>
      <c r="W232" s="201"/>
      <c r="X232" s="201"/>
      <c r="Y232" s="201"/>
      <c r="Z232" s="201"/>
      <c r="AA232" s="201"/>
      <c r="AB232" s="201"/>
      <c r="AC232" s="201"/>
      <c r="AD232" s="201"/>
      <c r="AE232" s="201"/>
      <c r="AF232" s="201"/>
      <c r="AG232" s="201"/>
      <c r="AH232" s="201"/>
      <c r="AI232" s="201"/>
      <c r="AJ232" s="201"/>
      <c r="AK232" s="201"/>
      <c r="AL232" s="201"/>
      <c r="AM232" s="201"/>
      <c r="AN232" s="201"/>
      <c r="AO232" s="201"/>
      <c r="AP232" s="201"/>
      <c r="AQ232" s="201"/>
      <c r="AR232" s="201"/>
      <c r="AS232" s="201"/>
      <c r="AT232" s="201"/>
      <c r="AU232" s="201"/>
      <c r="AV232" s="201"/>
      <c r="AW232" s="201"/>
      <c r="AX232" s="201"/>
      <c r="AY232" s="294"/>
      <c r="AZ232" s="1026">
        <f t="shared" ref="AZ232" si="343">SUM(BA232:BG232)</f>
        <v>0</v>
      </c>
      <c r="BA232" s="968"/>
      <c r="BB232" s="201"/>
      <c r="BC232" s="201"/>
      <c r="BD232" s="201"/>
      <c r="BE232" s="201"/>
      <c r="BF232" s="201"/>
      <c r="BG232" s="294"/>
      <c r="BH232" s="1026">
        <f t="shared" ref="BH232" si="344">SUM(BI232:BM232)</f>
        <v>0</v>
      </c>
      <c r="BI232" s="968"/>
      <c r="BJ232" s="201"/>
      <c r="BK232" s="201"/>
      <c r="BL232" s="201"/>
      <c r="BM232" s="294"/>
      <c r="BN232" s="1027"/>
      <c r="BO232" s="367"/>
    </row>
    <row r="233" spans="1:67" x14ac:dyDescent="0.25">
      <c r="A233" s="111">
        <v>6230</v>
      </c>
      <c r="B233" s="56" t="s">
        <v>316</v>
      </c>
      <c r="C233" s="941">
        <f t="shared" ref="C233" si="345">SUM(C234)</f>
        <v>0</v>
      </c>
      <c r="D233" s="972">
        <f t="shared" ref="D233:E233" si="346">SUM(D234)</f>
        <v>0</v>
      </c>
      <c r="E233" s="125">
        <f t="shared" si="346"/>
        <v>0</v>
      </c>
      <c r="F233" s="975">
        <f>SUM(F234)</f>
        <v>0</v>
      </c>
      <c r="G233" s="202">
        <f>SUM(G234)</f>
        <v>0</v>
      </c>
      <c r="H233" s="202">
        <f t="shared" ref="H233:AZ233" si="347">SUM(H234)</f>
        <v>0</v>
      </c>
      <c r="I233" s="202">
        <f t="shared" si="347"/>
        <v>0</v>
      </c>
      <c r="J233" s="202">
        <f t="shared" si="347"/>
        <v>0</v>
      </c>
      <c r="K233" s="202">
        <f t="shared" si="347"/>
        <v>0</v>
      </c>
      <c r="L233" s="202">
        <f t="shared" si="347"/>
        <v>0</v>
      </c>
      <c r="M233" s="202">
        <f t="shared" si="347"/>
        <v>0</v>
      </c>
      <c r="N233" s="202">
        <f t="shared" si="347"/>
        <v>0</v>
      </c>
      <c r="O233" s="202">
        <f t="shared" si="347"/>
        <v>0</v>
      </c>
      <c r="P233" s="202">
        <f t="shared" si="347"/>
        <v>0</v>
      </c>
      <c r="Q233" s="202">
        <f t="shared" si="347"/>
        <v>0</v>
      </c>
      <c r="R233" s="202">
        <f t="shared" si="347"/>
        <v>0</v>
      </c>
      <c r="S233" s="202">
        <f t="shared" si="347"/>
        <v>0</v>
      </c>
      <c r="T233" s="202">
        <f t="shared" si="347"/>
        <v>0</v>
      </c>
      <c r="U233" s="202">
        <f t="shared" si="347"/>
        <v>0</v>
      </c>
      <c r="V233" s="202">
        <f t="shared" si="347"/>
        <v>0</v>
      </c>
      <c r="W233" s="202">
        <f t="shared" si="347"/>
        <v>0</v>
      </c>
      <c r="X233" s="202">
        <f t="shared" si="347"/>
        <v>0</v>
      </c>
      <c r="Y233" s="202">
        <f t="shared" si="347"/>
        <v>0</v>
      </c>
      <c r="Z233" s="202">
        <f t="shared" si="347"/>
        <v>0</v>
      </c>
      <c r="AA233" s="202">
        <f t="shared" si="347"/>
        <v>0</v>
      </c>
      <c r="AB233" s="202">
        <f t="shared" si="347"/>
        <v>0</v>
      </c>
      <c r="AC233" s="202">
        <f t="shared" si="347"/>
        <v>0</v>
      </c>
      <c r="AD233" s="202">
        <f t="shared" si="347"/>
        <v>0</v>
      </c>
      <c r="AE233" s="202">
        <f t="shared" si="347"/>
        <v>0</v>
      </c>
      <c r="AF233" s="202">
        <f t="shared" si="347"/>
        <v>0</v>
      </c>
      <c r="AG233" s="202">
        <f t="shared" si="347"/>
        <v>0</v>
      </c>
      <c r="AH233" s="202">
        <f t="shared" si="347"/>
        <v>0</v>
      </c>
      <c r="AI233" s="202">
        <f t="shared" si="347"/>
        <v>0</v>
      </c>
      <c r="AJ233" s="202">
        <f t="shared" si="347"/>
        <v>0</v>
      </c>
      <c r="AK233" s="202">
        <f t="shared" si="347"/>
        <v>0</v>
      </c>
      <c r="AL233" s="202">
        <f t="shared" si="347"/>
        <v>0</v>
      </c>
      <c r="AM233" s="202">
        <f t="shared" si="347"/>
        <v>0</v>
      </c>
      <c r="AN233" s="202">
        <f t="shared" si="347"/>
        <v>0</v>
      </c>
      <c r="AO233" s="202">
        <f t="shared" si="347"/>
        <v>0</v>
      </c>
      <c r="AP233" s="202">
        <f t="shared" si="347"/>
        <v>0</v>
      </c>
      <c r="AQ233" s="202">
        <f t="shared" si="347"/>
        <v>0</v>
      </c>
      <c r="AR233" s="202">
        <f t="shared" si="347"/>
        <v>0</v>
      </c>
      <c r="AS233" s="202">
        <f t="shared" si="347"/>
        <v>0</v>
      </c>
      <c r="AT233" s="202">
        <f t="shared" si="347"/>
        <v>0</v>
      </c>
      <c r="AU233" s="202">
        <f t="shared" si="347"/>
        <v>0</v>
      </c>
      <c r="AV233" s="202">
        <f t="shared" si="347"/>
        <v>0</v>
      </c>
      <c r="AW233" s="202">
        <f t="shared" si="347"/>
        <v>0</v>
      </c>
      <c r="AX233" s="202">
        <f t="shared" si="347"/>
        <v>0</v>
      </c>
      <c r="AY233" s="125">
        <f t="shared" si="347"/>
        <v>0</v>
      </c>
      <c r="AZ233" s="1028">
        <f t="shared" si="347"/>
        <v>0</v>
      </c>
      <c r="BA233" s="975">
        <f>SUM(BA234)</f>
        <v>0</v>
      </c>
      <c r="BB233" s="202">
        <f t="shared" ref="BB233:BH233" si="348">SUM(BB234)</f>
        <v>0</v>
      </c>
      <c r="BC233" s="202">
        <f t="shared" si="348"/>
        <v>0</v>
      </c>
      <c r="BD233" s="202">
        <f t="shared" si="348"/>
        <v>0</v>
      </c>
      <c r="BE233" s="202">
        <f t="shared" si="348"/>
        <v>0</v>
      </c>
      <c r="BF233" s="202">
        <f t="shared" si="348"/>
        <v>0</v>
      </c>
      <c r="BG233" s="125">
        <f t="shared" si="348"/>
        <v>0</v>
      </c>
      <c r="BH233" s="1028">
        <f t="shared" si="348"/>
        <v>0</v>
      </c>
      <c r="BI233" s="975">
        <f>SUM(BI234)</f>
        <v>0</v>
      </c>
      <c r="BJ233" s="202">
        <f t="shared" ref="BJ233:BM233" si="349">SUM(BJ234)</f>
        <v>0</v>
      </c>
      <c r="BK233" s="202">
        <f t="shared" si="349"/>
        <v>0</v>
      </c>
      <c r="BL233" s="202">
        <f t="shared" si="349"/>
        <v>0</v>
      </c>
      <c r="BM233" s="125">
        <f t="shared" si="349"/>
        <v>0</v>
      </c>
      <c r="BN233" s="1029">
        <f>SUM(BN234)</f>
        <v>0</v>
      </c>
      <c r="BO233" s="367"/>
    </row>
    <row r="234" spans="1:67" ht="24" x14ac:dyDescent="0.25">
      <c r="A234" s="35">
        <v>6239</v>
      </c>
      <c r="B234" s="50" t="s">
        <v>317</v>
      </c>
      <c r="C234" s="936">
        <f>SUM(E234,AZ234,BH234)</f>
        <v>0</v>
      </c>
      <c r="D234" s="972">
        <f>SUM(F234,BA234,BI234)</f>
        <v>0</v>
      </c>
      <c r="E234" s="294">
        <f>SUM(F234:AY234)</f>
        <v>0</v>
      </c>
      <c r="F234" s="968"/>
      <c r="G234" s="201"/>
      <c r="H234" s="201"/>
      <c r="I234" s="201"/>
      <c r="J234" s="201"/>
      <c r="K234" s="201"/>
      <c r="L234" s="201"/>
      <c r="M234" s="201"/>
      <c r="N234" s="201"/>
      <c r="O234" s="201"/>
      <c r="P234" s="201"/>
      <c r="Q234" s="201"/>
      <c r="R234" s="201"/>
      <c r="S234" s="201"/>
      <c r="T234" s="201"/>
      <c r="U234" s="201"/>
      <c r="V234" s="201"/>
      <c r="W234" s="201"/>
      <c r="X234" s="201"/>
      <c r="Y234" s="201"/>
      <c r="Z234" s="201"/>
      <c r="AA234" s="201"/>
      <c r="AB234" s="201"/>
      <c r="AC234" s="201"/>
      <c r="AD234" s="201"/>
      <c r="AE234" s="201"/>
      <c r="AF234" s="201"/>
      <c r="AG234" s="201"/>
      <c r="AH234" s="201"/>
      <c r="AI234" s="201"/>
      <c r="AJ234" s="201"/>
      <c r="AK234" s="201"/>
      <c r="AL234" s="201"/>
      <c r="AM234" s="201"/>
      <c r="AN234" s="201"/>
      <c r="AO234" s="201"/>
      <c r="AP234" s="201"/>
      <c r="AQ234" s="201"/>
      <c r="AR234" s="201"/>
      <c r="AS234" s="201"/>
      <c r="AT234" s="201"/>
      <c r="AU234" s="201"/>
      <c r="AV234" s="201"/>
      <c r="AW234" s="201"/>
      <c r="AX234" s="201"/>
      <c r="AY234" s="294"/>
      <c r="AZ234" s="1026">
        <f t="shared" ref="AZ234" si="350">SUM(BA234:BG234)</f>
        <v>0</v>
      </c>
      <c r="BA234" s="968"/>
      <c r="BB234" s="201"/>
      <c r="BC234" s="201"/>
      <c r="BD234" s="201"/>
      <c r="BE234" s="201"/>
      <c r="BF234" s="201"/>
      <c r="BG234" s="294"/>
      <c r="BH234" s="1026">
        <f t="shared" ref="BH234" si="351">SUM(BI234:BM234)</f>
        <v>0</v>
      </c>
      <c r="BI234" s="968"/>
      <c r="BJ234" s="201"/>
      <c r="BK234" s="201"/>
      <c r="BL234" s="201"/>
      <c r="BM234" s="294"/>
      <c r="BN234" s="1027"/>
      <c r="BO234" s="367"/>
    </row>
    <row r="235" spans="1:67" ht="24" x14ac:dyDescent="0.25">
      <c r="A235" s="111">
        <v>6240</v>
      </c>
      <c r="B235" s="56" t="s">
        <v>206</v>
      </c>
      <c r="C235" s="941">
        <f t="shared" ref="C235:E235" si="352">SUM(C236:C237)</f>
        <v>0</v>
      </c>
      <c r="D235" s="972">
        <f t="shared" si="352"/>
        <v>0</v>
      </c>
      <c r="E235" s="135">
        <f t="shared" si="352"/>
        <v>0</v>
      </c>
      <c r="F235" s="972">
        <f>SUM(F236:F237)</f>
        <v>0</v>
      </c>
      <c r="G235" s="118">
        <f>SUM(G236:G237)</f>
        <v>0</v>
      </c>
      <c r="H235" s="118">
        <f t="shared" ref="H235:AX235" si="353">SUM(H236:H237)</f>
        <v>0</v>
      </c>
      <c r="I235" s="118">
        <f t="shared" si="353"/>
        <v>0</v>
      </c>
      <c r="J235" s="118">
        <f t="shared" si="353"/>
        <v>0</v>
      </c>
      <c r="K235" s="118">
        <f t="shared" si="353"/>
        <v>0</v>
      </c>
      <c r="L235" s="118">
        <f t="shared" si="353"/>
        <v>0</v>
      </c>
      <c r="M235" s="118">
        <f t="shared" si="353"/>
        <v>0</v>
      </c>
      <c r="N235" s="118">
        <f t="shared" si="353"/>
        <v>0</v>
      </c>
      <c r="O235" s="118">
        <f t="shared" si="353"/>
        <v>0</v>
      </c>
      <c r="P235" s="118">
        <f t="shared" si="353"/>
        <v>0</v>
      </c>
      <c r="Q235" s="118">
        <f t="shared" si="353"/>
        <v>0</v>
      </c>
      <c r="R235" s="118">
        <f t="shared" si="353"/>
        <v>0</v>
      </c>
      <c r="S235" s="118">
        <f t="shared" si="353"/>
        <v>0</v>
      </c>
      <c r="T235" s="118">
        <f t="shared" si="353"/>
        <v>0</v>
      </c>
      <c r="U235" s="118">
        <f t="shared" si="353"/>
        <v>0</v>
      </c>
      <c r="V235" s="118">
        <f t="shared" si="353"/>
        <v>0</v>
      </c>
      <c r="W235" s="118">
        <f t="shared" si="353"/>
        <v>0</v>
      </c>
      <c r="X235" s="118">
        <f t="shared" si="353"/>
        <v>0</v>
      </c>
      <c r="Y235" s="118">
        <f t="shared" si="353"/>
        <v>0</v>
      </c>
      <c r="Z235" s="118">
        <f t="shared" si="353"/>
        <v>0</v>
      </c>
      <c r="AA235" s="118">
        <f t="shared" si="353"/>
        <v>0</v>
      </c>
      <c r="AB235" s="118">
        <f t="shared" si="353"/>
        <v>0</v>
      </c>
      <c r="AC235" s="118">
        <f t="shared" si="353"/>
        <v>0</v>
      </c>
      <c r="AD235" s="118">
        <f t="shared" si="353"/>
        <v>0</v>
      </c>
      <c r="AE235" s="118">
        <f t="shared" si="353"/>
        <v>0</v>
      </c>
      <c r="AF235" s="118">
        <f t="shared" si="353"/>
        <v>0</v>
      </c>
      <c r="AG235" s="118">
        <f t="shared" si="353"/>
        <v>0</v>
      </c>
      <c r="AH235" s="118">
        <f t="shared" si="353"/>
        <v>0</v>
      </c>
      <c r="AI235" s="118">
        <f t="shared" si="353"/>
        <v>0</v>
      </c>
      <c r="AJ235" s="118">
        <f t="shared" si="353"/>
        <v>0</v>
      </c>
      <c r="AK235" s="118">
        <f t="shared" si="353"/>
        <v>0</v>
      </c>
      <c r="AL235" s="118">
        <f t="shared" si="353"/>
        <v>0</v>
      </c>
      <c r="AM235" s="118">
        <f t="shared" si="353"/>
        <v>0</v>
      </c>
      <c r="AN235" s="118">
        <f t="shared" si="353"/>
        <v>0</v>
      </c>
      <c r="AO235" s="118">
        <f t="shared" si="353"/>
        <v>0</v>
      </c>
      <c r="AP235" s="118">
        <f t="shared" si="353"/>
        <v>0</v>
      </c>
      <c r="AQ235" s="118">
        <f t="shared" si="353"/>
        <v>0</v>
      </c>
      <c r="AR235" s="118">
        <f t="shared" si="353"/>
        <v>0</v>
      </c>
      <c r="AS235" s="118">
        <f t="shared" si="353"/>
        <v>0</v>
      </c>
      <c r="AT235" s="118">
        <f t="shared" si="353"/>
        <v>0</v>
      </c>
      <c r="AU235" s="118">
        <f t="shared" si="353"/>
        <v>0</v>
      </c>
      <c r="AV235" s="118">
        <f t="shared" si="353"/>
        <v>0</v>
      </c>
      <c r="AW235" s="118">
        <f t="shared" si="353"/>
        <v>0</v>
      </c>
      <c r="AX235" s="118">
        <f t="shared" si="353"/>
        <v>0</v>
      </c>
      <c r="AY235" s="135">
        <f>SUM(AY236:AY237)</f>
        <v>0</v>
      </c>
      <c r="AZ235" s="362">
        <f t="shared" ref="AZ235" si="354">SUM(AZ236:AZ237)</f>
        <v>0</v>
      </c>
      <c r="BA235" s="972">
        <f>SUM(BA236:BA237)</f>
        <v>0</v>
      </c>
      <c r="BB235" s="118">
        <f t="shared" ref="BB235:BH235" si="355">SUM(BB236:BB237)</f>
        <v>0</v>
      </c>
      <c r="BC235" s="118">
        <f t="shared" si="355"/>
        <v>0</v>
      </c>
      <c r="BD235" s="118">
        <f t="shared" si="355"/>
        <v>0</v>
      </c>
      <c r="BE235" s="118">
        <f t="shared" si="355"/>
        <v>0</v>
      </c>
      <c r="BF235" s="118">
        <f t="shared" si="355"/>
        <v>0</v>
      </c>
      <c r="BG235" s="135">
        <f t="shared" si="355"/>
        <v>0</v>
      </c>
      <c r="BH235" s="362">
        <f t="shared" si="355"/>
        <v>0</v>
      </c>
      <c r="BI235" s="972">
        <f>SUM(BI236:BI237)</f>
        <v>0</v>
      </c>
      <c r="BJ235" s="118">
        <f t="shared" ref="BJ235:BM235" si="356">SUM(BJ236:BJ237)</f>
        <v>0</v>
      </c>
      <c r="BK235" s="118">
        <f t="shared" si="356"/>
        <v>0</v>
      </c>
      <c r="BL235" s="118">
        <f t="shared" si="356"/>
        <v>0</v>
      </c>
      <c r="BM235" s="135">
        <f t="shared" si="356"/>
        <v>0</v>
      </c>
      <c r="BN235" s="57">
        <f>SUM(BN236:BN237)</f>
        <v>0</v>
      </c>
      <c r="BO235" s="367"/>
    </row>
    <row r="236" spans="1:67" x14ac:dyDescent="0.25">
      <c r="A236" s="35">
        <v>6241</v>
      </c>
      <c r="B236" s="56" t="s">
        <v>207</v>
      </c>
      <c r="C236" s="941">
        <f>SUM(E236,AZ236,BH236)</f>
        <v>0</v>
      </c>
      <c r="D236" s="972">
        <f>SUM(F236,BA236,BI236)</f>
        <v>0</v>
      </c>
      <c r="E236" s="125">
        <f>SUM(F236:AY236)</f>
        <v>0</v>
      </c>
      <c r="F236" s="975"/>
      <c r="G236" s="202"/>
      <c r="H236" s="202"/>
      <c r="I236" s="202"/>
      <c r="J236" s="202"/>
      <c r="K236" s="202"/>
      <c r="L236" s="202"/>
      <c r="M236" s="202"/>
      <c r="N236" s="202"/>
      <c r="O236" s="202"/>
      <c r="P236" s="202"/>
      <c r="Q236" s="202"/>
      <c r="R236" s="202"/>
      <c r="S236" s="202"/>
      <c r="T236" s="202"/>
      <c r="U236" s="202"/>
      <c r="V236" s="202"/>
      <c r="W236" s="202"/>
      <c r="X236" s="202"/>
      <c r="Y236" s="202"/>
      <c r="Z236" s="202"/>
      <c r="AA236" s="202"/>
      <c r="AB236" s="202"/>
      <c r="AC236" s="202"/>
      <c r="AD236" s="202"/>
      <c r="AE236" s="202"/>
      <c r="AF236" s="202"/>
      <c r="AG236" s="202"/>
      <c r="AH236" s="202"/>
      <c r="AI236" s="202"/>
      <c r="AJ236" s="202"/>
      <c r="AK236" s="202"/>
      <c r="AL236" s="202"/>
      <c r="AM236" s="202"/>
      <c r="AN236" s="202"/>
      <c r="AO236" s="202"/>
      <c r="AP236" s="202"/>
      <c r="AQ236" s="202"/>
      <c r="AR236" s="202"/>
      <c r="AS236" s="202"/>
      <c r="AT236" s="202"/>
      <c r="AU236" s="202"/>
      <c r="AV236" s="202"/>
      <c r="AW236" s="202"/>
      <c r="AX236" s="202"/>
      <c r="AY236" s="125"/>
      <c r="AZ236" s="1028">
        <f t="shared" ref="AZ236:AZ237" si="357">SUM(BA236:BG236)</f>
        <v>0</v>
      </c>
      <c r="BA236" s="975"/>
      <c r="BB236" s="202"/>
      <c r="BC236" s="202"/>
      <c r="BD236" s="202"/>
      <c r="BE236" s="202"/>
      <c r="BF236" s="202"/>
      <c r="BG236" s="125"/>
      <c r="BH236" s="1028">
        <f t="shared" ref="BH236:BH237" si="358">SUM(BI236:BM236)</f>
        <v>0</v>
      </c>
      <c r="BI236" s="975"/>
      <c r="BJ236" s="202"/>
      <c r="BK236" s="202"/>
      <c r="BL236" s="202"/>
      <c r="BM236" s="125"/>
      <c r="BN236" s="1029"/>
      <c r="BO236" s="367"/>
    </row>
    <row r="237" spans="1:67" x14ac:dyDescent="0.25">
      <c r="A237" s="35">
        <v>6242</v>
      </c>
      <c r="B237" s="56" t="s">
        <v>208</v>
      </c>
      <c r="C237" s="941">
        <f>SUM(E237,AZ237,BH237)</f>
        <v>0</v>
      </c>
      <c r="D237" s="972">
        <f>SUM(F237,BA237,BI237)</f>
        <v>0</v>
      </c>
      <c r="E237" s="125">
        <f>SUM(F237:AY237)</f>
        <v>0</v>
      </c>
      <c r="F237" s="975"/>
      <c r="G237" s="202"/>
      <c r="H237" s="202"/>
      <c r="I237" s="202"/>
      <c r="J237" s="202"/>
      <c r="K237" s="202"/>
      <c r="L237" s="202"/>
      <c r="M237" s="202"/>
      <c r="N237" s="202"/>
      <c r="O237" s="202"/>
      <c r="P237" s="202"/>
      <c r="Q237" s="202"/>
      <c r="R237" s="202"/>
      <c r="S237" s="202"/>
      <c r="T237" s="202"/>
      <c r="U237" s="202"/>
      <c r="V237" s="202"/>
      <c r="W237" s="202"/>
      <c r="X237" s="202"/>
      <c r="Y237" s="202"/>
      <c r="Z237" s="202"/>
      <c r="AA237" s="202"/>
      <c r="AB237" s="202"/>
      <c r="AC237" s="202"/>
      <c r="AD237" s="202"/>
      <c r="AE237" s="202"/>
      <c r="AF237" s="202"/>
      <c r="AG237" s="202"/>
      <c r="AH237" s="202"/>
      <c r="AI237" s="202"/>
      <c r="AJ237" s="202"/>
      <c r="AK237" s="202"/>
      <c r="AL237" s="202"/>
      <c r="AM237" s="202"/>
      <c r="AN237" s="202"/>
      <c r="AO237" s="202"/>
      <c r="AP237" s="202"/>
      <c r="AQ237" s="202"/>
      <c r="AR237" s="202"/>
      <c r="AS237" s="202"/>
      <c r="AT237" s="202"/>
      <c r="AU237" s="202"/>
      <c r="AV237" s="202"/>
      <c r="AW237" s="202"/>
      <c r="AX237" s="202"/>
      <c r="AY237" s="125"/>
      <c r="AZ237" s="1028">
        <f t="shared" si="357"/>
        <v>0</v>
      </c>
      <c r="BA237" s="975"/>
      <c r="BB237" s="202"/>
      <c r="BC237" s="202"/>
      <c r="BD237" s="202"/>
      <c r="BE237" s="202"/>
      <c r="BF237" s="202"/>
      <c r="BG237" s="125"/>
      <c r="BH237" s="1028">
        <f t="shared" si="358"/>
        <v>0</v>
      </c>
      <c r="BI237" s="975"/>
      <c r="BJ237" s="202"/>
      <c r="BK237" s="202"/>
      <c r="BL237" s="202"/>
      <c r="BM237" s="125"/>
      <c r="BN237" s="1029"/>
      <c r="BO237" s="367"/>
    </row>
    <row r="238" spans="1:67" ht="25.5" customHeight="1" x14ac:dyDescent="0.25">
      <c r="A238" s="111">
        <v>6250</v>
      </c>
      <c r="B238" s="56" t="s">
        <v>209</v>
      </c>
      <c r="C238" s="941">
        <f t="shared" ref="C238:E238" si="359">SUM(C239:C243)</f>
        <v>0</v>
      </c>
      <c r="D238" s="972">
        <f t="shared" si="359"/>
        <v>0</v>
      </c>
      <c r="E238" s="135">
        <f t="shared" si="359"/>
        <v>0</v>
      </c>
      <c r="F238" s="972">
        <f>SUM(F239:F243)</f>
        <v>0</v>
      </c>
      <c r="G238" s="118">
        <f>SUM(G239:G243)</f>
        <v>0</v>
      </c>
      <c r="H238" s="118">
        <f t="shared" ref="H238:AX238" si="360">SUM(H239:H243)</f>
        <v>0</v>
      </c>
      <c r="I238" s="118">
        <f t="shared" si="360"/>
        <v>0</v>
      </c>
      <c r="J238" s="118">
        <f t="shared" si="360"/>
        <v>0</v>
      </c>
      <c r="K238" s="118">
        <f t="shared" si="360"/>
        <v>0</v>
      </c>
      <c r="L238" s="118">
        <f t="shared" si="360"/>
        <v>0</v>
      </c>
      <c r="M238" s="118">
        <f t="shared" si="360"/>
        <v>0</v>
      </c>
      <c r="N238" s="118">
        <f t="shared" si="360"/>
        <v>0</v>
      </c>
      <c r="O238" s="118">
        <f t="shared" si="360"/>
        <v>0</v>
      </c>
      <c r="P238" s="118">
        <f t="shared" si="360"/>
        <v>0</v>
      </c>
      <c r="Q238" s="118">
        <f t="shared" si="360"/>
        <v>0</v>
      </c>
      <c r="R238" s="118">
        <f t="shared" si="360"/>
        <v>0</v>
      </c>
      <c r="S238" s="118">
        <f t="shared" si="360"/>
        <v>0</v>
      </c>
      <c r="T238" s="118">
        <f t="shared" si="360"/>
        <v>0</v>
      </c>
      <c r="U238" s="118">
        <f t="shared" si="360"/>
        <v>0</v>
      </c>
      <c r="V238" s="118">
        <f t="shared" si="360"/>
        <v>0</v>
      </c>
      <c r="W238" s="118">
        <f t="shared" si="360"/>
        <v>0</v>
      </c>
      <c r="X238" s="118">
        <f t="shared" si="360"/>
        <v>0</v>
      </c>
      <c r="Y238" s="118">
        <f t="shared" si="360"/>
        <v>0</v>
      </c>
      <c r="Z238" s="118">
        <f t="shared" si="360"/>
        <v>0</v>
      </c>
      <c r="AA238" s="118">
        <f t="shared" si="360"/>
        <v>0</v>
      </c>
      <c r="AB238" s="118">
        <f t="shared" si="360"/>
        <v>0</v>
      </c>
      <c r="AC238" s="118">
        <f t="shared" si="360"/>
        <v>0</v>
      </c>
      <c r="AD238" s="118">
        <f t="shared" si="360"/>
        <v>0</v>
      </c>
      <c r="AE238" s="118">
        <f t="shared" si="360"/>
        <v>0</v>
      </c>
      <c r="AF238" s="118">
        <f t="shared" si="360"/>
        <v>0</v>
      </c>
      <c r="AG238" s="118">
        <f t="shared" si="360"/>
        <v>0</v>
      </c>
      <c r="AH238" s="118">
        <f t="shared" si="360"/>
        <v>0</v>
      </c>
      <c r="AI238" s="118">
        <f t="shared" si="360"/>
        <v>0</v>
      </c>
      <c r="AJ238" s="118">
        <f t="shared" si="360"/>
        <v>0</v>
      </c>
      <c r="AK238" s="118">
        <f t="shared" si="360"/>
        <v>0</v>
      </c>
      <c r="AL238" s="118">
        <f t="shared" si="360"/>
        <v>0</v>
      </c>
      <c r="AM238" s="118">
        <f t="shared" si="360"/>
        <v>0</v>
      </c>
      <c r="AN238" s="118">
        <f t="shared" si="360"/>
        <v>0</v>
      </c>
      <c r="AO238" s="118">
        <f t="shared" si="360"/>
        <v>0</v>
      </c>
      <c r="AP238" s="118">
        <f t="shared" si="360"/>
        <v>0</v>
      </c>
      <c r="AQ238" s="118">
        <f t="shared" si="360"/>
        <v>0</v>
      </c>
      <c r="AR238" s="118">
        <f t="shared" si="360"/>
        <v>0</v>
      </c>
      <c r="AS238" s="118">
        <f t="shared" si="360"/>
        <v>0</v>
      </c>
      <c r="AT238" s="118">
        <f t="shared" si="360"/>
        <v>0</v>
      </c>
      <c r="AU238" s="118">
        <f t="shared" si="360"/>
        <v>0</v>
      </c>
      <c r="AV238" s="118">
        <f t="shared" si="360"/>
        <v>0</v>
      </c>
      <c r="AW238" s="118">
        <f t="shared" si="360"/>
        <v>0</v>
      </c>
      <c r="AX238" s="118">
        <f t="shared" si="360"/>
        <v>0</v>
      </c>
      <c r="AY238" s="135">
        <f>SUM(AY239:AY243)</f>
        <v>0</v>
      </c>
      <c r="AZ238" s="362">
        <f t="shared" ref="AZ238" si="361">SUM(AZ239:AZ243)</f>
        <v>0</v>
      </c>
      <c r="BA238" s="972">
        <f>SUM(BA239:BA243)</f>
        <v>0</v>
      </c>
      <c r="BB238" s="118">
        <f t="shared" ref="BB238:BH238" si="362">SUM(BB239:BB243)</f>
        <v>0</v>
      </c>
      <c r="BC238" s="118">
        <f t="shared" si="362"/>
        <v>0</v>
      </c>
      <c r="BD238" s="118">
        <f t="shared" si="362"/>
        <v>0</v>
      </c>
      <c r="BE238" s="118">
        <f t="shared" si="362"/>
        <v>0</v>
      </c>
      <c r="BF238" s="118">
        <f t="shared" si="362"/>
        <v>0</v>
      </c>
      <c r="BG238" s="135">
        <f t="shared" si="362"/>
        <v>0</v>
      </c>
      <c r="BH238" s="362">
        <f t="shared" si="362"/>
        <v>0</v>
      </c>
      <c r="BI238" s="972">
        <f>SUM(BI239:BI243)</f>
        <v>0</v>
      </c>
      <c r="BJ238" s="118">
        <f t="shared" ref="BJ238:BM238" si="363">SUM(BJ239:BJ243)</f>
        <v>0</v>
      </c>
      <c r="BK238" s="118">
        <f t="shared" si="363"/>
        <v>0</v>
      </c>
      <c r="BL238" s="118">
        <f t="shared" si="363"/>
        <v>0</v>
      </c>
      <c r="BM238" s="135">
        <f t="shared" si="363"/>
        <v>0</v>
      </c>
      <c r="BN238" s="57">
        <f>SUM(BN239:BN243)</f>
        <v>0</v>
      </c>
      <c r="BO238" s="367"/>
    </row>
    <row r="239" spans="1:67" ht="14.25" customHeight="1" x14ac:dyDescent="0.25">
      <c r="A239" s="35">
        <v>6252</v>
      </c>
      <c r="B239" s="56" t="s">
        <v>210</v>
      </c>
      <c r="C239" s="941">
        <f t="shared" ref="C239:D245" si="364">SUM(E239,AZ239,BH239)</f>
        <v>0</v>
      </c>
      <c r="D239" s="972">
        <f t="shared" si="364"/>
        <v>0</v>
      </c>
      <c r="E239" s="125">
        <f t="shared" ref="E239:E245" si="365">SUM(F239:AY239)</f>
        <v>0</v>
      </c>
      <c r="F239" s="975"/>
      <c r="G239" s="202"/>
      <c r="H239" s="202"/>
      <c r="I239" s="202"/>
      <c r="J239" s="202"/>
      <c r="K239" s="202"/>
      <c r="L239" s="202"/>
      <c r="M239" s="202"/>
      <c r="N239" s="202"/>
      <c r="O239" s="202"/>
      <c r="P239" s="202"/>
      <c r="Q239" s="202"/>
      <c r="R239" s="202"/>
      <c r="S239" s="202"/>
      <c r="T239" s="202"/>
      <c r="U239" s="202"/>
      <c r="V239" s="202"/>
      <c r="W239" s="202"/>
      <c r="X239" s="202"/>
      <c r="Y239" s="202"/>
      <c r="Z239" s="202"/>
      <c r="AA239" s="202"/>
      <c r="AB239" s="202"/>
      <c r="AC239" s="202"/>
      <c r="AD239" s="202"/>
      <c r="AE239" s="202"/>
      <c r="AF239" s="202"/>
      <c r="AG239" s="202"/>
      <c r="AH239" s="202"/>
      <c r="AI239" s="202"/>
      <c r="AJ239" s="202"/>
      <c r="AK239" s="202"/>
      <c r="AL239" s="202"/>
      <c r="AM239" s="202"/>
      <c r="AN239" s="202"/>
      <c r="AO239" s="202"/>
      <c r="AP239" s="202"/>
      <c r="AQ239" s="202"/>
      <c r="AR239" s="202"/>
      <c r="AS239" s="202"/>
      <c r="AT239" s="202"/>
      <c r="AU239" s="202"/>
      <c r="AV239" s="202"/>
      <c r="AW239" s="202"/>
      <c r="AX239" s="202"/>
      <c r="AY239" s="125"/>
      <c r="AZ239" s="1028">
        <f t="shared" ref="AZ239:AZ250" si="366">SUM(BA239:BG239)</f>
        <v>0</v>
      </c>
      <c r="BA239" s="975"/>
      <c r="BB239" s="202"/>
      <c r="BC239" s="202"/>
      <c r="BD239" s="202"/>
      <c r="BE239" s="202"/>
      <c r="BF239" s="202"/>
      <c r="BG239" s="125"/>
      <c r="BH239" s="1028">
        <f t="shared" ref="BH239:BH245" si="367">SUM(BI239:BM239)</f>
        <v>0</v>
      </c>
      <c r="BI239" s="975"/>
      <c r="BJ239" s="202"/>
      <c r="BK239" s="202"/>
      <c r="BL239" s="202"/>
      <c r="BM239" s="125"/>
      <c r="BN239" s="1029"/>
      <c r="BO239" s="367"/>
    </row>
    <row r="240" spans="1:67" ht="14.25" customHeight="1" x14ac:dyDescent="0.25">
      <c r="A240" s="35">
        <v>6253</v>
      </c>
      <c r="B240" s="56" t="s">
        <v>211</v>
      </c>
      <c r="C240" s="941">
        <f t="shared" si="364"/>
        <v>0</v>
      </c>
      <c r="D240" s="972">
        <f t="shared" si="364"/>
        <v>0</v>
      </c>
      <c r="E240" s="125">
        <f t="shared" si="365"/>
        <v>0</v>
      </c>
      <c r="F240" s="975"/>
      <c r="G240" s="202"/>
      <c r="H240" s="202"/>
      <c r="I240" s="202"/>
      <c r="J240" s="202"/>
      <c r="K240" s="202"/>
      <c r="L240" s="202"/>
      <c r="M240" s="202"/>
      <c r="N240" s="202"/>
      <c r="O240" s="202"/>
      <c r="P240" s="202"/>
      <c r="Q240" s="202"/>
      <c r="R240" s="202"/>
      <c r="S240" s="202"/>
      <c r="T240" s="202"/>
      <c r="U240" s="202"/>
      <c r="V240" s="202"/>
      <c r="W240" s="202"/>
      <c r="X240" s="202"/>
      <c r="Y240" s="202"/>
      <c r="Z240" s="202"/>
      <c r="AA240" s="202"/>
      <c r="AB240" s="202"/>
      <c r="AC240" s="202"/>
      <c r="AD240" s="202"/>
      <c r="AE240" s="202"/>
      <c r="AF240" s="202"/>
      <c r="AG240" s="202"/>
      <c r="AH240" s="202"/>
      <c r="AI240" s="202"/>
      <c r="AJ240" s="202"/>
      <c r="AK240" s="202"/>
      <c r="AL240" s="202"/>
      <c r="AM240" s="202"/>
      <c r="AN240" s="202"/>
      <c r="AO240" s="202"/>
      <c r="AP240" s="202"/>
      <c r="AQ240" s="202"/>
      <c r="AR240" s="202"/>
      <c r="AS240" s="202"/>
      <c r="AT240" s="202"/>
      <c r="AU240" s="202"/>
      <c r="AV240" s="202"/>
      <c r="AW240" s="202"/>
      <c r="AX240" s="202"/>
      <c r="AY240" s="125"/>
      <c r="AZ240" s="1028">
        <f t="shared" si="366"/>
        <v>0</v>
      </c>
      <c r="BA240" s="975"/>
      <c r="BB240" s="202"/>
      <c r="BC240" s="202"/>
      <c r="BD240" s="202"/>
      <c r="BE240" s="202"/>
      <c r="BF240" s="202"/>
      <c r="BG240" s="125"/>
      <c r="BH240" s="1028">
        <f t="shared" si="367"/>
        <v>0</v>
      </c>
      <c r="BI240" s="975"/>
      <c r="BJ240" s="202"/>
      <c r="BK240" s="202"/>
      <c r="BL240" s="202"/>
      <c r="BM240" s="125"/>
      <c r="BN240" s="1029"/>
      <c r="BO240" s="367"/>
    </row>
    <row r="241" spans="1:67" ht="24" x14ac:dyDescent="0.25">
      <c r="A241" s="35">
        <v>6254</v>
      </c>
      <c r="B241" s="56" t="s">
        <v>212</v>
      </c>
      <c r="C241" s="941">
        <f t="shared" si="364"/>
        <v>0</v>
      </c>
      <c r="D241" s="972">
        <f t="shared" si="364"/>
        <v>0</v>
      </c>
      <c r="E241" s="125">
        <f t="shared" si="365"/>
        <v>0</v>
      </c>
      <c r="F241" s="975"/>
      <c r="G241" s="202"/>
      <c r="H241" s="202"/>
      <c r="I241" s="202"/>
      <c r="J241" s="202"/>
      <c r="K241" s="202"/>
      <c r="L241" s="202"/>
      <c r="M241" s="202"/>
      <c r="N241" s="202"/>
      <c r="O241" s="202"/>
      <c r="P241" s="202"/>
      <c r="Q241" s="202"/>
      <c r="R241" s="202"/>
      <c r="S241" s="202"/>
      <c r="T241" s="202"/>
      <c r="U241" s="202"/>
      <c r="V241" s="202"/>
      <c r="W241" s="202"/>
      <c r="X241" s="202"/>
      <c r="Y241" s="202"/>
      <c r="Z241" s="202"/>
      <c r="AA241" s="202"/>
      <c r="AB241" s="202"/>
      <c r="AC241" s="202"/>
      <c r="AD241" s="202"/>
      <c r="AE241" s="202"/>
      <c r="AF241" s="202"/>
      <c r="AG241" s="202"/>
      <c r="AH241" s="202"/>
      <c r="AI241" s="202"/>
      <c r="AJ241" s="202"/>
      <c r="AK241" s="202"/>
      <c r="AL241" s="202"/>
      <c r="AM241" s="202"/>
      <c r="AN241" s="202"/>
      <c r="AO241" s="202"/>
      <c r="AP241" s="202"/>
      <c r="AQ241" s="202"/>
      <c r="AR241" s="202"/>
      <c r="AS241" s="202"/>
      <c r="AT241" s="202"/>
      <c r="AU241" s="202"/>
      <c r="AV241" s="202"/>
      <c r="AW241" s="202"/>
      <c r="AX241" s="202"/>
      <c r="AY241" s="125"/>
      <c r="AZ241" s="1028">
        <f t="shared" si="366"/>
        <v>0</v>
      </c>
      <c r="BA241" s="975"/>
      <c r="BB241" s="202"/>
      <c r="BC241" s="202"/>
      <c r="BD241" s="202"/>
      <c r="BE241" s="202"/>
      <c r="BF241" s="202"/>
      <c r="BG241" s="125"/>
      <c r="BH241" s="1028">
        <f t="shared" si="367"/>
        <v>0</v>
      </c>
      <c r="BI241" s="975"/>
      <c r="BJ241" s="202"/>
      <c r="BK241" s="202"/>
      <c r="BL241" s="202"/>
      <c r="BM241" s="125"/>
      <c r="BN241" s="1029"/>
      <c r="BO241" s="367"/>
    </row>
    <row r="242" spans="1:67" ht="24" x14ac:dyDescent="0.25">
      <c r="A242" s="35">
        <v>6255</v>
      </c>
      <c r="B242" s="56" t="s">
        <v>213</v>
      </c>
      <c r="C242" s="941">
        <f t="shared" si="364"/>
        <v>0</v>
      </c>
      <c r="D242" s="972">
        <f t="shared" si="364"/>
        <v>0</v>
      </c>
      <c r="E242" s="125">
        <f t="shared" si="365"/>
        <v>0</v>
      </c>
      <c r="F242" s="975"/>
      <c r="G242" s="202"/>
      <c r="H242" s="202"/>
      <c r="I242" s="202"/>
      <c r="J242" s="202"/>
      <c r="K242" s="202"/>
      <c r="L242" s="202"/>
      <c r="M242" s="202"/>
      <c r="N242" s="202"/>
      <c r="O242" s="202"/>
      <c r="P242" s="202"/>
      <c r="Q242" s="202"/>
      <c r="R242" s="202"/>
      <c r="S242" s="202"/>
      <c r="T242" s="202"/>
      <c r="U242" s="202"/>
      <c r="V242" s="202"/>
      <c r="W242" s="202"/>
      <c r="X242" s="202"/>
      <c r="Y242" s="202"/>
      <c r="Z242" s="202"/>
      <c r="AA242" s="202"/>
      <c r="AB242" s="202"/>
      <c r="AC242" s="202"/>
      <c r="AD242" s="202"/>
      <c r="AE242" s="202"/>
      <c r="AF242" s="202"/>
      <c r="AG242" s="202"/>
      <c r="AH242" s="202"/>
      <c r="AI242" s="202"/>
      <c r="AJ242" s="202"/>
      <c r="AK242" s="202"/>
      <c r="AL242" s="202"/>
      <c r="AM242" s="202"/>
      <c r="AN242" s="202"/>
      <c r="AO242" s="202"/>
      <c r="AP242" s="202"/>
      <c r="AQ242" s="202"/>
      <c r="AR242" s="202"/>
      <c r="AS242" s="202"/>
      <c r="AT242" s="202"/>
      <c r="AU242" s="202"/>
      <c r="AV242" s="202"/>
      <c r="AW242" s="202"/>
      <c r="AX242" s="202"/>
      <c r="AY242" s="125"/>
      <c r="AZ242" s="1028">
        <f t="shared" si="366"/>
        <v>0</v>
      </c>
      <c r="BA242" s="975"/>
      <c r="BB242" s="202"/>
      <c r="BC242" s="202"/>
      <c r="BD242" s="202"/>
      <c r="BE242" s="202"/>
      <c r="BF242" s="202"/>
      <c r="BG242" s="125"/>
      <c r="BH242" s="1028">
        <f t="shared" si="367"/>
        <v>0</v>
      </c>
      <c r="BI242" s="975"/>
      <c r="BJ242" s="202"/>
      <c r="BK242" s="202"/>
      <c r="BL242" s="202"/>
      <c r="BM242" s="125"/>
      <c r="BN242" s="1029"/>
      <c r="BO242" s="367"/>
    </row>
    <row r="243" spans="1:67" x14ac:dyDescent="0.25">
      <c r="A243" s="35">
        <v>6259</v>
      </c>
      <c r="B243" s="56" t="s">
        <v>214</v>
      </c>
      <c r="C243" s="941">
        <f t="shared" si="364"/>
        <v>0</v>
      </c>
      <c r="D243" s="972">
        <f t="shared" si="364"/>
        <v>0</v>
      </c>
      <c r="E243" s="125">
        <f t="shared" si="365"/>
        <v>0</v>
      </c>
      <c r="F243" s="975"/>
      <c r="G243" s="202"/>
      <c r="H243" s="202"/>
      <c r="I243" s="202"/>
      <c r="J243" s="202"/>
      <c r="K243" s="202"/>
      <c r="L243" s="202"/>
      <c r="M243" s="202"/>
      <c r="N243" s="202"/>
      <c r="O243" s="202"/>
      <c r="P243" s="202"/>
      <c r="Q243" s="202"/>
      <c r="R243" s="202"/>
      <c r="S243" s="202"/>
      <c r="T243" s="202"/>
      <c r="U243" s="202"/>
      <c r="V243" s="202"/>
      <c r="W243" s="202"/>
      <c r="X243" s="202"/>
      <c r="Y243" s="202"/>
      <c r="Z243" s="202"/>
      <c r="AA243" s="202"/>
      <c r="AB243" s="202"/>
      <c r="AC243" s="202"/>
      <c r="AD243" s="202"/>
      <c r="AE243" s="202"/>
      <c r="AF243" s="202"/>
      <c r="AG243" s="202"/>
      <c r="AH243" s="202"/>
      <c r="AI243" s="202"/>
      <c r="AJ243" s="202"/>
      <c r="AK243" s="202"/>
      <c r="AL243" s="202"/>
      <c r="AM243" s="202"/>
      <c r="AN243" s="202"/>
      <c r="AO243" s="202"/>
      <c r="AP243" s="202"/>
      <c r="AQ243" s="202"/>
      <c r="AR243" s="202"/>
      <c r="AS243" s="202"/>
      <c r="AT243" s="202"/>
      <c r="AU243" s="202"/>
      <c r="AV243" s="202"/>
      <c r="AW243" s="202"/>
      <c r="AX243" s="202"/>
      <c r="AY243" s="125"/>
      <c r="AZ243" s="1028">
        <f t="shared" si="366"/>
        <v>0</v>
      </c>
      <c r="BA243" s="975"/>
      <c r="BB243" s="202"/>
      <c r="BC243" s="202"/>
      <c r="BD243" s="202"/>
      <c r="BE243" s="202"/>
      <c r="BF243" s="202"/>
      <c r="BG243" s="125"/>
      <c r="BH243" s="1028">
        <f t="shared" si="367"/>
        <v>0</v>
      </c>
      <c r="BI243" s="975"/>
      <c r="BJ243" s="202"/>
      <c r="BK243" s="202"/>
      <c r="BL243" s="202"/>
      <c r="BM243" s="125"/>
      <c r="BN243" s="1029"/>
      <c r="BO243" s="367"/>
    </row>
    <row r="244" spans="1:67" ht="34.5" customHeight="1" x14ac:dyDescent="0.25">
      <c r="A244" s="111">
        <v>6260</v>
      </c>
      <c r="B244" s="56" t="s">
        <v>215</v>
      </c>
      <c r="C244" s="941">
        <f t="shared" si="364"/>
        <v>0</v>
      </c>
      <c r="D244" s="972">
        <f t="shared" si="364"/>
        <v>0</v>
      </c>
      <c r="E244" s="125">
        <f t="shared" si="365"/>
        <v>0</v>
      </c>
      <c r="F244" s="975"/>
      <c r="G244" s="202"/>
      <c r="H244" s="202"/>
      <c r="I244" s="202"/>
      <c r="J244" s="202"/>
      <c r="K244" s="202"/>
      <c r="L244" s="202"/>
      <c r="M244" s="202"/>
      <c r="N244" s="202"/>
      <c r="O244" s="202"/>
      <c r="P244" s="202"/>
      <c r="Q244" s="202"/>
      <c r="R244" s="202"/>
      <c r="S244" s="202"/>
      <c r="T244" s="202"/>
      <c r="U244" s="202"/>
      <c r="V244" s="202"/>
      <c r="W244" s="202"/>
      <c r="X244" s="202"/>
      <c r="Y244" s="202"/>
      <c r="Z244" s="202"/>
      <c r="AA244" s="202"/>
      <c r="AB244" s="202"/>
      <c r="AC244" s="202"/>
      <c r="AD244" s="202"/>
      <c r="AE244" s="202"/>
      <c r="AF244" s="202"/>
      <c r="AG244" s="202"/>
      <c r="AH244" s="202"/>
      <c r="AI244" s="202"/>
      <c r="AJ244" s="202"/>
      <c r="AK244" s="202"/>
      <c r="AL244" s="202"/>
      <c r="AM244" s="202"/>
      <c r="AN244" s="202"/>
      <c r="AO244" s="202"/>
      <c r="AP244" s="202"/>
      <c r="AQ244" s="202"/>
      <c r="AR244" s="202"/>
      <c r="AS244" s="202"/>
      <c r="AT244" s="202"/>
      <c r="AU244" s="202"/>
      <c r="AV244" s="202"/>
      <c r="AW244" s="202"/>
      <c r="AX244" s="202"/>
      <c r="AY244" s="125"/>
      <c r="AZ244" s="1028">
        <f t="shared" si="366"/>
        <v>0</v>
      </c>
      <c r="BA244" s="975"/>
      <c r="BB244" s="202"/>
      <c r="BC244" s="202"/>
      <c r="BD244" s="202"/>
      <c r="BE244" s="202"/>
      <c r="BF244" s="202"/>
      <c r="BG244" s="125"/>
      <c r="BH244" s="1028">
        <f t="shared" si="367"/>
        <v>0</v>
      </c>
      <c r="BI244" s="975"/>
      <c r="BJ244" s="202"/>
      <c r="BK244" s="202"/>
      <c r="BL244" s="202"/>
      <c r="BM244" s="125"/>
      <c r="BN244" s="1029"/>
      <c r="BO244" s="367"/>
    </row>
    <row r="245" spans="1:67" x14ac:dyDescent="0.25">
      <c r="A245" s="111">
        <v>6270</v>
      </c>
      <c r="B245" s="56" t="s">
        <v>216</v>
      </c>
      <c r="C245" s="941">
        <f t="shared" si="364"/>
        <v>0</v>
      </c>
      <c r="D245" s="972">
        <f t="shared" si="364"/>
        <v>0</v>
      </c>
      <c r="E245" s="125">
        <f t="shared" si="365"/>
        <v>0</v>
      </c>
      <c r="F245" s="975"/>
      <c r="G245" s="202"/>
      <c r="H245" s="202"/>
      <c r="I245" s="202"/>
      <c r="J245" s="202"/>
      <c r="K245" s="202"/>
      <c r="L245" s="202"/>
      <c r="M245" s="202"/>
      <c r="N245" s="202"/>
      <c r="O245" s="202"/>
      <c r="P245" s="202"/>
      <c r="Q245" s="202"/>
      <c r="R245" s="202"/>
      <c r="S245" s="202"/>
      <c r="T245" s="202"/>
      <c r="U245" s="202"/>
      <c r="V245" s="202"/>
      <c r="W245" s="202"/>
      <c r="X245" s="202"/>
      <c r="Y245" s="202"/>
      <c r="Z245" s="202"/>
      <c r="AA245" s="202"/>
      <c r="AB245" s="202"/>
      <c r="AC245" s="202"/>
      <c r="AD245" s="202"/>
      <c r="AE245" s="202"/>
      <c r="AF245" s="202"/>
      <c r="AG245" s="202"/>
      <c r="AH245" s="202"/>
      <c r="AI245" s="202"/>
      <c r="AJ245" s="202"/>
      <c r="AK245" s="202"/>
      <c r="AL245" s="202"/>
      <c r="AM245" s="202"/>
      <c r="AN245" s="202"/>
      <c r="AO245" s="202"/>
      <c r="AP245" s="202"/>
      <c r="AQ245" s="202"/>
      <c r="AR245" s="202"/>
      <c r="AS245" s="202"/>
      <c r="AT245" s="202"/>
      <c r="AU245" s="202"/>
      <c r="AV245" s="202"/>
      <c r="AW245" s="202"/>
      <c r="AX245" s="202"/>
      <c r="AY245" s="125"/>
      <c r="AZ245" s="1028">
        <f t="shared" si="366"/>
        <v>0</v>
      </c>
      <c r="BA245" s="975"/>
      <c r="BB245" s="202"/>
      <c r="BC245" s="202"/>
      <c r="BD245" s="202"/>
      <c r="BE245" s="202"/>
      <c r="BF245" s="202"/>
      <c r="BG245" s="125"/>
      <c r="BH245" s="1028">
        <f t="shared" si="367"/>
        <v>0</v>
      </c>
      <c r="BI245" s="975"/>
      <c r="BJ245" s="202"/>
      <c r="BK245" s="202"/>
      <c r="BL245" s="202"/>
      <c r="BM245" s="125"/>
      <c r="BN245" s="1029"/>
      <c r="BO245" s="367"/>
    </row>
    <row r="246" spans="1:67" ht="24.75" customHeight="1" x14ac:dyDescent="0.25">
      <c r="A246" s="116">
        <v>6290</v>
      </c>
      <c r="B246" s="50" t="s">
        <v>217</v>
      </c>
      <c r="C246" s="936">
        <f t="shared" ref="C246:E246" si="368">SUM(C247:C250)</f>
        <v>0</v>
      </c>
      <c r="D246" s="1036">
        <f t="shared" si="368"/>
        <v>0</v>
      </c>
      <c r="E246" s="141">
        <f t="shared" si="368"/>
        <v>0</v>
      </c>
      <c r="F246" s="965">
        <f>SUM(F247:F250)</f>
        <v>0</v>
      </c>
      <c r="G246" s="204">
        <f>SUM(G247:G250)</f>
        <v>0</v>
      </c>
      <c r="H246" s="204">
        <f t="shared" ref="H246:AX246" si="369">SUM(H247:H250)</f>
        <v>0</v>
      </c>
      <c r="I246" s="204">
        <f t="shared" si="369"/>
        <v>0</v>
      </c>
      <c r="J246" s="204">
        <f t="shared" si="369"/>
        <v>0</v>
      </c>
      <c r="K246" s="204">
        <f t="shared" si="369"/>
        <v>0</v>
      </c>
      <c r="L246" s="204">
        <f t="shared" si="369"/>
        <v>0</v>
      </c>
      <c r="M246" s="204">
        <f t="shared" si="369"/>
        <v>0</v>
      </c>
      <c r="N246" s="204">
        <f t="shared" si="369"/>
        <v>0</v>
      </c>
      <c r="O246" s="204">
        <f t="shared" si="369"/>
        <v>0</v>
      </c>
      <c r="P246" s="204">
        <f t="shared" si="369"/>
        <v>0</v>
      </c>
      <c r="Q246" s="204">
        <f t="shared" si="369"/>
        <v>0</v>
      </c>
      <c r="R246" s="204">
        <f t="shared" si="369"/>
        <v>0</v>
      </c>
      <c r="S246" s="204">
        <f t="shared" si="369"/>
        <v>0</v>
      </c>
      <c r="T246" s="204">
        <f t="shared" si="369"/>
        <v>0</v>
      </c>
      <c r="U246" s="204">
        <f t="shared" si="369"/>
        <v>0</v>
      </c>
      <c r="V246" s="204">
        <f t="shared" si="369"/>
        <v>0</v>
      </c>
      <c r="W246" s="204">
        <f t="shared" si="369"/>
        <v>0</v>
      </c>
      <c r="X246" s="204">
        <f t="shared" si="369"/>
        <v>0</v>
      </c>
      <c r="Y246" s="204">
        <f t="shared" si="369"/>
        <v>0</v>
      </c>
      <c r="Z246" s="204">
        <f t="shared" si="369"/>
        <v>0</v>
      </c>
      <c r="AA246" s="204">
        <f t="shared" si="369"/>
        <v>0</v>
      </c>
      <c r="AB246" s="204">
        <f t="shared" si="369"/>
        <v>0</v>
      </c>
      <c r="AC246" s="204">
        <f t="shared" si="369"/>
        <v>0</v>
      </c>
      <c r="AD246" s="204">
        <f t="shared" si="369"/>
        <v>0</v>
      </c>
      <c r="AE246" s="204">
        <f t="shared" si="369"/>
        <v>0</v>
      </c>
      <c r="AF246" s="204">
        <f t="shared" si="369"/>
        <v>0</v>
      </c>
      <c r="AG246" s="204">
        <f t="shared" si="369"/>
        <v>0</v>
      </c>
      <c r="AH246" s="204">
        <f t="shared" si="369"/>
        <v>0</v>
      </c>
      <c r="AI246" s="204">
        <f t="shared" si="369"/>
        <v>0</v>
      </c>
      <c r="AJ246" s="204">
        <f t="shared" si="369"/>
        <v>0</v>
      </c>
      <c r="AK246" s="204">
        <f t="shared" si="369"/>
        <v>0</v>
      </c>
      <c r="AL246" s="204">
        <f t="shared" si="369"/>
        <v>0</v>
      </c>
      <c r="AM246" s="204">
        <f t="shared" si="369"/>
        <v>0</v>
      </c>
      <c r="AN246" s="204">
        <f t="shared" si="369"/>
        <v>0</v>
      </c>
      <c r="AO246" s="204">
        <f t="shared" si="369"/>
        <v>0</v>
      </c>
      <c r="AP246" s="204">
        <f t="shared" si="369"/>
        <v>0</v>
      </c>
      <c r="AQ246" s="204">
        <f t="shared" si="369"/>
        <v>0</v>
      </c>
      <c r="AR246" s="204">
        <f t="shared" si="369"/>
        <v>0</v>
      </c>
      <c r="AS246" s="204">
        <f t="shared" si="369"/>
        <v>0</v>
      </c>
      <c r="AT246" s="204">
        <f t="shared" si="369"/>
        <v>0</v>
      </c>
      <c r="AU246" s="204">
        <f t="shared" si="369"/>
        <v>0</v>
      </c>
      <c r="AV246" s="204">
        <f t="shared" si="369"/>
        <v>0</v>
      </c>
      <c r="AW246" s="204">
        <f t="shared" si="369"/>
        <v>0</v>
      </c>
      <c r="AX246" s="204">
        <f t="shared" si="369"/>
        <v>0</v>
      </c>
      <c r="AY246" s="141">
        <f>SUM(AY247:AY250)</f>
        <v>0</v>
      </c>
      <c r="AZ246" s="374">
        <f t="shared" ref="AZ246" si="370">SUM(AZ247:AZ250)</f>
        <v>0</v>
      </c>
      <c r="BA246" s="965">
        <f>SUM(BA247:BA250)</f>
        <v>0</v>
      </c>
      <c r="BB246" s="204">
        <f t="shared" ref="BB246:BH246" si="371">SUM(BB247:BB250)</f>
        <v>0</v>
      </c>
      <c r="BC246" s="204">
        <f t="shared" si="371"/>
        <v>0</v>
      </c>
      <c r="BD246" s="204">
        <f t="shared" si="371"/>
        <v>0</v>
      </c>
      <c r="BE246" s="204">
        <f t="shared" si="371"/>
        <v>0</v>
      </c>
      <c r="BF246" s="204">
        <f t="shared" si="371"/>
        <v>0</v>
      </c>
      <c r="BG246" s="141">
        <f t="shared" si="371"/>
        <v>0</v>
      </c>
      <c r="BH246" s="374">
        <f t="shared" si="371"/>
        <v>0</v>
      </c>
      <c r="BI246" s="965">
        <f>SUM(BI247:BI250)</f>
        <v>0</v>
      </c>
      <c r="BJ246" s="204">
        <f t="shared" ref="BJ246:BM246" si="372">SUM(BJ247:BJ250)</f>
        <v>0</v>
      </c>
      <c r="BK246" s="204">
        <f t="shared" si="372"/>
        <v>0</v>
      </c>
      <c r="BL246" s="204">
        <f t="shared" si="372"/>
        <v>0</v>
      </c>
      <c r="BM246" s="141">
        <f t="shared" si="372"/>
        <v>0</v>
      </c>
      <c r="BN246" s="124">
        <f>SUM(BN247:BN250)</f>
        <v>0</v>
      </c>
      <c r="BO246" s="367"/>
    </row>
    <row r="247" spans="1:67" x14ac:dyDescent="0.25">
      <c r="A247" s="35">
        <v>6291</v>
      </c>
      <c r="B247" s="56" t="s">
        <v>218</v>
      </c>
      <c r="C247" s="941">
        <f t="shared" ref="C247:D250" si="373">SUM(E247,AZ247,BH247)</f>
        <v>0</v>
      </c>
      <c r="D247" s="972">
        <f t="shared" si="373"/>
        <v>0</v>
      </c>
      <c r="E247" s="125">
        <f>SUM(F247:AY247)</f>
        <v>0</v>
      </c>
      <c r="F247" s="975"/>
      <c r="G247" s="202"/>
      <c r="H247" s="202"/>
      <c r="I247" s="202"/>
      <c r="J247" s="202"/>
      <c r="K247" s="202"/>
      <c r="L247" s="202"/>
      <c r="M247" s="202"/>
      <c r="N247" s="202"/>
      <c r="O247" s="202"/>
      <c r="P247" s="202"/>
      <c r="Q247" s="202"/>
      <c r="R247" s="202"/>
      <c r="S247" s="202"/>
      <c r="T247" s="202"/>
      <c r="U247" s="202"/>
      <c r="V247" s="202"/>
      <c r="W247" s="202"/>
      <c r="X247" s="202"/>
      <c r="Y247" s="202"/>
      <c r="Z247" s="202"/>
      <c r="AA247" s="202"/>
      <c r="AB247" s="202"/>
      <c r="AC247" s="202"/>
      <c r="AD247" s="202"/>
      <c r="AE247" s="202"/>
      <c r="AF247" s="202"/>
      <c r="AG247" s="202"/>
      <c r="AH247" s="202"/>
      <c r="AI247" s="202"/>
      <c r="AJ247" s="202"/>
      <c r="AK247" s="202"/>
      <c r="AL247" s="202"/>
      <c r="AM247" s="202"/>
      <c r="AN247" s="202"/>
      <c r="AO247" s="202"/>
      <c r="AP247" s="202"/>
      <c r="AQ247" s="202"/>
      <c r="AR247" s="202"/>
      <c r="AS247" s="202"/>
      <c r="AT247" s="202"/>
      <c r="AU247" s="202"/>
      <c r="AV247" s="202"/>
      <c r="AW247" s="202"/>
      <c r="AX247" s="202"/>
      <c r="AY247" s="125"/>
      <c r="AZ247" s="1028">
        <f t="shared" si="366"/>
        <v>0</v>
      </c>
      <c r="BA247" s="975"/>
      <c r="BB247" s="202"/>
      <c r="BC247" s="202"/>
      <c r="BD247" s="202"/>
      <c r="BE247" s="202"/>
      <c r="BF247" s="202"/>
      <c r="BG247" s="125"/>
      <c r="BH247" s="1028">
        <f t="shared" ref="BH247:BH250" si="374">SUM(BI247:BM247)</f>
        <v>0</v>
      </c>
      <c r="BI247" s="975"/>
      <c r="BJ247" s="202"/>
      <c r="BK247" s="202"/>
      <c r="BL247" s="202"/>
      <c r="BM247" s="125"/>
      <c r="BN247" s="1029"/>
      <c r="BO247" s="367"/>
    </row>
    <row r="248" spans="1:67" x14ac:dyDescent="0.25">
      <c r="A248" s="35">
        <v>6292</v>
      </c>
      <c r="B248" s="56" t="s">
        <v>219</v>
      </c>
      <c r="C248" s="941">
        <f t="shared" si="373"/>
        <v>0</v>
      </c>
      <c r="D248" s="972">
        <f t="shared" si="373"/>
        <v>0</v>
      </c>
      <c r="E248" s="125">
        <f>SUM(F248:AY248)</f>
        <v>0</v>
      </c>
      <c r="F248" s="975"/>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125"/>
      <c r="AZ248" s="1028">
        <f t="shared" si="366"/>
        <v>0</v>
      </c>
      <c r="BA248" s="975"/>
      <c r="BB248" s="202"/>
      <c r="BC248" s="202"/>
      <c r="BD248" s="202"/>
      <c r="BE248" s="202"/>
      <c r="BF248" s="202"/>
      <c r="BG248" s="125"/>
      <c r="BH248" s="1028">
        <f t="shared" si="374"/>
        <v>0</v>
      </c>
      <c r="BI248" s="975"/>
      <c r="BJ248" s="202"/>
      <c r="BK248" s="202"/>
      <c r="BL248" s="202"/>
      <c r="BM248" s="125"/>
      <c r="BN248" s="1029"/>
      <c r="BO248" s="367"/>
    </row>
    <row r="249" spans="1:67" ht="78.75" customHeight="1" x14ac:dyDescent="0.25">
      <c r="A249" s="35">
        <v>6296</v>
      </c>
      <c r="B249" s="56" t="s">
        <v>220</v>
      </c>
      <c r="C249" s="941">
        <f t="shared" si="373"/>
        <v>0</v>
      </c>
      <c r="D249" s="972">
        <f t="shared" si="373"/>
        <v>0</v>
      </c>
      <c r="E249" s="125">
        <f>SUM(F249:AY249)</f>
        <v>0</v>
      </c>
      <c r="F249" s="975"/>
      <c r="G249" s="202"/>
      <c r="H249" s="202"/>
      <c r="I249" s="202"/>
      <c r="J249" s="202"/>
      <c r="K249" s="202"/>
      <c r="L249" s="202"/>
      <c r="M249" s="202"/>
      <c r="N249" s="202"/>
      <c r="O249" s="202"/>
      <c r="P249" s="202"/>
      <c r="Q249" s="202"/>
      <c r="R249" s="202"/>
      <c r="S249" s="202"/>
      <c r="T249" s="202"/>
      <c r="U249" s="202"/>
      <c r="V249" s="202"/>
      <c r="W249" s="202"/>
      <c r="X249" s="202"/>
      <c r="Y249" s="202"/>
      <c r="Z249" s="202"/>
      <c r="AA249" s="202"/>
      <c r="AB249" s="202"/>
      <c r="AC249" s="202"/>
      <c r="AD249" s="202"/>
      <c r="AE249" s="202"/>
      <c r="AF249" s="202"/>
      <c r="AG249" s="202"/>
      <c r="AH249" s="202"/>
      <c r="AI249" s="202"/>
      <c r="AJ249" s="202"/>
      <c r="AK249" s="202"/>
      <c r="AL249" s="202"/>
      <c r="AM249" s="202"/>
      <c r="AN249" s="202"/>
      <c r="AO249" s="202"/>
      <c r="AP249" s="202"/>
      <c r="AQ249" s="202"/>
      <c r="AR249" s="202"/>
      <c r="AS249" s="202"/>
      <c r="AT249" s="202"/>
      <c r="AU249" s="202"/>
      <c r="AV249" s="202"/>
      <c r="AW249" s="202"/>
      <c r="AX249" s="202"/>
      <c r="AY249" s="125"/>
      <c r="AZ249" s="1028">
        <f t="shared" si="366"/>
        <v>0</v>
      </c>
      <c r="BA249" s="975"/>
      <c r="BB249" s="202"/>
      <c r="BC249" s="202"/>
      <c r="BD249" s="202"/>
      <c r="BE249" s="202"/>
      <c r="BF249" s="202"/>
      <c r="BG249" s="125"/>
      <c r="BH249" s="1028">
        <f t="shared" si="374"/>
        <v>0</v>
      </c>
      <c r="BI249" s="975"/>
      <c r="BJ249" s="202"/>
      <c r="BK249" s="202"/>
      <c r="BL249" s="202"/>
      <c r="BM249" s="125"/>
      <c r="BN249" s="1029"/>
      <c r="BO249" s="367"/>
    </row>
    <row r="250" spans="1:67" ht="39.75" customHeight="1" x14ac:dyDescent="0.25">
      <c r="A250" s="35">
        <v>6299</v>
      </c>
      <c r="B250" s="56" t="s">
        <v>221</v>
      </c>
      <c r="C250" s="941">
        <f t="shared" si="373"/>
        <v>0</v>
      </c>
      <c r="D250" s="972">
        <f t="shared" si="373"/>
        <v>0</v>
      </c>
      <c r="E250" s="125">
        <f>SUM(F250:AY250)</f>
        <v>0</v>
      </c>
      <c r="F250" s="975"/>
      <c r="G250" s="202"/>
      <c r="H250" s="202"/>
      <c r="I250" s="202"/>
      <c r="J250" s="202"/>
      <c r="K250" s="202"/>
      <c r="L250" s="202"/>
      <c r="M250" s="202"/>
      <c r="N250" s="202"/>
      <c r="O250" s="202"/>
      <c r="P250" s="202"/>
      <c r="Q250" s="202"/>
      <c r="R250" s="202"/>
      <c r="S250" s="202"/>
      <c r="T250" s="202"/>
      <c r="U250" s="202"/>
      <c r="V250" s="202"/>
      <c r="W250" s="202"/>
      <c r="X250" s="202"/>
      <c r="Y250" s="202"/>
      <c r="Z250" s="202"/>
      <c r="AA250" s="202"/>
      <c r="AB250" s="202"/>
      <c r="AC250" s="202"/>
      <c r="AD250" s="202"/>
      <c r="AE250" s="202"/>
      <c r="AF250" s="202"/>
      <c r="AG250" s="202"/>
      <c r="AH250" s="202"/>
      <c r="AI250" s="202"/>
      <c r="AJ250" s="202"/>
      <c r="AK250" s="202"/>
      <c r="AL250" s="202"/>
      <c r="AM250" s="202"/>
      <c r="AN250" s="202"/>
      <c r="AO250" s="202"/>
      <c r="AP250" s="202"/>
      <c r="AQ250" s="202"/>
      <c r="AR250" s="202"/>
      <c r="AS250" s="202"/>
      <c r="AT250" s="202"/>
      <c r="AU250" s="202"/>
      <c r="AV250" s="202"/>
      <c r="AW250" s="202"/>
      <c r="AX250" s="202"/>
      <c r="AY250" s="125"/>
      <c r="AZ250" s="1028">
        <f t="shared" si="366"/>
        <v>0</v>
      </c>
      <c r="BA250" s="975"/>
      <c r="BB250" s="202"/>
      <c r="BC250" s="202"/>
      <c r="BD250" s="202"/>
      <c r="BE250" s="202"/>
      <c r="BF250" s="202"/>
      <c r="BG250" s="125"/>
      <c r="BH250" s="1028">
        <f t="shared" si="374"/>
        <v>0</v>
      </c>
      <c r="BI250" s="975"/>
      <c r="BJ250" s="202"/>
      <c r="BK250" s="202"/>
      <c r="BL250" s="202"/>
      <c r="BM250" s="125"/>
      <c r="BN250" s="1029"/>
      <c r="BO250" s="367"/>
    </row>
    <row r="251" spans="1:67" x14ac:dyDescent="0.25">
      <c r="A251" s="42">
        <v>6300</v>
      </c>
      <c r="B251" s="104" t="s">
        <v>222</v>
      </c>
      <c r="C251" s="995">
        <f t="shared" ref="C251:E251" si="375">SUM(C252,C256,C257)</f>
        <v>0</v>
      </c>
      <c r="D251" s="956">
        <f t="shared" si="375"/>
        <v>0</v>
      </c>
      <c r="E251" s="123">
        <f t="shared" si="375"/>
        <v>0</v>
      </c>
      <c r="F251" s="956">
        <f>SUM(F252,F256,F257)</f>
        <v>0</v>
      </c>
      <c r="G251" s="105">
        <f>SUM(G252,G256,G257)</f>
        <v>0</v>
      </c>
      <c r="H251" s="105">
        <f t="shared" ref="H251:AX251" si="376">SUM(H252,H256,H257)</f>
        <v>0</v>
      </c>
      <c r="I251" s="105">
        <f t="shared" si="376"/>
        <v>0</v>
      </c>
      <c r="J251" s="105">
        <f t="shared" si="376"/>
        <v>0</v>
      </c>
      <c r="K251" s="105">
        <f t="shared" si="376"/>
        <v>0</v>
      </c>
      <c r="L251" s="105">
        <f t="shared" si="376"/>
        <v>0</v>
      </c>
      <c r="M251" s="105">
        <f t="shared" si="376"/>
        <v>0</v>
      </c>
      <c r="N251" s="105">
        <f t="shared" si="376"/>
        <v>0</v>
      </c>
      <c r="O251" s="105">
        <f t="shared" si="376"/>
        <v>0</v>
      </c>
      <c r="P251" s="105">
        <f t="shared" si="376"/>
        <v>0</v>
      </c>
      <c r="Q251" s="105">
        <f t="shared" si="376"/>
        <v>0</v>
      </c>
      <c r="R251" s="105">
        <f t="shared" si="376"/>
        <v>0</v>
      </c>
      <c r="S251" s="105">
        <f t="shared" si="376"/>
        <v>0</v>
      </c>
      <c r="T251" s="105">
        <f t="shared" si="376"/>
        <v>0</v>
      </c>
      <c r="U251" s="105">
        <f t="shared" si="376"/>
        <v>0</v>
      </c>
      <c r="V251" s="105">
        <f t="shared" si="376"/>
        <v>0</v>
      </c>
      <c r="W251" s="105">
        <f t="shared" si="376"/>
        <v>0</v>
      </c>
      <c r="X251" s="105">
        <f t="shared" si="376"/>
        <v>0</v>
      </c>
      <c r="Y251" s="105">
        <f t="shared" si="376"/>
        <v>0</v>
      </c>
      <c r="Z251" s="105">
        <f t="shared" si="376"/>
        <v>0</v>
      </c>
      <c r="AA251" s="105">
        <f t="shared" si="376"/>
        <v>0</v>
      </c>
      <c r="AB251" s="105">
        <f t="shared" si="376"/>
        <v>0</v>
      </c>
      <c r="AC251" s="105">
        <f t="shared" si="376"/>
        <v>0</v>
      </c>
      <c r="AD251" s="105">
        <f t="shared" si="376"/>
        <v>0</v>
      </c>
      <c r="AE251" s="105">
        <f t="shared" si="376"/>
        <v>0</v>
      </c>
      <c r="AF251" s="105">
        <f t="shared" si="376"/>
        <v>0</v>
      </c>
      <c r="AG251" s="105">
        <f t="shared" si="376"/>
        <v>0</v>
      </c>
      <c r="AH251" s="105">
        <f t="shared" si="376"/>
        <v>0</v>
      </c>
      <c r="AI251" s="105">
        <f t="shared" si="376"/>
        <v>0</v>
      </c>
      <c r="AJ251" s="105">
        <f t="shared" si="376"/>
        <v>0</v>
      </c>
      <c r="AK251" s="105">
        <f t="shared" si="376"/>
        <v>0</v>
      </c>
      <c r="AL251" s="105">
        <f t="shared" si="376"/>
        <v>0</v>
      </c>
      <c r="AM251" s="105">
        <f t="shared" si="376"/>
        <v>0</v>
      </c>
      <c r="AN251" s="105">
        <f t="shared" si="376"/>
        <v>0</v>
      </c>
      <c r="AO251" s="105">
        <f t="shared" si="376"/>
        <v>0</v>
      </c>
      <c r="AP251" s="105">
        <f t="shared" si="376"/>
        <v>0</v>
      </c>
      <c r="AQ251" s="105">
        <f t="shared" si="376"/>
        <v>0</v>
      </c>
      <c r="AR251" s="105">
        <f t="shared" si="376"/>
        <v>0</v>
      </c>
      <c r="AS251" s="105">
        <f t="shared" si="376"/>
        <v>0</v>
      </c>
      <c r="AT251" s="105">
        <f t="shared" si="376"/>
        <v>0</v>
      </c>
      <c r="AU251" s="105">
        <f t="shared" si="376"/>
        <v>0</v>
      </c>
      <c r="AV251" s="105">
        <f t="shared" si="376"/>
        <v>0</v>
      </c>
      <c r="AW251" s="105">
        <f t="shared" si="376"/>
        <v>0</v>
      </c>
      <c r="AX251" s="105">
        <f t="shared" si="376"/>
        <v>0</v>
      </c>
      <c r="AY251" s="123">
        <f>SUM(AY252,AY256,AY257)</f>
        <v>0</v>
      </c>
      <c r="AZ251" s="373">
        <f t="shared" ref="AZ251" si="377">SUM(AZ252,AZ256,AZ257)</f>
        <v>0</v>
      </c>
      <c r="BA251" s="956">
        <f>SUM(BA252,BA256,BA257)</f>
        <v>0</v>
      </c>
      <c r="BB251" s="105">
        <f t="shared" ref="BB251:BH251" si="378">SUM(BB252,BB256,BB257)</f>
        <v>0</v>
      </c>
      <c r="BC251" s="105">
        <f t="shared" si="378"/>
        <v>0</v>
      </c>
      <c r="BD251" s="105">
        <f t="shared" si="378"/>
        <v>0</v>
      </c>
      <c r="BE251" s="105">
        <f t="shared" si="378"/>
        <v>0</v>
      </c>
      <c r="BF251" s="105">
        <f t="shared" si="378"/>
        <v>0</v>
      </c>
      <c r="BG251" s="123">
        <f t="shared" si="378"/>
        <v>0</v>
      </c>
      <c r="BH251" s="373">
        <f t="shared" si="378"/>
        <v>0</v>
      </c>
      <c r="BI251" s="956">
        <f>SUM(BI252,BI256,BI257)</f>
        <v>0</v>
      </c>
      <c r="BJ251" s="105">
        <f t="shared" ref="BJ251:BM251" si="379">SUM(BJ252,BJ256,BJ257)</f>
        <v>0</v>
      </c>
      <c r="BK251" s="105">
        <f t="shared" si="379"/>
        <v>0</v>
      </c>
      <c r="BL251" s="105">
        <f t="shared" si="379"/>
        <v>0</v>
      </c>
      <c r="BM251" s="123">
        <f t="shared" si="379"/>
        <v>0</v>
      </c>
      <c r="BN251" s="138">
        <f>SUM(BN252,BN256,BN257)</f>
        <v>0</v>
      </c>
      <c r="BO251" s="367"/>
    </row>
    <row r="252" spans="1:67" ht="24" x14ac:dyDescent="0.25">
      <c r="A252" s="116">
        <v>6320</v>
      </c>
      <c r="B252" s="50" t="s">
        <v>223</v>
      </c>
      <c r="C252" s="936">
        <f t="shared" ref="C252" si="380">SUM(C253:C255)</f>
        <v>0</v>
      </c>
      <c r="D252" s="1036">
        <f t="shared" ref="D252:E252" si="381">SUM(D253:D255)</f>
        <v>0</v>
      </c>
      <c r="E252" s="141">
        <f t="shared" si="381"/>
        <v>0</v>
      </c>
      <c r="F252" s="965">
        <f>SUM(F253:F255)</f>
        <v>0</v>
      </c>
      <c r="G252" s="204">
        <f>SUM(G253:G255)</f>
        <v>0</v>
      </c>
      <c r="H252" s="204">
        <f t="shared" ref="H252:AX252" si="382">SUM(H253:H255)</f>
        <v>0</v>
      </c>
      <c r="I252" s="204">
        <f t="shared" si="382"/>
        <v>0</v>
      </c>
      <c r="J252" s="204">
        <f t="shared" si="382"/>
        <v>0</v>
      </c>
      <c r="K252" s="204">
        <f t="shared" si="382"/>
        <v>0</v>
      </c>
      <c r="L252" s="204">
        <f t="shared" si="382"/>
        <v>0</v>
      </c>
      <c r="M252" s="204">
        <f t="shared" si="382"/>
        <v>0</v>
      </c>
      <c r="N252" s="204">
        <f t="shared" si="382"/>
        <v>0</v>
      </c>
      <c r="O252" s="204">
        <f t="shared" si="382"/>
        <v>0</v>
      </c>
      <c r="P252" s="204">
        <f t="shared" si="382"/>
        <v>0</v>
      </c>
      <c r="Q252" s="204">
        <f t="shared" si="382"/>
        <v>0</v>
      </c>
      <c r="R252" s="204">
        <f t="shared" si="382"/>
        <v>0</v>
      </c>
      <c r="S252" s="204">
        <f t="shared" si="382"/>
        <v>0</v>
      </c>
      <c r="T252" s="204">
        <f t="shared" si="382"/>
        <v>0</v>
      </c>
      <c r="U252" s="204">
        <f t="shared" si="382"/>
        <v>0</v>
      </c>
      <c r="V252" s="204">
        <f t="shared" si="382"/>
        <v>0</v>
      </c>
      <c r="W252" s="204">
        <f t="shared" si="382"/>
        <v>0</v>
      </c>
      <c r="X252" s="204">
        <f t="shared" si="382"/>
        <v>0</v>
      </c>
      <c r="Y252" s="204">
        <f t="shared" si="382"/>
        <v>0</v>
      </c>
      <c r="Z252" s="204">
        <f t="shared" si="382"/>
        <v>0</v>
      </c>
      <c r="AA252" s="204">
        <f t="shared" si="382"/>
        <v>0</v>
      </c>
      <c r="AB252" s="204">
        <f t="shared" si="382"/>
        <v>0</v>
      </c>
      <c r="AC252" s="204">
        <f t="shared" si="382"/>
        <v>0</v>
      </c>
      <c r="AD252" s="204">
        <f t="shared" si="382"/>
        <v>0</v>
      </c>
      <c r="AE252" s="204">
        <f t="shared" si="382"/>
        <v>0</v>
      </c>
      <c r="AF252" s="204">
        <f t="shared" si="382"/>
        <v>0</v>
      </c>
      <c r="AG252" s="204">
        <f t="shared" si="382"/>
        <v>0</v>
      </c>
      <c r="AH252" s="204">
        <f t="shared" si="382"/>
        <v>0</v>
      </c>
      <c r="AI252" s="204">
        <f t="shared" si="382"/>
        <v>0</v>
      </c>
      <c r="AJ252" s="204">
        <f t="shared" si="382"/>
        <v>0</v>
      </c>
      <c r="AK252" s="204">
        <f t="shared" si="382"/>
        <v>0</v>
      </c>
      <c r="AL252" s="204">
        <f t="shared" si="382"/>
        <v>0</v>
      </c>
      <c r="AM252" s="204">
        <f t="shared" si="382"/>
        <v>0</v>
      </c>
      <c r="AN252" s="204">
        <f t="shared" si="382"/>
        <v>0</v>
      </c>
      <c r="AO252" s="204">
        <f t="shared" si="382"/>
        <v>0</v>
      </c>
      <c r="AP252" s="204">
        <f t="shared" si="382"/>
        <v>0</v>
      </c>
      <c r="AQ252" s="204">
        <f t="shared" si="382"/>
        <v>0</v>
      </c>
      <c r="AR252" s="204">
        <f t="shared" si="382"/>
        <v>0</v>
      </c>
      <c r="AS252" s="204">
        <f t="shared" si="382"/>
        <v>0</v>
      </c>
      <c r="AT252" s="204">
        <f t="shared" si="382"/>
        <v>0</v>
      </c>
      <c r="AU252" s="204">
        <f t="shared" si="382"/>
        <v>0</v>
      </c>
      <c r="AV252" s="204">
        <f t="shared" si="382"/>
        <v>0</v>
      </c>
      <c r="AW252" s="204">
        <f t="shared" si="382"/>
        <v>0</v>
      </c>
      <c r="AX252" s="204">
        <f t="shared" si="382"/>
        <v>0</v>
      </c>
      <c r="AY252" s="141">
        <f>SUM(AY253:AY255)</f>
        <v>0</v>
      </c>
      <c r="AZ252" s="374">
        <f t="shared" ref="AZ252" si="383">SUM(AZ253:AZ255)</f>
        <v>0</v>
      </c>
      <c r="BA252" s="965">
        <f>SUM(BA253:BA255)</f>
        <v>0</v>
      </c>
      <c r="BB252" s="204">
        <f t="shared" ref="BB252:BH252" si="384">SUM(BB253:BB255)</f>
        <v>0</v>
      </c>
      <c r="BC252" s="204">
        <f t="shared" si="384"/>
        <v>0</v>
      </c>
      <c r="BD252" s="204">
        <f t="shared" si="384"/>
        <v>0</v>
      </c>
      <c r="BE252" s="204">
        <f t="shared" si="384"/>
        <v>0</v>
      </c>
      <c r="BF252" s="204">
        <f t="shared" si="384"/>
        <v>0</v>
      </c>
      <c r="BG252" s="141">
        <f t="shared" si="384"/>
        <v>0</v>
      </c>
      <c r="BH252" s="374">
        <f t="shared" si="384"/>
        <v>0</v>
      </c>
      <c r="BI252" s="965">
        <f>SUM(BI253:BI255)</f>
        <v>0</v>
      </c>
      <c r="BJ252" s="204">
        <f t="shared" ref="BJ252:BM252" si="385">SUM(BJ253:BJ255)</f>
        <v>0</v>
      </c>
      <c r="BK252" s="204">
        <f t="shared" si="385"/>
        <v>0</v>
      </c>
      <c r="BL252" s="204">
        <f t="shared" si="385"/>
        <v>0</v>
      </c>
      <c r="BM252" s="141">
        <f t="shared" si="385"/>
        <v>0</v>
      </c>
      <c r="BN252" s="51">
        <f>SUM(BN253:BN255)</f>
        <v>0</v>
      </c>
      <c r="BO252" s="367"/>
    </row>
    <row r="253" spans="1:67" x14ac:dyDescent="0.25">
      <c r="A253" s="35">
        <v>6322</v>
      </c>
      <c r="B253" s="56" t="s">
        <v>224</v>
      </c>
      <c r="C253" s="941">
        <f t="shared" ref="C253:D257" si="386">SUM(E253,AZ253,BH253)</f>
        <v>0</v>
      </c>
      <c r="D253" s="972">
        <f t="shared" si="386"/>
        <v>0</v>
      </c>
      <c r="E253" s="125">
        <f>SUM(F253:AY253)</f>
        <v>0</v>
      </c>
      <c r="F253" s="975"/>
      <c r="G253" s="202"/>
      <c r="H253" s="202"/>
      <c r="I253" s="202"/>
      <c r="J253" s="202"/>
      <c r="K253" s="202"/>
      <c r="L253" s="202"/>
      <c r="M253" s="202"/>
      <c r="N253" s="202"/>
      <c r="O253" s="202"/>
      <c r="P253" s="202"/>
      <c r="Q253" s="202"/>
      <c r="R253" s="202"/>
      <c r="S253" s="202"/>
      <c r="T253" s="202"/>
      <c r="U253" s="202"/>
      <c r="V253" s="202"/>
      <c r="W253" s="202"/>
      <c r="X253" s="202"/>
      <c r="Y253" s="202"/>
      <c r="Z253" s="202"/>
      <c r="AA253" s="202"/>
      <c r="AB253" s="202"/>
      <c r="AC253" s="202"/>
      <c r="AD253" s="202"/>
      <c r="AE253" s="202"/>
      <c r="AF253" s="202"/>
      <c r="AG253" s="202"/>
      <c r="AH253" s="202"/>
      <c r="AI253" s="202"/>
      <c r="AJ253" s="202"/>
      <c r="AK253" s="202"/>
      <c r="AL253" s="202"/>
      <c r="AM253" s="202"/>
      <c r="AN253" s="202"/>
      <c r="AO253" s="202"/>
      <c r="AP253" s="202"/>
      <c r="AQ253" s="202"/>
      <c r="AR253" s="202"/>
      <c r="AS253" s="202"/>
      <c r="AT253" s="202"/>
      <c r="AU253" s="202"/>
      <c r="AV253" s="202"/>
      <c r="AW253" s="202"/>
      <c r="AX253" s="202"/>
      <c r="AY253" s="125"/>
      <c r="AZ253" s="1028">
        <f t="shared" ref="AZ253:AZ257" si="387">SUM(BA253:BG253)</f>
        <v>0</v>
      </c>
      <c r="BA253" s="975"/>
      <c r="BB253" s="202"/>
      <c r="BC253" s="202"/>
      <c r="BD253" s="202"/>
      <c r="BE253" s="202"/>
      <c r="BF253" s="202"/>
      <c r="BG253" s="125"/>
      <c r="BH253" s="1028">
        <f t="shared" ref="BH253:BH257" si="388">SUM(BI253:BM253)</f>
        <v>0</v>
      </c>
      <c r="BI253" s="975"/>
      <c r="BJ253" s="202"/>
      <c r="BK253" s="202"/>
      <c r="BL253" s="202"/>
      <c r="BM253" s="125"/>
      <c r="BN253" s="1029"/>
      <c r="BO253" s="367"/>
    </row>
    <row r="254" spans="1:67" ht="24" x14ac:dyDescent="0.25">
      <c r="A254" s="35">
        <v>6323</v>
      </c>
      <c r="B254" s="56" t="s">
        <v>225</v>
      </c>
      <c r="C254" s="941">
        <f t="shared" si="386"/>
        <v>0</v>
      </c>
      <c r="D254" s="972">
        <f t="shared" si="386"/>
        <v>0</v>
      </c>
      <c r="E254" s="125">
        <f>SUM(F254:AY254)</f>
        <v>0</v>
      </c>
      <c r="F254" s="975"/>
      <c r="G254" s="202"/>
      <c r="H254" s="202"/>
      <c r="I254" s="202"/>
      <c r="J254" s="202"/>
      <c r="K254" s="202"/>
      <c r="L254" s="202"/>
      <c r="M254" s="202"/>
      <c r="N254" s="202"/>
      <c r="O254" s="202"/>
      <c r="P254" s="202"/>
      <c r="Q254" s="202"/>
      <c r="R254" s="202"/>
      <c r="S254" s="202"/>
      <c r="T254" s="202"/>
      <c r="U254" s="202"/>
      <c r="V254" s="202"/>
      <c r="W254" s="202"/>
      <c r="X254" s="202"/>
      <c r="Y254" s="202"/>
      <c r="Z254" s="202"/>
      <c r="AA254" s="202"/>
      <c r="AB254" s="202"/>
      <c r="AC254" s="202"/>
      <c r="AD254" s="202"/>
      <c r="AE254" s="202"/>
      <c r="AF254" s="202"/>
      <c r="AG254" s="202"/>
      <c r="AH254" s="202"/>
      <c r="AI254" s="202"/>
      <c r="AJ254" s="202"/>
      <c r="AK254" s="202"/>
      <c r="AL254" s="202"/>
      <c r="AM254" s="202"/>
      <c r="AN254" s="202"/>
      <c r="AO254" s="202"/>
      <c r="AP254" s="202"/>
      <c r="AQ254" s="202"/>
      <c r="AR254" s="202"/>
      <c r="AS254" s="202"/>
      <c r="AT254" s="202"/>
      <c r="AU254" s="202"/>
      <c r="AV254" s="202"/>
      <c r="AW254" s="202"/>
      <c r="AX254" s="202"/>
      <c r="AY254" s="125"/>
      <c r="AZ254" s="1028">
        <f t="shared" si="387"/>
        <v>0</v>
      </c>
      <c r="BA254" s="975"/>
      <c r="BB254" s="202"/>
      <c r="BC254" s="202"/>
      <c r="BD254" s="202"/>
      <c r="BE254" s="202"/>
      <c r="BF254" s="202"/>
      <c r="BG254" s="125"/>
      <c r="BH254" s="1028">
        <f t="shared" si="388"/>
        <v>0</v>
      </c>
      <c r="BI254" s="975"/>
      <c r="BJ254" s="202"/>
      <c r="BK254" s="202"/>
      <c r="BL254" s="202"/>
      <c r="BM254" s="125"/>
      <c r="BN254" s="1029"/>
      <c r="BO254" s="367"/>
    </row>
    <row r="255" spans="1:67" x14ac:dyDescent="0.25">
      <c r="A255" s="31">
        <v>6329</v>
      </c>
      <c r="B255" s="50" t="s">
        <v>226</v>
      </c>
      <c r="C255" s="936">
        <f t="shared" si="386"/>
        <v>0</v>
      </c>
      <c r="D255" s="965">
        <f t="shared" si="386"/>
        <v>0</v>
      </c>
      <c r="E255" s="125">
        <f>SUM(F255:AY255)</f>
        <v>0</v>
      </c>
      <c r="F255" s="968"/>
      <c r="G255" s="201"/>
      <c r="H255" s="201"/>
      <c r="I255" s="201"/>
      <c r="J255" s="201"/>
      <c r="K255" s="201"/>
      <c r="L255" s="201"/>
      <c r="M255" s="201"/>
      <c r="N255" s="201"/>
      <c r="O255" s="201"/>
      <c r="P255" s="201"/>
      <c r="Q255" s="201"/>
      <c r="R255" s="201"/>
      <c r="S255" s="201"/>
      <c r="T255" s="201"/>
      <c r="U255" s="201"/>
      <c r="V255" s="201"/>
      <c r="W255" s="201"/>
      <c r="X255" s="201"/>
      <c r="Y255" s="201"/>
      <c r="Z255" s="201"/>
      <c r="AA255" s="201"/>
      <c r="AB255" s="201"/>
      <c r="AC255" s="201"/>
      <c r="AD255" s="201"/>
      <c r="AE255" s="201"/>
      <c r="AF255" s="201"/>
      <c r="AG255" s="201"/>
      <c r="AH255" s="201"/>
      <c r="AI255" s="201"/>
      <c r="AJ255" s="201"/>
      <c r="AK255" s="201"/>
      <c r="AL255" s="201"/>
      <c r="AM255" s="201"/>
      <c r="AN255" s="201"/>
      <c r="AO255" s="201"/>
      <c r="AP255" s="201"/>
      <c r="AQ255" s="201"/>
      <c r="AR255" s="201"/>
      <c r="AS255" s="201"/>
      <c r="AT255" s="201"/>
      <c r="AU255" s="201"/>
      <c r="AV255" s="201"/>
      <c r="AW255" s="201"/>
      <c r="AX255" s="201"/>
      <c r="AY255" s="294"/>
      <c r="AZ255" s="1028">
        <f t="shared" si="387"/>
        <v>0</v>
      </c>
      <c r="BA255" s="968"/>
      <c r="BB255" s="201"/>
      <c r="BC255" s="201"/>
      <c r="BD255" s="201"/>
      <c r="BE255" s="201"/>
      <c r="BF255" s="201"/>
      <c r="BG255" s="294"/>
      <c r="BH255" s="1026">
        <f t="shared" si="388"/>
        <v>0</v>
      </c>
      <c r="BI255" s="968"/>
      <c r="BJ255" s="201"/>
      <c r="BK255" s="201"/>
      <c r="BL255" s="201"/>
      <c r="BM255" s="294"/>
      <c r="BN255" s="1027"/>
      <c r="BO255" s="367"/>
    </row>
    <row r="256" spans="1:67" ht="24" x14ac:dyDescent="0.25">
      <c r="A256" s="146">
        <v>6330</v>
      </c>
      <c r="B256" s="147" t="s">
        <v>227</v>
      </c>
      <c r="C256" s="1037">
        <f t="shared" si="386"/>
        <v>0</v>
      </c>
      <c r="D256" s="1036">
        <f t="shared" si="386"/>
        <v>0</v>
      </c>
      <c r="E256" s="125">
        <f>SUM(F256:AY256)</f>
        <v>0</v>
      </c>
      <c r="F256" s="1038"/>
      <c r="G256" s="206"/>
      <c r="H256" s="206"/>
      <c r="I256" s="206"/>
      <c r="J256" s="206"/>
      <c r="K256" s="206"/>
      <c r="L256" s="206"/>
      <c r="M256" s="206"/>
      <c r="N256" s="206"/>
      <c r="O256" s="206"/>
      <c r="P256" s="206"/>
      <c r="Q256" s="206"/>
      <c r="R256" s="206"/>
      <c r="S256" s="206"/>
      <c r="T256" s="206"/>
      <c r="U256" s="206"/>
      <c r="V256" s="206"/>
      <c r="W256" s="206"/>
      <c r="X256" s="206"/>
      <c r="Y256" s="206"/>
      <c r="Z256" s="206"/>
      <c r="AA256" s="206"/>
      <c r="AB256" s="206"/>
      <c r="AC256" s="206"/>
      <c r="AD256" s="206"/>
      <c r="AE256" s="206"/>
      <c r="AF256" s="206"/>
      <c r="AG256" s="206"/>
      <c r="AH256" s="206"/>
      <c r="AI256" s="206"/>
      <c r="AJ256" s="206"/>
      <c r="AK256" s="206"/>
      <c r="AL256" s="206"/>
      <c r="AM256" s="206"/>
      <c r="AN256" s="206"/>
      <c r="AO256" s="206"/>
      <c r="AP256" s="206"/>
      <c r="AQ256" s="206"/>
      <c r="AR256" s="206"/>
      <c r="AS256" s="206"/>
      <c r="AT256" s="206"/>
      <c r="AU256" s="206"/>
      <c r="AV256" s="206"/>
      <c r="AW256" s="206"/>
      <c r="AX256" s="206"/>
      <c r="AY256" s="128"/>
      <c r="AZ256" s="1028">
        <f t="shared" si="387"/>
        <v>0</v>
      </c>
      <c r="BA256" s="1038"/>
      <c r="BB256" s="206"/>
      <c r="BC256" s="206"/>
      <c r="BD256" s="206"/>
      <c r="BE256" s="206"/>
      <c r="BF256" s="206"/>
      <c r="BG256" s="128"/>
      <c r="BH256" s="1039">
        <f t="shared" si="388"/>
        <v>0</v>
      </c>
      <c r="BI256" s="1038"/>
      <c r="BJ256" s="206"/>
      <c r="BK256" s="206"/>
      <c r="BL256" s="206"/>
      <c r="BM256" s="128"/>
      <c r="BN256" s="1040"/>
      <c r="BO256" s="367"/>
    </row>
    <row r="257" spans="1:67" x14ac:dyDescent="0.25">
      <c r="A257" s="111">
        <v>6360</v>
      </c>
      <c r="B257" s="56" t="s">
        <v>228</v>
      </c>
      <c r="C257" s="941">
        <f t="shared" si="386"/>
        <v>0</v>
      </c>
      <c r="D257" s="972">
        <f t="shared" si="386"/>
        <v>0</v>
      </c>
      <c r="E257" s="125">
        <f>SUM(F257:AY257)</f>
        <v>0</v>
      </c>
      <c r="F257" s="975"/>
      <c r="G257" s="202"/>
      <c r="H257" s="202"/>
      <c r="I257" s="202"/>
      <c r="J257" s="202"/>
      <c r="K257" s="202"/>
      <c r="L257" s="202"/>
      <c r="M257" s="202"/>
      <c r="N257" s="202"/>
      <c r="O257" s="202"/>
      <c r="P257" s="202"/>
      <c r="Q257" s="202"/>
      <c r="R257" s="202"/>
      <c r="S257" s="202"/>
      <c r="T257" s="202"/>
      <c r="U257" s="202"/>
      <c r="V257" s="202"/>
      <c r="W257" s="202"/>
      <c r="X257" s="202"/>
      <c r="Y257" s="202"/>
      <c r="Z257" s="202"/>
      <c r="AA257" s="202"/>
      <c r="AB257" s="202"/>
      <c r="AC257" s="202"/>
      <c r="AD257" s="202"/>
      <c r="AE257" s="202"/>
      <c r="AF257" s="202"/>
      <c r="AG257" s="202"/>
      <c r="AH257" s="202"/>
      <c r="AI257" s="202"/>
      <c r="AJ257" s="202"/>
      <c r="AK257" s="202"/>
      <c r="AL257" s="202"/>
      <c r="AM257" s="202"/>
      <c r="AN257" s="202"/>
      <c r="AO257" s="202"/>
      <c r="AP257" s="202"/>
      <c r="AQ257" s="202"/>
      <c r="AR257" s="202"/>
      <c r="AS257" s="202"/>
      <c r="AT257" s="202"/>
      <c r="AU257" s="202"/>
      <c r="AV257" s="202"/>
      <c r="AW257" s="202"/>
      <c r="AX257" s="202"/>
      <c r="AY257" s="125"/>
      <c r="AZ257" s="1028">
        <f t="shared" si="387"/>
        <v>0</v>
      </c>
      <c r="BA257" s="975"/>
      <c r="BB257" s="202"/>
      <c r="BC257" s="202"/>
      <c r="BD257" s="202"/>
      <c r="BE257" s="202"/>
      <c r="BF257" s="202"/>
      <c r="BG257" s="125"/>
      <c r="BH257" s="1028">
        <f t="shared" si="388"/>
        <v>0</v>
      </c>
      <c r="BI257" s="975"/>
      <c r="BJ257" s="202"/>
      <c r="BK257" s="202"/>
      <c r="BL257" s="202"/>
      <c r="BM257" s="125"/>
      <c r="BN257" s="1029"/>
      <c r="BO257" s="367"/>
    </row>
    <row r="258" spans="1:67" ht="36" x14ac:dyDescent="0.25">
      <c r="A258" s="42">
        <v>6400</v>
      </c>
      <c r="B258" s="104" t="s">
        <v>229</v>
      </c>
      <c r="C258" s="995">
        <f t="shared" ref="C258:E258" si="389">SUM(C259,C263)</f>
        <v>0</v>
      </c>
      <c r="D258" s="956">
        <f t="shared" si="389"/>
        <v>0</v>
      </c>
      <c r="E258" s="123">
        <f t="shared" si="389"/>
        <v>0</v>
      </c>
      <c r="F258" s="956">
        <f>SUM(F259,F263)</f>
        <v>0</v>
      </c>
      <c r="G258" s="105">
        <f>SUM(G259,G263)</f>
        <v>0</v>
      </c>
      <c r="H258" s="105">
        <f t="shared" ref="H258:AX258" si="390">SUM(H259,H263)</f>
        <v>0</v>
      </c>
      <c r="I258" s="105">
        <f t="shared" si="390"/>
        <v>0</v>
      </c>
      <c r="J258" s="105">
        <f t="shared" si="390"/>
        <v>0</v>
      </c>
      <c r="K258" s="105">
        <f t="shared" si="390"/>
        <v>0</v>
      </c>
      <c r="L258" s="105">
        <f t="shared" si="390"/>
        <v>0</v>
      </c>
      <c r="M258" s="105">
        <f t="shared" si="390"/>
        <v>0</v>
      </c>
      <c r="N258" s="105">
        <f t="shared" si="390"/>
        <v>0</v>
      </c>
      <c r="O258" s="105">
        <f t="shared" si="390"/>
        <v>0</v>
      </c>
      <c r="P258" s="105">
        <f t="shared" si="390"/>
        <v>0</v>
      </c>
      <c r="Q258" s="105">
        <f t="shared" si="390"/>
        <v>0</v>
      </c>
      <c r="R258" s="105">
        <f t="shared" si="390"/>
        <v>0</v>
      </c>
      <c r="S258" s="105">
        <f t="shared" si="390"/>
        <v>0</v>
      </c>
      <c r="T258" s="105">
        <f t="shared" si="390"/>
        <v>0</v>
      </c>
      <c r="U258" s="105">
        <f t="shared" si="390"/>
        <v>0</v>
      </c>
      <c r="V258" s="105">
        <f t="shared" si="390"/>
        <v>0</v>
      </c>
      <c r="W258" s="105">
        <f t="shared" si="390"/>
        <v>0</v>
      </c>
      <c r="X258" s="105">
        <f t="shared" si="390"/>
        <v>0</v>
      </c>
      <c r="Y258" s="105">
        <f t="shared" si="390"/>
        <v>0</v>
      </c>
      <c r="Z258" s="105">
        <f t="shared" si="390"/>
        <v>0</v>
      </c>
      <c r="AA258" s="105">
        <f t="shared" si="390"/>
        <v>0</v>
      </c>
      <c r="AB258" s="105">
        <f t="shared" si="390"/>
        <v>0</v>
      </c>
      <c r="AC258" s="105">
        <f t="shared" si="390"/>
        <v>0</v>
      </c>
      <c r="AD258" s="105">
        <f t="shared" si="390"/>
        <v>0</v>
      </c>
      <c r="AE258" s="105">
        <f t="shared" si="390"/>
        <v>0</v>
      </c>
      <c r="AF258" s="105">
        <f t="shared" si="390"/>
        <v>0</v>
      </c>
      <c r="AG258" s="105">
        <f t="shared" si="390"/>
        <v>0</v>
      </c>
      <c r="AH258" s="105">
        <f t="shared" si="390"/>
        <v>0</v>
      </c>
      <c r="AI258" s="105">
        <f t="shared" si="390"/>
        <v>0</v>
      </c>
      <c r="AJ258" s="105">
        <f t="shared" si="390"/>
        <v>0</v>
      </c>
      <c r="AK258" s="105">
        <f t="shared" si="390"/>
        <v>0</v>
      </c>
      <c r="AL258" s="105">
        <f t="shared" si="390"/>
        <v>0</v>
      </c>
      <c r="AM258" s="105">
        <f t="shared" si="390"/>
        <v>0</v>
      </c>
      <c r="AN258" s="105">
        <f t="shared" si="390"/>
        <v>0</v>
      </c>
      <c r="AO258" s="105">
        <f t="shared" si="390"/>
        <v>0</v>
      </c>
      <c r="AP258" s="105">
        <f t="shared" si="390"/>
        <v>0</v>
      </c>
      <c r="AQ258" s="105">
        <f t="shared" si="390"/>
        <v>0</v>
      </c>
      <c r="AR258" s="105">
        <f t="shared" si="390"/>
        <v>0</v>
      </c>
      <c r="AS258" s="105">
        <f t="shared" si="390"/>
        <v>0</v>
      </c>
      <c r="AT258" s="105">
        <f t="shared" si="390"/>
        <v>0</v>
      </c>
      <c r="AU258" s="105">
        <f t="shared" si="390"/>
        <v>0</v>
      </c>
      <c r="AV258" s="105">
        <f t="shared" si="390"/>
        <v>0</v>
      </c>
      <c r="AW258" s="105">
        <f t="shared" si="390"/>
        <v>0</v>
      </c>
      <c r="AX258" s="105">
        <f t="shared" si="390"/>
        <v>0</v>
      </c>
      <c r="AY258" s="123">
        <f>SUM(AY259,AY263)</f>
        <v>0</v>
      </c>
      <c r="AZ258" s="373">
        <f t="shared" ref="AZ258" si="391">SUM(AZ259,AZ263)</f>
        <v>0</v>
      </c>
      <c r="BA258" s="956">
        <f>SUM(BA259,BA263)</f>
        <v>0</v>
      </c>
      <c r="BB258" s="105">
        <f t="shared" ref="BB258:BH258" si="392">SUM(BB259,BB263)</f>
        <v>0</v>
      </c>
      <c r="BC258" s="105">
        <f t="shared" si="392"/>
        <v>0</v>
      </c>
      <c r="BD258" s="105">
        <f t="shared" si="392"/>
        <v>0</v>
      </c>
      <c r="BE258" s="105">
        <f t="shared" si="392"/>
        <v>0</v>
      </c>
      <c r="BF258" s="105">
        <f t="shared" si="392"/>
        <v>0</v>
      </c>
      <c r="BG258" s="123">
        <f t="shared" si="392"/>
        <v>0</v>
      </c>
      <c r="BH258" s="373">
        <f t="shared" si="392"/>
        <v>0</v>
      </c>
      <c r="BI258" s="956">
        <f>SUM(BI259,BI263)</f>
        <v>0</v>
      </c>
      <c r="BJ258" s="105">
        <f t="shared" ref="BJ258:BM258" si="393">SUM(BJ259,BJ263)</f>
        <v>0</v>
      </c>
      <c r="BK258" s="105">
        <f t="shared" si="393"/>
        <v>0</v>
      </c>
      <c r="BL258" s="105">
        <f t="shared" si="393"/>
        <v>0</v>
      </c>
      <c r="BM258" s="123">
        <f t="shared" si="393"/>
        <v>0</v>
      </c>
      <c r="BN258" s="138">
        <f>SUM(BN259,BN263)</f>
        <v>0</v>
      </c>
      <c r="BO258" s="367"/>
    </row>
    <row r="259" spans="1:67" ht="24" x14ac:dyDescent="0.25">
      <c r="A259" s="116">
        <v>6410</v>
      </c>
      <c r="B259" s="50" t="s">
        <v>230</v>
      </c>
      <c r="C259" s="936">
        <f t="shared" ref="C259" si="394">SUM(C260:C262)</f>
        <v>0</v>
      </c>
      <c r="D259" s="965">
        <f t="shared" ref="D259:E259" si="395">SUM(D260:D262)</f>
        <v>0</v>
      </c>
      <c r="E259" s="141">
        <f t="shared" si="395"/>
        <v>0</v>
      </c>
      <c r="F259" s="965">
        <f>SUM(F260:F262)</f>
        <v>0</v>
      </c>
      <c r="G259" s="204">
        <f>SUM(G260:G262)</f>
        <v>0</v>
      </c>
      <c r="H259" s="204">
        <f t="shared" ref="H259:AX259" si="396">SUM(H260:H262)</f>
        <v>0</v>
      </c>
      <c r="I259" s="204">
        <f t="shared" si="396"/>
        <v>0</v>
      </c>
      <c r="J259" s="204">
        <f t="shared" si="396"/>
        <v>0</v>
      </c>
      <c r="K259" s="204">
        <f t="shared" si="396"/>
        <v>0</v>
      </c>
      <c r="L259" s="204">
        <f t="shared" si="396"/>
        <v>0</v>
      </c>
      <c r="M259" s="204">
        <f t="shared" si="396"/>
        <v>0</v>
      </c>
      <c r="N259" s="204">
        <f t="shared" si="396"/>
        <v>0</v>
      </c>
      <c r="O259" s="204">
        <f t="shared" si="396"/>
        <v>0</v>
      </c>
      <c r="P259" s="204">
        <f t="shared" si="396"/>
        <v>0</v>
      </c>
      <c r="Q259" s="204">
        <f t="shared" si="396"/>
        <v>0</v>
      </c>
      <c r="R259" s="204">
        <f t="shared" si="396"/>
        <v>0</v>
      </c>
      <c r="S259" s="204">
        <f t="shared" si="396"/>
        <v>0</v>
      </c>
      <c r="T259" s="204">
        <f t="shared" si="396"/>
        <v>0</v>
      </c>
      <c r="U259" s="204">
        <f t="shared" si="396"/>
        <v>0</v>
      </c>
      <c r="V259" s="204">
        <f t="shared" si="396"/>
        <v>0</v>
      </c>
      <c r="W259" s="204">
        <f t="shared" si="396"/>
        <v>0</v>
      </c>
      <c r="X259" s="204">
        <f t="shared" si="396"/>
        <v>0</v>
      </c>
      <c r="Y259" s="204">
        <f t="shared" si="396"/>
        <v>0</v>
      </c>
      <c r="Z259" s="204">
        <f t="shared" si="396"/>
        <v>0</v>
      </c>
      <c r="AA259" s="204">
        <f t="shared" si="396"/>
        <v>0</v>
      </c>
      <c r="AB259" s="204">
        <f t="shared" si="396"/>
        <v>0</v>
      </c>
      <c r="AC259" s="204">
        <f t="shared" si="396"/>
        <v>0</v>
      </c>
      <c r="AD259" s="204">
        <f t="shared" si="396"/>
        <v>0</v>
      </c>
      <c r="AE259" s="204">
        <f t="shared" si="396"/>
        <v>0</v>
      </c>
      <c r="AF259" s="204">
        <f t="shared" si="396"/>
        <v>0</v>
      </c>
      <c r="AG259" s="204">
        <f t="shared" si="396"/>
        <v>0</v>
      </c>
      <c r="AH259" s="204">
        <f t="shared" si="396"/>
        <v>0</v>
      </c>
      <c r="AI259" s="204">
        <f t="shared" si="396"/>
        <v>0</v>
      </c>
      <c r="AJ259" s="204">
        <f t="shared" si="396"/>
        <v>0</v>
      </c>
      <c r="AK259" s="204">
        <f t="shared" si="396"/>
        <v>0</v>
      </c>
      <c r="AL259" s="204">
        <f t="shared" si="396"/>
        <v>0</v>
      </c>
      <c r="AM259" s="204">
        <f t="shared" si="396"/>
        <v>0</v>
      </c>
      <c r="AN259" s="204">
        <f t="shared" si="396"/>
        <v>0</v>
      </c>
      <c r="AO259" s="204">
        <f t="shared" si="396"/>
        <v>0</v>
      </c>
      <c r="AP259" s="204">
        <f t="shared" si="396"/>
        <v>0</v>
      </c>
      <c r="AQ259" s="204">
        <f t="shared" si="396"/>
        <v>0</v>
      </c>
      <c r="AR259" s="204">
        <f t="shared" si="396"/>
        <v>0</v>
      </c>
      <c r="AS259" s="204">
        <f t="shared" si="396"/>
        <v>0</v>
      </c>
      <c r="AT259" s="204">
        <f t="shared" si="396"/>
        <v>0</v>
      </c>
      <c r="AU259" s="204">
        <f t="shared" si="396"/>
        <v>0</v>
      </c>
      <c r="AV259" s="204">
        <f t="shared" si="396"/>
        <v>0</v>
      </c>
      <c r="AW259" s="204">
        <f t="shared" si="396"/>
        <v>0</v>
      </c>
      <c r="AX259" s="204">
        <f t="shared" si="396"/>
        <v>0</v>
      </c>
      <c r="AY259" s="141">
        <f>SUM(AY260:AY262)</f>
        <v>0</v>
      </c>
      <c r="AZ259" s="374">
        <f t="shared" ref="AZ259" si="397">SUM(AZ260:AZ262)</f>
        <v>0</v>
      </c>
      <c r="BA259" s="965">
        <f>SUM(BA260:BA262)</f>
        <v>0</v>
      </c>
      <c r="BB259" s="204">
        <f t="shared" ref="BB259:BH259" si="398">SUM(BB260:BB262)</f>
        <v>0</v>
      </c>
      <c r="BC259" s="204">
        <f t="shared" si="398"/>
        <v>0</v>
      </c>
      <c r="BD259" s="204">
        <f t="shared" si="398"/>
        <v>0</v>
      </c>
      <c r="BE259" s="204">
        <f t="shared" si="398"/>
        <v>0</v>
      </c>
      <c r="BF259" s="204">
        <f t="shared" si="398"/>
        <v>0</v>
      </c>
      <c r="BG259" s="141">
        <f t="shared" si="398"/>
        <v>0</v>
      </c>
      <c r="BH259" s="374">
        <f t="shared" si="398"/>
        <v>0</v>
      </c>
      <c r="BI259" s="965">
        <f>SUM(BI260:BI262)</f>
        <v>0</v>
      </c>
      <c r="BJ259" s="204">
        <f t="shared" ref="BJ259:BM259" si="399">SUM(BJ260:BJ262)</f>
        <v>0</v>
      </c>
      <c r="BK259" s="204">
        <f t="shared" si="399"/>
        <v>0</v>
      </c>
      <c r="BL259" s="204">
        <f t="shared" si="399"/>
        <v>0</v>
      </c>
      <c r="BM259" s="141">
        <f t="shared" si="399"/>
        <v>0</v>
      </c>
      <c r="BN259" s="65">
        <f>SUM(BN260:BN262)</f>
        <v>0</v>
      </c>
      <c r="BO259" s="367"/>
    </row>
    <row r="260" spans="1:67" x14ac:dyDescent="0.25">
      <c r="A260" s="35">
        <v>6411</v>
      </c>
      <c r="B260" s="148" t="s">
        <v>231</v>
      </c>
      <c r="C260" s="371">
        <f t="shared" ref="C260:D262" si="400">SUM(E260,AZ260,BH260)</f>
        <v>0</v>
      </c>
      <c r="D260" s="972">
        <f t="shared" si="400"/>
        <v>0</v>
      </c>
      <c r="E260" s="125">
        <f>SUM(F260:AY260)</f>
        <v>0</v>
      </c>
      <c r="F260" s="975"/>
      <c r="G260" s="202"/>
      <c r="H260" s="202"/>
      <c r="I260" s="202"/>
      <c r="J260" s="202"/>
      <c r="K260" s="202"/>
      <c r="L260" s="202"/>
      <c r="M260" s="202"/>
      <c r="N260" s="202"/>
      <c r="O260" s="202"/>
      <c r="P260" s="202"/>
      <c r="Q260" s="202"/>
      <c r="R260" s="202"/>
      <c r="S260" s="202"/>
      <c r="T260" s="202"/>
      <c r="U260" s="202"/>
      <c r="V260" s="202"/>
      <c r="W260" s="202"/>
      <c r="X260" s="202"/>
      <c r="Y260" s="202"/>
      <c r="Z260" s="202"/>
      <c r="AA260" s="202"/>
      <c r="AB260" s="202"/>
      <c r="AC260" s="202"/>
      <c r="AD260" s="202"/>
      <c r="AE260" s="202"/>
      <c r="AF260" s="202"/>
      <c r="AG260" s="202"/>
      <c r="AH260" s="202"/>
      <c r="AI260" s="202"/>
      <c r="AJ260" s="202"/>
      <c r="AK260" s="202"/>
      <c r="AL260" s="202"/>
      <c r="AM260" s="202"/>
      <c r="AN260" s="202"/>
      <c r="AO260" s="202"/>
      <c r="AP260" s="202"/>
      <c r="AQ260" s="202"/>
      <c r="AR260" s="202"/>
      <c r="AS260" s="202"/>
      <c r="AT260" s="202"/>
      <c r="AU260" s="202"/>
      <c r="AV260" s="202"/>
      <c r="AW260" s="202"/>
      <c r="AX260" s="202"/>
      <c r="AY260" s="125"/>
      <c r="AZ260" s="1028">
        <f t="shared" ref="AZ260:AZ267" si="401">SUM(BA260:BG260)</f>
        <v>0</v>
      </c>
      <c r="BA260" s="975"/>
      <c r="BB260" s="202"/>
      <c r="BC260" s="202"/>
      <c r="BD260" s="202"/>
      <c r="BE260" s="202"/>
      <c r="BF260" s="202"/>
      <c r="BG260" s="125"/>
      <c r="BH260" s="1028">
        <f t="shared" ref="BH260:BH262" si="402">SUM(BI260:BM260)</f>
        <v>0</v>
      </c>
      <c r="BI260" s="975"/>
      <c r="BJ260" s="202"/>
      <c r="BK260" s="202"/>
      <c r="BL260" s="202"/>
      <c r="BM260" s="125"/>
      <c r="BN260" s="1029"/>
      <c r="BO260" s="367"/>
    </row>
    <row r="261" spans="1:67" ht="46.5" customHeight="1" x14ac:dyDescent="0.25">
      <c r="A261" s="35">
        <v>6412</v>
      </c>
      <c r="B261" s="56" t="s">
        <v>232</v>
      </c>
      <c r="C261" s="941">
        <f t="shared" si="400"/>
        <v>0</v>
      </c>
      <c r="D261" s="972">
        <f t="shared" si="400"/>
        <v>0</v>
      </c>
      <c r="E261" s="125">
        <f>SUM(F261:AY261)</f>
        <v>0</v>
      </c>
      <c r="F261" s="975"/>
      <c r="G261" s="202"/>
      <c r="H261" s="202"/>
      <c r="I261" s="202"/>
      <c r="J261" s="202"/>
      <c r="K261" s="202"/>
      <c r="L261" s="202"/>
      <c r="M261" s="202"/>
      <c r="N261" s="202"/>
      <c r="O261" s="202"/>
      <c r="P261" s="202"/>
      <c r="Q261" s="202"/>
      <c r="R261" s="202"/>
      <c r="S261" s="202"/>
      <c r="T261" s="202"/>
      <c r="U261" s="202"/>
      <c r="V261" s="202"/>
      <c r="W261" s="202"/>
      <c r="X261" s="202"/>
      <c r="Y261" s="202"/>
      <c r="Z261" s="202"/>
      <c r="AA261" s="202"/>
      <c r="AB261" s="202"/>
      <c r="AC261" s="202"/>
      <c r="AD261" s="202"/>
      <c r="AE261" s="202"/>
      <c r="AF261" s="202"/>
      <c r="AG261" s="202"/>
      <c r="AH261" s="202"/>
      <c r="AI261" s="202"/>
      <c r="AJ261" s="202"/>
      <c r="AK261" s="202"/>
      <c r="AL261" s="202"/>
      <c r="AM261" s="202"/>
      <c r="AN261" s="202"/>
      <c r="AO261" s="202"/>
      <c r="AP261" s="202"/>
      <c r="AQ261" s="202"/>
      <c r="AR261" s="202"/>
      <c r="AS261" s="202"/>
      <c r="AT261" s="202"/>
      <c r="AU261" s="202"/>
      <c r="AV261" s="202"/>
      <c r="AW261" s="202"/>
      <c r="AX261" s="202"/>
      <c r="AY261" s="125"/>
      <c r="AZ261" s="1028">
        <f t="shared" si="401"/>
        <v>0</v>
      </c>
      <c r="BA261" s="975"/>
      <c r="BB261" s="202"/>
      <c r="BC261" s="202"/>
      <c r="BD261" s="202"/>
      <c r="BE261" s="202"/>
      <c r="BF261" s="202"/>
      <c r="BG261" s="125"/>
      <c r="BH261" s="1028">
        <f t="shared" si="402"/>
        <v>0</v>
      </c>
      <c r="BI261" s="975"/>
      <c r="BJ261" s="202"/>
      <c r="BK261" s="202"/>
      <c r="BL261" s="202"/>
      <c r="BM261" s="125"/>
      <c r="BN261" s="1029"/>
      <c r="BO261" s="367"/>
    </row>
    <row r="262" spans="1:67" ht="36" x14ac:dyDescent="0.25">
      <c r="A262" s="35">
        <v>6419</v>
      </c>
      <c r="B262" s="56" t="s">
        <v>233</v>
      </c>
      <c r="C262" s="941">
        <f t="shared" si="400"/>
        <v>0</v>
      </c>
      <c r="D262" s="972">
        <f t="shared" si="400"/>
        <v>0</v>
      </c>
      <c r="E262" s="125">
        <f>SUM(F262:AY262)</f>
        <v>0</v>
      </c>
      <c r="F262" s="975"/>
      <c r="G262" s="202"/>
      <c r="H262" s="202"/>
      <c r="I262" s="202"/>
      <c r="J262" s="202"/>
      <c r="K262" s="202"/>
      <c r="L262" s="202"/>
      <c r="M262" s="202"/>
      <c r="N262" s="202"/>
      <c r="O262" s="202"/>
      <c r="P262" s="202"/>
      <c r="Q262" s="202"/>
      <c r="R262" s="202"/>
      <c r="S262" s="202"/>
      <c r="T262" s="202"/>
      <c r="U262" s="202"/>
      <c r="V262" s="202"/>
      <c r="W262" s="202"/>
      <c r="X262" s="202"/>
      <c r="Y262" s="202"/>
      <c r="Z262" s="202"/>
      <c r="AA262" s="202"/>
      <c r="AB262" s="202"/>
      <c r="AC262" s="202"/>
      <c r="AD262" s="202"/>
      <c r="AE262" s="202"/>
      <c r="AF262" s="202"/>
      <c r="AG262" s="202"/>
      <c r="AH262" s="202"/>
      <c r="AI262" s="202"/>
      <c r="AJ262" s="202"/>
      <c r="AK262" s="202"/>
      <c r="AL262" s="202"/>
      <c r="AM262" s="202"/>
      <c r="AN262" s="202"/>
      <c r="AO262" s="202"/>
      <c r="AP262" s="202"/>
      <c r="AQ262" s="202"/>
      <c r="AR262" s="202"/>
      <c r="AS262" s="202"/>
      <c r="AT262" s="202"/>
      <c r="AU262" s="202"/>
      <c r="AV262" s="202"/>
      <c r="AW262" s="202"/>
      <c r="AX262" s="202"/>
      <c r="AY262" s="125"/>
      <c r="AZ262" s="1028">
        <f t="shared" si="401"/>
        <v>0</v>
      </c>
      <c r="BA262" s="975"/>
      <c r="BB262" s="202"/>
      <c r="BC262" s="202"/>
      <c r="BD262" s="202"/>
      <c r="BE262" s="202"/>
      <c r="BF262" s="202"/>
      <c r="BG262" s="125"/>
      <c r="BH262" s="1028">
        <f t="shared" si="402"/>
        <v>0</v>
      </c>
      <c r="BI262" s="975"/>
      <c r="BJ262" s="202"/>
      <c r="BK262" s="202"/>
      <c r="BL262" s="202"/>
      <c r="BM262" s="125"/>
      <c r="BN262" s="1029"/>
      <c r="BO262" s="367"/>
    </row>
    <row r="263" spans="1:67" ht="36" x14ac:dyDescent="0.25">
      <c r="A263" s="111">
        <v>6420</v>
      </c>
      <c r="B263" s="56" t="s">
        <v>234</v>
      </c>
      <c r="C263" s="941">
        <f t="shared" ref="C263:E263" si="403">SUM(C264:C267)</f>
        <v>0</v>
      </c>
      <c r="D263" s="972">
        <f t="shared" si="403"/>
        <v>0</v>
      </c>
      <c r="E263" s="135">
        <f t="shared" si="403"/>
        <v>0</v>
      </c>
      <c r="F263" s="972">
        <f>SUM(F264:F267)</f>
        <v>0</v>
      </c>
      <c r="G263" s="118">
        <f>SUM(G264:G267)</f>
        <v>0</v>
      </c>
      <c r="H263" s="118">
        <f t="shared" ref="H263:AX263" si="404">SUM(H264:H267)</f>
        <v>0</v>
      </c>
      <c r="I263" s="118">
        <f t="shared" si="404"/>
        <v>0</v>
      </c>
      <c r="J263" s="118">
        <f t="shared" si="404"/>
        <v>0</v>
      </c>
      <c r="K263" s="118">
        <f t="shared" si="404"/>
        <v>0</v>
      </c>
      <c r="L263" s="118">
        <f t="shared" si="404"/>
        <v>0</v>
      </c>
      <c r="M263" s="118">
        <f t="shared" si="404"/>
        <v>0</v>
      </c>
      <c r="N263" s="118">
        <f t="shared" si="404"/>
        <v>0</v>
      </c>
      <c r="O263" s="118">
        <f t="shared" si="404"/>
        <v>0</v>
      </c>
      <c r="P263" s="118">
        <f t="shared" si="404"/>
        <v>0</v>
      </c>
      <c r="Q263" s="118">
        <f t="shared" si="404"/>
        <v>0</v>
      </c>
      <c r="R263" s="118">
        <f t="shared" si="404"/>
        <v>0</v>
      </c>
      <c r="S263" s="118">
        <f t="shared" si="404"/>
        <v>0</v>
      </c>
      <c r="T263" s="118">
        <f t="shared" si="404"/>
        <v>0</v>
      </c>
      <c r="U263" s="118">
        <f t="shared" si="404"/>
        <v>0</v>
      </c>
      <c r="V263" s="118">
        <f t="shared" si="404"/>
        <v>0</v>
      </c>
      <c r="W263" s="118">
        <f t="shared" si="404"/>
        <v>0</v>
      </c>
      <c r="X263" s="118">
        <f t="shared" si="404"/>
        <v>0</v>
      </c>
      <c r="Y263" s="118">
        <f t="shared" si="404"/>
        <v>0</v>
      </c>
      <c r="Z263" s="118">
        <f t="shared" si="404"/>
        <v>0</v>
      </c>
      <c r="AA263" s="118">
        <f t="shared" si="404"/>
        <v>0</v>
      </c>
      <c r="AB263" s="118">
        <f t="shared" si="404"/>
        <v>0</v>
      </c>
      <c r="AC263" s="118">
        <f t="shared" si="404"/>
        <v>0</v>
      </c>
      <c r="AD263" s="118">
        <f t="shared" si="404"/>
        <v>0</v>
      </c>
      <c r="AE263" s="118">
        <f t="shared" si="404"/>
        <v>0</v>
      </c>
      <c r="AF263" s="118">
        <f t="shared" si="404"/>
        <v>0</v>
      </c>
      <c r="AG263" s="118">
        <f t="shared" si="404"/>
        <v>0</v>
      </c>
      <c r="AH263" s="118">
        <f t="shared" si="404"/>
        <v>0</v>
      </c>
      <c r="AI263" s="118">
        <f t="shared" si="404"/>
        <v>0</v>
      </c>
      <c r="AJ263" s="118">
        <f t="shared" si="404"/>
        <v>0</v>
      </c>
      <c r="AK263" s="118">
        <f t="shared" si="404"/>
        <v>0</v>
      </c>
      <c r="AL263" s="118">
        <f t="shared" si="404"/>
        <v>0</v>
      </c>
      <c r="AM263" s="118">
        <f t="shared" si="404"/>
        <v>0</v>
      </c>
      <c r="AN263" s="118">
        <f t="shared" si="404"/>
        <v>0</v>
      </c>
      <c r="AO263" s="118">
        <f t="shared" si="404"/>
        <v>0</v>
      </c>
      <c r="AP263" s="118">
        <f t="shared" si="404"/>
        <v>0</v>
      </c>
      <c r="AQ263" s="118">
        <f t="shared" si="404"/>
        <v>0</v>
      </c>
      <c r="AR263" s="118">
        <f t="shared" si="404"/>
        <v>0</v>
      </c>
      <c r="AS263" s="118">
        <f t="shared" si="404"/>
        <v>0</v>
      </c>
      <c r="AT263" s="118">
        <f t="shared" si="404"/>
        <v>0</v>
      </c>
      <c r="AU263" s="118">
        <f t="shared" si="404"/>
        <v>0</v>
      </c>
      <c r="AV263" s="118">
        <f t="shared" si="404"/>
        <v>0</v>
      </c>
      <c r="AW263" s="118">
        <f t="shared" si="404"/>
        <v>0</v>
      </c>
      <c r="AX263" s="118">
        <f t="shared" si="404"/>
        <v>0</v>
      </c>
      <c r="AY263" s="135">
        <f>SUM(AY264:AY267)</f>
        <v>0</v>
      </c>
      <c r="AZ263" s="362">
        <f t="shared" ref="AZ263" si="405">SUM(AZ264:AZ267)</f>
        <v>0</v>
      </c>
      <c r="BA263" s="972">
        <f>SUM(BA264:BA267)</f>
        <v>0</v>
      </c>
      <c r="BB263" s="118">
        <f t="shared" ref="BB263:BH263" si="406">SUM(BB264:BB267)</f>
        <v>0</v>
      </c>
      <c r="BC263" s="118">
        <f t="shared" si="406"/>
        <v>0</v>
      </c>
      <c r="BD263" s="118">
        <f t="shared" si="406"/>
        <v>0</v>
      </c>
      <c r="BE263" s="118">
        <f t="shared" si="406"/>
        <v>0</v>
      </c>
      <c r="BF263" s="118">
        <f t="shared" si="406"/>
        <v>0</v>
      </c>
      <c r="BG263" s="135">
        <f t="shared" si="406"/>
        <v>0</v>
      </c>
      <c r="BH263" s="362">
        <f t="shared" si="406"/>
        <v>0</v>
      </c>
      <c r="BI263" s="972">
        <f>SUM(BI264:BI267)</f>
        <v>0</v>
      </c>
      <c r="BJ263" s="118">
        <f t="shared" ref="BJ263:BM263" si="407">SUM(BJ264:BJ267)</f>
        <v>0</v>
      </c>
      <c r="BK263" s="118">
        <f t="shared" si="407"/>
        <v>0</v>
      </c>
      <c r="BL263" s="118">
        <f t="shared" si="407"/>
        <v>0</v>
      </c>
      <c r="BM263" s="135">
        <f t="shared" si="407"/>
        <v>0</v>
      </c>
      <c r="BN263" s="57">
        <f>SUM(BN264:BN267)</f>
        <v>0</v>
      </c>
      <c r="BO263" s="367"/>
    </row>
    <row r="264" spans="1:67" x14ac:dyDescent="0.25">
      <c r="A264" s="35">
        <v>6421</v>
      </c>
      <c r="B264" s="56" t="s">
        <v>235</v>
      </c>
      <c r="C264" s="941">
        <f t="shared" ref="C264:D267" si="408">SUM(E264,AZ264,BH264)</f>
        <v>0</v>
      </c>
      <c r="D264" s="972">
        <f t="shared" si="408"/>
        <v>0</v>
      </c>
      <c r="E264" s="125">
        <f>SUM(F264:AY264)</f>
        <v>0</v>
      </c>
      <c r="F264" s="975"/>
      <c r="G264" s="202"/>
      <c r="H264" s="202"/>
      <c r="I264" s="202"/>
      <c r="J264" s="202"/>
      <c r="K264" s="202"/>
      <c r="L264" s="202"/>
      <c r="M264" s="202"/>
      <c r="N264" s="202"/>
      <c r="O264" s="202"/>
      <c r="P264" s="202"/>
      <c r="Q264" s="202"/>
      <c r="R264" s="202"/>
      <c r="S264" s="202"/>
      <c r="T264" s="202"/>
      <c r="U264" s="202"/>
      <c r="V264" s="202"/>
      <c r="W264" s="202"/>
      <c r="X264" s="202"/>
      <c r="Y264" s="202"/>
      <c r="Z264" s="202"/>
      <c r="AA264" s="202"/>
      <c r="AB264" s="202"/>
      <c r="AC264" s="202"/>
      <c r="AD264" s="202"/>
      <c r="AE264" s="202"/>
      <c r="AF264" s="202"/>
      <c r="AG264" s="202"/>
      <c r="AH264" s="202"/>
      <c r="AI264" s="202"/>
      <c r="AJ264" s="202"/>
      <c r="AK264" s="202"/>
      <c r="AL264" s="202"/>
      <c r="AM264" s="202"/>
      <c r="AN264" s="202"/>
      <c r="AO264" s="202"/>
      <c r="AP264" s="202"/>
      <c r="AQ264" s="202"/>
      <c r="AR264" s="202"/>
      <c r="AS264" s="202"/>
      <c r="AT264" s="202"/>
      <c r="AU264" s="202"/>
      <c r="AV264" s="202"/>
      <c r="AW264" s="202"/>
      <c r="AX264" s="202"/>
      <c r="AY264" s="125"/>
      <c r="AZ264" s="1028">
        <f t="shared" si="401"/>
        <v>0</v>
      </c>
      <c r="BA264" s="975"/>
      <c r="BB264" s="202"/>
      <c r="BC264" s="202"/>
      <c r="BD264" s="202"/>
      <c r="BE264" s="202"/>
      <c r="BF264" s="202"/>
      <c r="BG264" s="125"/>
      <c r="BH264" s="1028">
        <f t="shared" ref="BH264:BH267" si="409">SUM(BI264:BM264)</f>
        <v>0</v>
      </c>
      <c r="BI264" s="975"/>
      <c r="BJ264" s="202"/>
      <c r="BK264" s="202"/>
      <c r="BL264" s="202"/>
      <c r="BM264" s="125"/>
      <c r="BN264" s="1029"/>
      <c r="BO264" s="367"/>
    </row>
    <row r="265" spans="1:67" x14ac:dyDescent="0.25">
      <c r="A265" s="35">
        <v>6422</v>
      </c>
      <c r="B265" s="56" t="s">
        <v>236</v>
      </c>
      <c r="C265" s="941">
        <f t="shared" si="408"/>
        <v>0</v>
      </c>
      <c r="D265" s="972">
        <f t="shared" si="408"/>
        <v>0</v>
      </c>
      <c r="E265" s="125">
        <f>SUM(F265:AY265)</f>
        <v>0</v>
      </c>
      <c r="F265" s="975"/>
      <c r="G265" s="202"/>
      <c r="H265" s="202"/>
      <c r="I265" s="202"/>
      <c r="J265" s="202"/>
      <c r="K265" s="202"/>
      <c r="L265" s="202"/>
      <c r="M265" s="202"/>
      <c r="N265" s="202"/>
      <c r="O265" s="202"/>
      <c r="P265" s="202"/>
      <c r="Q265" s="202"/>
      <c r="R265" s="202"/>
      <c r="S265" s="202"/>
      <c r="T265" s="202"/>
      <c r="U265" s="202"/>
      <c r="V265" s="202"/>
      <c r="W265" s="202"/>
      <c r="X265" s="202"/>
      <c r="Y265" s="202"/>
      <c r="Z265" s="202"/>
      <c r="AA265" s="202"/>
      <c r="AB265" s="202"/>
      <c r="AC265" s="202"/>
      <c r="AD265" s="202"/>
      <c r="AE265" s="202"/>
      <c r="AF265" s="202"/>
      <c r="AG265" s="202"/>
      <c r="AH265" s="202"/>
      <c r="AI265" s="202"/>
      <c r="AJ265" s="202"/>
      <c r="AK265" s="202"/>
      <c r="AL265" s="202"/>
      <c r="AM265" s="202"/>
      <c r="AN265" s="202"/>
      <c r="AO265" s="202"/>
      <c r="AP265" s="202"/>
      <c r="AQ265" s="202"/>
      <c r="AR265" s="202"/>
      <c r="AS265" s="202"/>
      <c r="AT265" s="202"/>
      <c r="AU265" s="202"/>
      <c r="AV265" s="202"/>
      <c r="AW265" s="202"/>
      <c r="AX265" s="202"/>
      <c r="AY265" s="125"/>
      <c r="AZ265" s="1028">
        <f t="shared" si="401"/>
        <v>0</v>
      </c>
      <c r="BA265" s="975"/>
      <c r="BB265" s="202"/>
      <c r="BC265" s="202"/>
      <c r="BD265" s="202"/>
      <c r="BE265" s="202"/>
      <c r="BF265" s="202"/>
      <c r="BG265" s="125"/>
      <c r="BH265" s="1028">
        <f t="shared" si="409"/>
        <v>0</v>
      </c>
      <c r="BI265" s="975"/>
      <c r="BJ265" s="202"/>
      <c r="BK265" s="202"/>
      <c r="BL265" s="202"/>
      <c r="BM265" s="125"/>
      <c r="BN265" s="1029"/>
      <c r="BO265" s="367"/>
    </row>
    <row r="266" spans="1:67" ht="24" x14ac:dyDescent="0.25">
      <c r="A266" s="35">
        <v>6423</v>
      </c>
      <c r="B266" s="56" t="s">
        <v>237</v>
      </c>
      <c r="C266" s="941">
        <f t="shared" si="408"/>
        <v>0</v>
      </c>
      <c r="D266" s="972">
        <f t="shared" si="408"/>
        <v>0</v>
      </c>
      <c r="E266" s="125">
        <f>SUM(F266:AY266)</f>
        <v>0</v>
      </c>
      <c r="F266" s="975"/>
      <c r="G266" s="202"/>
      <c r="H266" s="202"/>
      <c r="I266" s="202"/>
      <c r="J266" s="202"/>
      <c r="K266" s="202"/>
      <c r="L266" s="202"/>
      <c r="M266" s="202"/>
      <c r="N266" s="202"/>
      <c r="O266" s="202"/>
      <c r="P266" s="202"/>
      <c r="Q266" s="202"/>
      <c r="R266" s="202"/>
      <c r="S266" s="202"/>
      <c r="T266" s="202"/>
      <c r="U266" s="202"/>
      <c r="V266" s="202"/>
      <c r="W266" s="202"/>
      <c r="X266" s="202"/>
      <c r="Y266" s="202"/>
      <c r="Z266" s="202"/>
      <c r="AA266" s="202"/>
      <c r="AB266" s="202"/>
      <c r="AC266" s="202"/>
      <c r="AD266" s="202"/>
      <c r="AE266" s="202"/>
      <c r="AF266" s="202"/>
      <c r="AG266" s="202"/>
      <c r="AH266" s="202"/>
      <c r="AI266" s="202"/>
      <c r="AJ266" s="202"/>
      <c r="AK266" s="202"/>
      <c r="AL266" s="202"/>
      <c r="AM266" s="202"/>
      <c r="AN266" s="202"/>
      <c r="AO266" s="202"/>
      <c r="AP266" s="202"/>
      <c r="AQ266" s="202"/>
      <c r="AR266" s="202"/>
      <c r="AS266" s="202"/>
      <c r="AT266" s="202"/>
      <c r="AU266" s="202"/>
      <c r="AV266" s="202"/>
      <c r="AW266" s="202"/>
      <c r="AX266" s="202"/>
      <c r="AY266" s="125"/>
      <c r="AZ266" s="1028">
        <f t="shared" si="401"/>
        <v>0</v>
      </c>
      <c r="BA266" s="975"/>
      <c r="BB266" s="202"/>
      <c r="BC266" s="202"/>
      <c r="BD266" s="202"/>
      <c r="BE266" s="202"/>
      <c r="BF266" s="202"/>
      <c r="BG266" s="125"/>
      <c r="BH266" s="1028">
        <f t="shared" si="409"/>
        <v>0</v>
      </c>
      <c r="BI266" s="975"/>
      <c r="BJ266" s="202"/>
      <c r="BK266" s="202"/>
      <c r="BL266" s="202"/>
      <c r="BM266" s="125"/>
      <c r="BN266" s="1029"/>
      <c r="BO266" s="367"/>
    </row>
    <row r="267" spans="1:67" ht="36" x14ac:dyDescent="0.25">
      <c r="A267" s="35">
        <v>6424</v>
      </c>
      <c r="B267" s="56" t="s">
        <v>275</v>
      </c>
      <c r="C267" s="941">
        <f t="shared" si="408"/>
        <v>0</v>
      </c>
      <c r="D267" s="972">
        <f t="shared" si="408"/>
        <v>0</v>
      </c>
      <c r="E267" s="125">
        <f>SUM(F267:AY267)</f>
        <v>0</v>
      </c>
      <c r="F267" s="975"/>
      <c r="G267" s="202"/>
      <c r="H267" s="202"/>
      <c r="I267" s="202"/>
      <c r="J267" s="202"/>
      <c r="K267" s="202"/>
      <c r="L267" s="202"/>
      <c r="M267" s="202"/>
      <c r="N267" s="202"/>
      <c r="O267" s="202"/>
      <c r="P267" s="202"/>
      <c r="Q267" s="202"/>
      <c r="R267" s="202"/>
      <c r="S267" s="202"/>
      <c r="T267" s="202"/>
      <c r="U267" s="202"/>
      <c r="V267" s="202"/>
      <c r="W267" s="202"/>
      <c r="X267" s="202"/>
      <c r="Y267" s="202"/>
      <c r="Z267" s="202"/>
      <c r="AA267" s="202"/>
      <c r="AB267" s="202"/>
      <c r="AC267" s="202"/>
      <c r="AD267" s="202"/>
      <c r="AE267" s="202"/>
      <c r="AF267" s="202"/>
      <c r="AG267" s="202"/>
      <c r="AH267" s="202"/>
      <c r="AI267" s="202"/>
      <c r="AJ267" s="202"/>
      <c r="AK267" s="202"/>
      <c r="AL267" s="202"/>
      <c r="AM267" s="202"/>
      <c r="AN267" s="202"/>
      <c r="AO267" s="202"/>
      <c r="AP267" s="202"/>
      <c r="AQ267" s="202"/>
      <c r="AR267" s="202"/>
      <c r="AS267" s="202"/>
      <c r="AT267" s="202"/>
      <c r="AU267" s="202"/>
      <c r="AV267" s="202"/>
      <c r="AW267" s="202"/>
      <c r="AX267" s="202"/>
      <c r="AY267" s="125"/>
      <c r="AZ267" s="1028">
        <f t="shared" si="401"/>
        <v>0</v>
      </c>
      <c r="BA267" s="975"/>
      <c r="BB267" s="202"/>
      <c r="BC267" s="202"/>
      <c r="BD267" s="202"/>
      <c r="BE267" s="202"/>
      <c r="BF267" s="202"/>
      <c r="BG267" s="125"/>
      <c r="BH267" s="1028">
        <f t="shared" si="409"/>
        <v>0</v>
      </c>
      <c r="BI267" s="975"/>
      <c r="BJ267" s="202"/>
      <c r="BK267" s="202"/>
      <c r="BL267" s="202"/>
      <c r="BM267" s="125"/>
      <c r="BN267" s="1029"/>
      <c r="BO267" s="1045"/>
    </row>
    <row r="268" spans="1:67" ht="45.75" customHeight="1" x14ac:dyDescent="0.25">
      <c r="A268" s="150">
        <v>7000</v>
      </c>
      <c r="B268" s="150" t="s">
        <v>238</v>
      </c>
      <c r="C268" s="1046">
        <f t="shared" ref="C268:E268" si="410">SUM(C269,C280)</f>
        <v>0</v>
      </c>
      <c r="D268" s="1047">
        <f t="shared" si="410"/>
        <v>0</v>
      </c>
      <c r="E268" s="1048">
        <f t="shared" si="410"/>
        <v>0</v>
      </c>
      <c r="F268" s="1047">
        <f>SUM(F269,F280)</f>
        <v>0</v>
      </c>
      <c r="G268" s="1049">
        <f>SUM(G269,G280)</f>
        <v>0</v>
      </c>
      <c r="H268" s="1049">
        <f t="shared" ref="H268:AX268" si="411">SUM(H269,H280)</f>
        <v>0</v>
      </c>
      <c r="I268" s="1049">
        <f t="shared" si="411"/>
        <v>0</v>
      </c>
      <c r="J268" s="1049">
        <f t="shared" si="411"/>
        <v>0</v>
      </c>
      <c r="K268" s="1049">
        <f t="shared" si="411"/>
        <v>0</v>
      </c>
      <c r="L268" s="1049">
        <f t="shared" si="411"/>
        <v>0</v>
      </c>
      <c r="M268" s="1049">
        <f t="shared" si="411"/>
        <v>0</v>
      </c>
      <c r="N268" s="1049">
        <f t="shared" si="411"/>
        <v>0</v>
      </c>
      <c r="O268" s="1049">
        <f t="shared" si="411"/>
        <v>0</v>
      </c>
      <c r="P268" s="1049">
        <f t="shared" si="411"/>
        <v>0</v>
      </c>
      <c r="Q268" s="1049">
        <f t="shared" si="411"/>
        <v>0</v>
      </c>
      <c r="R268" s="1049">
        <f t="shared" si="411"/>
        <v>0</v>
      </c>
      <c r="S268" s="1049">
        <f t="shared" si="411"/>
        <v>0</v>
      </c>
      <c r="T268" s="1049">
        <f t="shared" si="411"/>
        <v>0</v>
      </c>
      <c r="U268" s="1049">
        <f t="shared" si="411"/>
        <v>0</v>
      </c>
      <c r="V268" s="1049">
        <f t="shared" si="411"/>
        <v>0</v>
      </c>
      <c r="W268" s="1049">
        <f t="shared" si="411"/>
        <v>0</v>
      </c>
      <c r="X268" s="1049">
        <f t="shared" si="411"/>
        <v>0</v>
      </c>
      <c r="Y268" s="1049">
        <f t="shared" si="411"/>
        <v>0</v>
      </c>
      <c r="Z268" s="1049">
        <f t="shared" si="411"/>
        <v>0</v>
      </c>
      <c r="AA268" s="1049">
        <f t="shared" si="411"/>
        <v>0</v>
      </c>
      <c r="AB268" s="1049">
        <f t="shared" si="411"/>
        <v>0</v>
      </c>
      <c r="AC268" s="1049">
        <f t="shared" si="411"/>
        <v>0</v>
      </c>
      <c r="AD268" s="1049">
        <f t="shared" si="411"/>
        <v>0</v>
      </c>
      <c r="AE268" s="1049">
        <f t="shared" si="411"/>
        <v>0</v>
      </c>
      <c r="AF268" s="1049">
        <f t="shared" si="411"/>
        <v>0</v>
      </c>
      <c r="AG268" s="1049">
        <f t="shared" si="411"/>
        <v>0</v>
      </c>
      <c r="AH268" s="1049">
        <f t="shared" si="411"/>
        <v>0</v>
      </c>
      <c r="AI268" s="1049">
        <f t="shared" si="411"/>
        <v>0</v>
      </c>
      <c r="AJ268" s="1049">
        <f t="shared" si="411"/>
        <v>0</v>
      </c>
      <c r="AK268" s="1049">
        <f t="shared" si="411"/>
        <v>0</v>
      </c>
      <c r="AL268" s="1049">
        <f t="shared" si="411"/>
        <v>0</v>
      </c>
      <c r="AM268" s="1049">
        <f t="shared" si="411"/>
        <v>0</v>
      </c>
      <c r="AN268" s="1049">
        <f t="shared" si="411"/>
        <v>0</v>
      </c>
      <c r="AO268" s="1049">
        <f t="shared" si="411"/>
        <v>0</v>
      </c>
      <c r="AP268" s="1049">
        <f t="shared" si="411"/>
        <v>0</v>
      </c>
      <c r="AQ268" s="1049">
        <f t="shared" si="411"/>
        <v>0</v>
      </c>
      <c r="AR268" s="1049">
        <f t="shared" si="411"/>
        <v>0</v>
      </c>
      <c r="AS268" s="1049">
        <f t="shared" si="411"/>
        <v>0</v>
      </c>
      <c r="AT268" s="1049">
        <f t="shared" si="411"/>
        <v>0</v>
      </c>
      <c r="AU268" s="1049">
        <f t="shared" si="411"/>
        <v>0</v>
      </c>
      <c r="AV268" s="1049">
        <f t="shared" si="411"/>
        <v>0</v>
      </c>
      <c r="AW268" s="1049">
        <f t="shared" si="411"/>
        <v>0</v>
      </c>
      <c r="AX268" s="1049">
        <f t="shared" si="411"/>
        <v>0</v>
      </c>
      <c r="AY268" s="1048">
        <f>SUM(AY269,AY280)</f>
        <v>0</v>
      </c>
      <c r="AZ268" s="1047">
        <f t="shared" ref="AZ268" si="412">SUM(AZ269,AZ280)</f>
        <v>0</v>
      </c>
      <c r="BA268" s="1047">
        <f>SUM(BA269,BA280)</f>
        <v>0</v>
      </c>
      <c r="BB268" s="1049">
        <f t="shared" ref="BB268:BH268" si="413">SUM(BB269,BB280)</f>
        <v>0</v>
      </c>
      <c r="BC268" s="1049">
        <f t="shared" si="413"/>
        <v>0</v>
      </c>
      <c r="BD268" s="1049">
        <f t="shared" si="413"/>
        <v>0</v>
      </c>
      <c r="BE268" s="1049">
        <f t="shared" si="413"/>
        <v>0</v>
      </c>
      <c r="BF268" s="1049">
        <f t="shared" si="413"/>
        <v>0</v>
      </c>
      <c r="BG268" s="1048">
        <f t="shared" si="413"/>
        <v>0</v>
      </c>
      <c r="BH268" s="1047">
        <f t="shared" si="413"/>
        <v>0</v>
      </c>
      <c r="BI268" s="1047">
        <f>SUM(BI269,BI280)</f>
        <v>0</v>
      </c>
      <c r="BJ268" s="1049">
        <f t="shared" ref="BJ268:BM268" si="414">SUM(BJ269,BJ280)</f>
        <v>0</v>
      </c>
      <c r="BK268" s="209">
        <f t="shared" si="414"/>
        <v>0</v>
      </c>
      <c r="BL268" s="209">
        <f t="shared" si="414"/>
        <v>0</v>
      </c>
      <c r="BM268" s="1050">
        <f t="shared" si="414"/>
        <v>0</v>
      </c>
      <c r="BN268" s="1051">
        <f>SUM(BN269,BN280)</f>
        <v>0</v>
      </c>
      <c r="BO268" s="367"/>
    </row>
    <row r="269" spans="1:67" ht="24" x14ac:dyDescent="0.25">
      <c r="A269" s="42">
        <v>7200</v>
      </c>
      <c r="B269" s="104" t="s">
        <v>239</v>
      </c>
      <c r="C269" s="995">
        <f t="shared" ref="C269:E269" si="415">SUM(C270,C271,C275,C276,C279)</f>
        <v>0</v>
      </c>
      <c r="D269" s="956">
        <f t="shared" si="415"/>
        <v>0</v>
      </c>
      <c r="E269" s="123">
        <f t="shared" si="415"/>
        <v>0</v>
      </c>
      <c r="F269" s="956">
        <f>SUM(F270,F271,F275,F276,F279)</f>
        <v>0</v>
      </c>
      <c r="G269" s="105">
        <f>SUM(G270,G271,G275,G276,G279)</f>
        <v>0</v>
      </c>
      <c r="H269" s="105">
        <f t="shared" ref="H269:AX269" si="416">SUM(H270,H271,H275,H276,H279)</f>
        <v>0</v>
      </c>
      <c r="I269" s="105">
        <f t="shared" si="416"/>
        <v>0</v>
      </c>
      <c r="J269" s="105">
        <f t="shared" si="416"/>
        <v>0</v>
      </c>
      <c r="K269" s="105">
        <f t="shared" si="416"/>
        <v>0</v>
      </c>
      <c r="L269" s="105">
        <f t="shared" si="416"/>
        <v>0</v>
      </c>
      <c r="M269" s="105">
        <f t="shared" si="416"/>
        <v>0</v>
      </c>
      <c r="N269" s="105">
        <f t="shared" si="416"/>
        <v>0</v>
      </c>
      <c r="O269" s="105">
        <f t="shared" si="416"/>
        <v>0</v>
      </c>
      <c r="P269" s="105">
        <f t="shared" si="416"/>
        <v>0</v>
      </c>
      <c r="Q269" s="105">
        <f t="shared" si="416"/>
        <v>0</v>
      </c>
      <c r="R269" s="105">
        <f t="shared" si="416"/>
        <v>0</v>
      </c>
      <c r="S269" s="105">
        <f t="shared" si="416"/>
        <v>0</v>
      </c>
      <c r="T269" s="105">
        <f t="shared" si="416"/>
        <v>0</v>
      </c>
      <c r="U269" s="105">
        <f t="shared" si="416"/>
        <v>0</v>
      </c>
      <c r="V269" s="105">
        <f t="shared" si="416"/>
        <v>0</v>
      </c>
      <c r="W269" s="105">
        <f t="shared" si="416"/>
        <v>0</v>
      </c>
      <c r="X269" s="105">
        <f t="shared" si="416"/>
        <v>0</v>
      </c>
      <c r="Y269" s="105">
        <f t="shared" si="416"/>
        <v>0</v>
      </c>
      <c r="Z269" s="105">
        <f t="shared" si="416"/>
        <v>0</v>
      </c>
      <c r="AA269" s="105">
        <f t="shared" si="416"/>
        <v>0</v>
      </c>
      <c r="AB269" s="105">
        <f t="shared" si="416"/>
        <v>0</v>
      </c>
      <c r="AC269" s="105">
        <f t="shared" si="416"/>
        <v>0</v>
      </c>
      <c r="AD269" s="105">
        <f t="shared" si="416"/>
        <v>0</v>
      </c>
      <c r="AE269" s="105">
        <f t="shared" si="416"/>
        <v>0</v>
      </c>
      <c r="AF269" s="105">
        <f t="shared" si="416"/>
        <v>0</v>
      </c>
      <c r="AG269" s="105">
        <f t="shared" si="416"/>
        <v>0</v>
      </c>
      <c r="AH269" s="105">
        <f t="shared" si="416"/>
        <v>0</v>
      </c>
      <c r="AI269" s="105">
        <f t="shared" si="416"/>
        <v>0</v>
      </c>
      <c r="AJ269" s="105">
        <f t="shared" si="416"/>
        <v>0</v>
      </c>
      <c r="AK269" s="105">
        <f t="shared" si="416"/>
        <v>0</v>
      </c>
      <c r="AL269" s="105">
        <f t="shared" si="416"/>
        <v>0</v>
      </c>
      <c r="AM269" s="105">
        <f t="shared" si="416"/>
        <v>0</v>
      </c>
      <c r="AN269" s="105">
        <f t="shared" si="416"/>
        <v>0</v>
      </c>
      <c r="AO269" s="105">
        <f t="shared" si="416"/>
        <v>0</v>
      </c>
      <c r="AP269" s="105">
        <f t="shared" si="416"/>
        <v>0</v>
      </c>
      <c r="AQ269" s="105">
        <f t="shared" si="416"/>
        <v>0</v>
      </c>
      <c r="AR269" s="105">
        <f t="shared" si="416"/>
        <v>0</v>
      </c>
      <c r="AS269" s="105">
        <f t="shared" si="416"/>
        <v>0</v>
      </c>
      <c r="AT269" s="105">
        <f t="shared" si="416"/>
        <v>0</v>
      </c>
      <c r="AU269" s="105">
        <f t="shared" si="416"/>
        <v>0</v>
      </c>
      <c r="AV269" s="105">
        <f t="shared" si="416"/>
        <v>0</v>
      </c>
      <c r="AW269" s="105">
        <f t="shared" si="416"/>
        <v>0</v>
      </c>
      <c r="AX269" s="105">
        <f t="shared" si="416"/>
        <v>0</v>
      </c>
      <c r="AY269" s="123">
        <f>SUM(AY270,AY271,AY275,AY276,AY279)</f>
        <v>0</v>
      </c>
      <c r="AZ269" s="373">
        <f t="shared" ref="AZ269" si="417">SUM(AZ270,AZ271,AZ275,AZ276,AZ279)</f>
        <v>0</v>
      </c>
      <c r="BA269" s="956">
        <f>SUM(BA270,BA271,BA275,BA276,BA279)</f>
        <v>0</v>
      </c>
      <c r="BB269" s="105">
        <f t="shared" ref="BB269:BH269" si="418">SUM(BB270,BB271,BB275,BB276,BB279)</f>
        <v>0</v>
      </c>
      <c r="BC269" s="105">
        <f t="shared" si="418"/>
        <v>0</v>
      </c>
      <c r="BD269" s="105">
        <f t="shared" si="418"/>
        <v>0</v>
      </c>
      <c r="BE269" s="105">
        <f t="shared" si="418"/>
        <v>0</v>
      </c>
      <c r="BF269" s="105">
        <f t="shared" si="418"/>
        <v>0</v>
      </c>
      <c r="BG269" s="123">
        <f t="shared" si="418"/>
        <v>0</v>
      </c>
      <c r="BH269" s="373">
        <f t="shared" si="418"/>
        <v>0</v>
      </c>
      <c r="BI269" s="956">
        <f>SUM(BI270,BI271,BI275,BI276,BI279)</f>
        <v>0</v>
      </c>
      <c r="BJ269" s="105">
        <f t="shared" ref="BJ269:BM269" si="419">SUM(BJ270,BJ271,BJ275,BJ276,BJ279)</f>
        <v>0</v>
      </c>
      <c r="BK269" s="105">
        <f t="shared" si="419"/>
        <v>0</v>
      </c>
      <c r="BL269" s="105">
        <f t="shared" si="419"/>
        <v>0</v>
      </c>
      <c r="BM269" s="123">
        <f t="shared" si="419"/>
        <v>0</v>
      </c>
      <c r="BN269" s="129">
        <f>SUM(BN270,BN271,BN275,BN276,BN279)</f>
        <v>0</v>
      </c>
      <c r="BO269" s="367"/>
    </row>
    <row r="270" spans="1:67" ht="24" x14ac:dyDescent="0.25">
      <c r="A270" s="116">
        <v>7210</v>
      </c>
      <c r="B270" s="50" t="s">
        <v>240</v>
      </c>
      <c r="C270" s="936">
        <f t="shared" ref="C270:D275" si="420">SUM(E270,AZ270,BH270)</f>
        <v>0</v>
      </c>
      <c r="D270" s="965">
        <f>SUM(F270,BA270,BI270)</f>
        <v>0</v>
      </c>
      <c r="E270" s="294">
        <f>SUM(F270:AY270)</f>
        <v>0</v>
      </c>
      <c r="F270" s="968"/>
      <c r="G270" s="201"/>
      <c r="H270" s="201"/>
      <c r="I270" s="201"/>
      <c r="J270" s="201"/>
      <c r="K270" s="201"/>
      <c r="L270" s="201"/>
      <c r="M270" s="201"/>
      <c r="N270" s="201"/>
      <c r="O270" s="201"/>
      <c r="P270" s="201"/>
      <c r="Q270" s="201"/>
      <c r="R270" s="201"/>
      <c r="S270" s="201"/>
      <c r="T270" s="201"/>
      <c r="U270" s="201"/>
      <c r="V270" s="201"/>
      <c r="W270" s="201"/>
      <c r="X270" s="201"/>
      <c r="Y270" s="201"/>
      <c r="Z270" s="201"/>
      <c r="AA270" s="201"/>
      <c r="AB270" s="201"/>
      <c r="AC270" s="201"/>
      <c r="AD270" s="201"/>
      <c r="AE270" s="201"/>
      <c r="AF270" s="201"/>
      <c r="AG270" s="201"/>
      <c r="AH270" s="201"/>
      <c r="AI270" s="201"/>
      <c r="AJ270" s="201"/>
      <c r="AK270" s="201"/>
      <c r="AL270" s="201"/>
      <c r="AM270" s="201"/>
      <c r="AN270" s="201"/>
      <c r="AO270" s="201"/>
      <c r="AP270" s="201"/>
      <c r="AQ270" s="201"/>
      <c r="AR270" s="201"/>
      <c r="AS270" s="201"/>
      <c r="AT270" s="201"/>
      <c r="AU270" s="201"/>
      <c r="AV270" s="201"/>
      <c r="AW270" s="201"/>
      <c r="AX270" s="201"/>
      <c r="AY270" s="294"/>
      <c r="AZ270" s="1026">
        <f t="shared" ref="AZ270" si="421">SUM(BA270:BG270)</f>
        <v>0</v>
      </c>
      <c r="BA270" s="968"/>
      <c r="BB270" s="201"/>
      <c r="BC270" s="201"/>
      <c r="BD270" s="201"/>
      <c r="BE270" s="201"/>
      <c r="BF270" s="201"/>
      <c r="BG270" s="294"/>
      <c r="BH270" s="1026">
        <f t="shared" ref="BH270" si="422">SUM(BI270:BM270)</f>
        <v>0</v>
      </c>
      <c r="BI270" s="968"/>
      <c r="BJ270" s="201"/>
      <c r="BK270" s="201"/>
      <c r="BL270" s="201"/>
      <c r="BM270" s="294"/>
      <c r="BN270" s="1027"/>
      <c r="BO270" s="367"/>
    </row>
    <row r="271" spans="1:67" s="152" customFormat="1" ht="36" x14ac:dyDescent="0.25">
      <c r="A271" s="111">
        <v>7220</v>
      </c>
      <c r="B271" s="56" t="s">
        <v>241</v>
      </c>
      <c r="C271" s="941">
        <f t="shared" ref="C271:E271" si="423">SUM(C272:C274)</f>
        <v>0</v>
      </c>
      <c r="D271" s="972">
        <f t="shared" si="423"/>
        <v>0</v>
      </c>
      <c r="E271" s="135">
        <f t="shared" si="423"/>
        <v>0</v>
      </c>
      <c r="F271" s="972">
        <f>SUM(F272:F274)</f>
        <v>0</v>
      </c>
      <c r="G271" s="118">
        <f>SUM(G272:G274)</f>
        <v>0</v>
      </c>
      <c r="H271" s="118">
        <f t="shared" ref="H271:AX271" si="424">SUM(H272:H274)</f>
        <v>0</v>
      </c>
      <c r="I271" s="118">
        <f t="shared" si="424"/>
        <v>0</v>
      </c>
      <c r="J271" s="118">
        <f t="shared" si="424"/>
        <v>0</v>
      </c>
      <c r="K271" s="118">
        <f t="shared" si="424"/>
        <v>0</v>
      </c>
      <c r="L271" s="118">
        <f t="shared" si="424"/>
        <v>0</v>
      </c>
      <c r="M271" s="118">
        <f t="shared" si="424"/>
        <v>0</v>
      </c>
      <c r="N271" s="118">
        <f t="shared" si="424"/>
        <v>0</v>
      </c>
      <c r="O271" s="118">
        <f t="shared" si="424"/>
        <v>0</v>
      </c>
      <c r="P271" s="118">
        <f t="shared" si="424"/>
        <v>0</v>
      </c>
      <c r="Q271" s="118">
        <f t="shared" si="424"/>
        <v>0</v>
      </c>
      <c r="R271" s="118">
        <f t="shared" si="424"/>
        <v>0</v>
      </c>
      <c r="S271" s="118">
        <f t="shared" si="424"/>
        <v>0</v>
      </c>
      <c r="T271" s="118">
        <f t="shared" si="424"/>
        <v>0</v>
      </c>
      <c r="U271" s="118">
        <f t="shared" si="424"/>
        <v>0</v>
      </c>
      <c r="V271" s="118">
        <f t="shared" si="424"/>
        <v>0</v>
      </c>
      <c r="W271" s="118">
        <f t="shared" si="424"/>
        <v>0</v>
      </c>
      <c r="X271" s="118">
        <f t="shared" si="424"/>
        <v>0</v>
      </c>
      <c r="Y271" s="118">
        <f t="shared" si="424"/>
        <v>0</v>
      </c>
      <c r="Z271" s="118">
        <f t="shared" si="424"/>
        <v>0</v>
      </c>
      <c r="AA271" s="118">
        <f t="shared" si="424"/>
        <v>0</v>
      </c>
      <c r="AB271" s="118">
        <f t="shared" si="424"/>
        <v>0</v>
      </c>
      <c r="AC271" s="118">
        <f t="shared" si="424"/>
        <v>0</v>
      </c>
      <c r="AD271" s="118">
        <f t="shared" si="424"/>
        <v>0</v>
      </c>
      <c r="AE271" s="118">
        <f t="shared" si="424"/>
        <v>0</v>
      </c>
      <c r="AF271" s="118">
        <f t="shared" si="424"/>
        <v>0</v>
      </c>
      <c r="AG271" s="118">
        <f t="shared" si="424"/>
        <v>0</v>
      </c>
      <c r="AH271" s="118">
        <f t="shared" si="424"/>
        <v>0</v>
      </c>
      <c r="AI271" s="118">
        <f t="shared" si="424"/>
        <v>0</v>
      </c>
      <c r="AJ271" s="118">
        <f t="shared" si="424"/>
        <v>0</v>
      </c>
      <c r="AK271" s="118">
        <f t="shared" si="424"/>
        <v>0</v>
      </c>
      <c r="AL271" s="118">
        <f t="shared" si="424"/>
        <v>0</v>
      </c>
      <c r="AM271" s="118">
        <f t="shared" si="424"/>
        <v>0</v>
      </c>
      <c r="AN271" s="118">
        <f t="shared" si="424"/>
        <v>0</v>
      </c>
      <c r="AO271" s="118">
        <f t="shared" si="424"/>
        <v>0</v>
      </c>
      <c r="AP271" s="118">
        <f t="shared" si="424"/>
        <v>0</v>
      </c>
      <c r="AQ271" s="118">
        <f t="shared" si="424"/>
        <v>0</v>
      </c>
      <c r="AR271" s="118">
        <f t="shared" si="424"/>
        <v>0</v>
      </c>
      <c r="AS271" s="118">
        <f t="shared" si="424"/>
        <v>0</v>
      </c>
      <c r="AT271" s="118">
        <f t="shared" si="424"/>
        <v>0</v>
      </c>
      <c r="AU271" s="118">
        <f t="shared" si="424"/>
        <v>0</v>
      </c>
      <c r="AV271" s="118">
        <f t="shared" si="424"/>
        <v>0</v>
      </c>
      <c r="AW271" s="118">
        <f t="shared" si="424"/>
        <v>0</v>
      </c>
      <c r="AX271" s="118">
        <f t="shared" si="424"/>
        <v>0</v>
      </c>
      <c r="AY271" s="135">
        <f>SUM(AY272:AY274)</f>
        <v>0</v>
      </c>
      <c r="AZ271" s="362">
        <f t="shared" ref="AZ271" si="425">SUM(AZ272:AZ274)</f>
        <v>0</v>
      </c>
      <c r="BA271" s="972">
        <f>SUM(BA272:BA274)</f>
        <v>0</v>
      </c>
      <c r="BB271" s="118">
        <f t="shared" ref="BB271:BH271" si="426">SUM(BB272:BB274)</f>
        <v>0</v>
      </c>
      <c r="BC271" s="118">
        <f t="shared" si="426"/>
        <v>0</v>
      </c>
      <c r="BD271" s="118">
        <f t="shared" si="426"/>
        <v>0</v>
      </c>
      <c r="BE271" s="118">
        <f t="shared" si="426"/>
        <v>0</v>
      </c>
      <c r="BF271" s="118">
        <f t="shared" si="426"/>
        <v>0</v>
      </c>
      <c r="BG271" s="135">
        <f t="shared" si="426"/>
        <v>0</v>
      </c>
      <c r="BH271" s="362">
        <f t="shared" si="426"/>
        <v>0</v>
      </c>
      <c r="BI271" s="972">
        <f>SUM(BI272:BI274)</f>
        <v>0</v>
      </c>
      <c r="BJ271" s="118">
        <f t="shared" ref="BJ271:BM271" si="427">SUM(BJ272:BJ274)</f>
        <v>0</v>
      </c>
      <c r="BK271" s="118">
        <f t="shared" si="427"/>
        <v>0</v>
      </c>
      <c r="BL271" s="118">
        <f t="shared" si="427"/>
        <v>0</v>
      </c>
      <c r="BM271" s="135">
        <f t="shared" si="427"/>
        <v>0</v>
      </c>
      <c r="BN271" s="57">
        <f>SUM(BN272:BN274)</f>
        <v>0</v>
      </c>
      <c r="BO271" s="1045"/>
    </row>
    <row r="272" spans="1:67" s="152" customFormat="1" ht="36" x14ac:dyDescent="0.25">
      <c r="A272" s="35">
        <v>7221</v>
      </c>
      <c r="B272" s="56" t="s">
        <v>242</v>
      </c>
      <c r="C272" s="941">
        <f t="shared" si="420"/>
        <v>0</v>
      </c>
      <c r="D272" s="972">
        <f t="shared" si="420"/>
        <v>0</v>
      </c>
      <c r="E272" s="125">
        <f>SUM(F272:AY272)</f>
        <v>0</v>
      </c>
      <c r="F272" s="975"/>
      <c r="G272" s="202"/>
      <c r="H272" s="202"/>
      <c r="I272" s="202"/>
      <c r="J272" s="202"/>
      <c r="K272" s="202"/>
      <c r="L272" s="202"/>
      <c r="M272" s="202"/>
      <c r="N272" s="202"/>
      <c r="O272" s="202"/>
      <c r="P272" s="202"/>
      <c r="Q272" s="202"/>
      <c r="R272" s="202"/>
      <c r="S272" s="202"/>
      <c r="T272" s="202"/>
      <c r="U272" s="202"/>
      <c r="V272" s="202"/>
      <c r="W272" s="202"/>
      <c r="X272" s="202"/>
      <c r="Y272" s="202"/>
      <c r="Z272" s="202"/>
      <c r="AA272" s="202"/>
      <c r="AB272" s="202"/>
      <c r="AC272" s="202"/>
      <c r="AD272" s="202"/>
      <c r="AE272" s="202"/>
      <c r="AF272" s="202"/>
      <c r="AG272" s="202"/>
      <c r="AH272" s="202"/>
      <c r="AI272" s="202"/>
      <c r="AJ272" s="202"/>
      <c r="AK272" s="202"/>
      <c r="AL272" s="202"/>
      <c r="AM272" s="202"/>
      <c r="AN272" s="202"/>
      <c r="AO272" s="202"/>
      <c r="AP272" s="202"/>
      <c r="AQ272" s="202"/>
      <c r="AR272" s="202"/>
      <c r="AS272" s="202"/>
      <c r="AT272" s="202"/>
      <c r="AU272" s="202"/>
      <c r="AV272" s="202"/>
      <c r="AW272" s="202"/>
      <c r="AX272" s="202"/>
      <c r="AY272" s="125"/>
      <c r="AZ272" s="1028">
        <f t="shared" ref="AZ272:AZ284" si="428">SUM(BA272:BG272)</f>
        <v>0</v>
      </c>
      <c r="BA272" s="975"/>
      <c r="BB272" s="202"/>
      <c r="BC272" s="202"/>
      <c r="BD272" s="202"/>
      <c r="BE272" s="202"/>
      <c r="BF272" s="202"/>
      <c r="BG272" s="125"/>
      <c r="BH272" s="1028">
        <f t="shared" ref="BH272:BH275" si="429">SUM(BI272:BM272)</f>
        <v>0</v>
      </c>
      <c r="BI272" s="975"/>
      <c r="BJ272" s="202"/>
      <c r="BK272" s="202"/>
      <c r="BL272" s="202"/>
      <c r="BM272" s="125"/>
      <c r="BN272" s="1029"/>
      <c r="BO272" s="1045"/>
    </row>
    <row r="273" spans="1:67" s="152" customFormat="1" ht="36" x14ac:dyDescent="0.25">
      <c r="A273" s="35">
        <v>7222</v>
      </c>
      <c r="B273" s="56" t="s">
        <v>243</v>
      </c>
      <c r="C273" s="941">
        <f t="shared" si="420"/>
        <v>0</v>
      </c>
      <c r="D273" s="972">
        <f t="shared" si="420"/>
        <v>0</v>
      </c>
      <c r="E273" s="125">
        <f>SUM(F273:AY273)</f>
        <v>0</v>
      </c>
      <c r="F273" s="975"/>
      <c r="G273" s="202"/>
      <c r="H273" s="202"/>
      <c r="I273" s="202"/>
      <c r="J273" s="202"/>
      <c r="K273" s="202"/>
      <c r="L273" s="202"/>
      <c r="M273" s="202"/>
      <c r="N273" s="202"/>
      <c r="O273" s="202"/>
      <c r="P273" s="202"/>
      <c r="Q273" s="202"/>
      <c r="R273" s="202"/>
      <c r="S273" s="202"/>
      <c r="T273" s="202"/>
      <c r="U273" s="202"/>
      <c r="V273" s="202"/>
      <c r="W273" s="202"/>
      <c r="X273" s="202"/>
      <c r="Y273" s="202"/>
      <c r="Z273" s="202"/>
      <c r="AA273" s="202"/>
      <c r="AB273" s="202"/>
      <c r="AC273" s="202"/>
      <c r="AD273" s="202"/>
      <c r="AE273" s="202"/>
      <c r="AF273" s="202"/>
      <c r="AG273" s="202"/>
      <c r="AH273" s="202"/>
      <c r="AI273" s="202"/>
      <c r="AJ273" s="202"/>
      <c r="AK273" s="202"/>
      <c r="AL273" s="202"/>
      <c r="AM273" s="202"/>
      <c r="AN273" s="202"/>
      <c r="AO273" s="202"/>
      <c r="AP273" s="202"/>
      <c r="AQ273" s="202"/>
      <c r="AR273" s="202"/>
      <c r="AS273" s="202"/>
      <c r="AT273" s="202"/>
      <c r="AU273" s="202"/>
      <c r="AV273" s="202"/>
      <c r="AW273" s="202"/>
      <c r="AX273" s="202"/>
      <c r="AY273" s="125"/>
      <c r="AZ273" s="1028">
        <f t="shared" si="428"/>
        <v>0</v>
      </c>
      <c r="BA273" s="975"/>
      <c r="BB273" s="202"/>
      <c r="BC273" s="202"/>
      <c r="BD273" s="202"/>
      <c r="BE273" s="202"/>
      <c r="BF273" s="202"/>
      <c r="BG273" s="125"/>
      <c r="BH273" s="1028">
        <f t="shared" si="429"/>
        <v>0</v>
      </c>
      <c r="BI273" s="975"/>
      <c r="BJ273" s="202"/>
      <c r="BK273" s="202"/>
      <c r="BL273" s="202"/>
      <c r="BM273" s="125"/>
      <c r="BN273" s="1029"/>
      <c r="BO273" s="1045"/>
    </row>
    <row r="274" spans="1:67" s="152" customFormat="1" ht="36" x14ac:dyDescent="0.25">
      <c r="A274" s="31">
        <v>7223</v>
      </c>
      <c r="B274" s="50" t="s">
        <v>276</v>
      </c>
      <c r="C274" s="936">
        <f t="shared" si="420"/>
        <v>0</v>
      </c>
      <c r="D274" s="965">
        <f t="shared" si="420"/>
        <v>0</v>
      </c>
      <c r="E274" s="294">
        <f>SUM(F274:AY274)</f>
        <v>0</v>
      </c>
      <c r="F274" s="968"/>
      <c r="G274" s="201"/>
      <c r="H274" s="201"/>
      <c r="I274" s="201"/>
      <c r="J274" s="201"/>
      <c r="K274" s="201"/>
      <c r="L274" s="201"/>
      <c r="M274" s="201"/>
      <c r="N274" s="201"/>
      <c r="O274" s="201"/>
      <c r="P274" s="201"/>
      <c r="Q274" s="201"/>
      <c r="R274" s="201"/>
      <c r="S274" s="201"/>
      <c r="T274" s="201"/>
      <c r="U274" s="201"/>
      <c r="V274" s="201"/>
      <c r="W274" s="201"/>
      <c r="X274" s="201"/>
      <c r="Y274" s="201"/>
      <c r="Z274" s="201"/>
      <c r="AA274" s="201"/>
      <c r="AB274" s="201"/>
      <c r="AC274" s="201"/>
      <c r="AD274" s="201"/>
      <c r="AE274" s="201"/>
      <c r="AF274" s="201"/>
      <c r="AG274" s="201"/>
      <c r="AH274" s="201"/>
      <c r="AI274" s="201"/>
      <c r="AJ274" s="201"/>
      <c r="AK274" s="201"/>
      <c r="AL274" s="201"/>
      <c r="AM274" s="201"/>
      <c r="AN274" s="201"/>
      <c r="AO274" s="201"/>
      <c r="AP274" s="201"/>
      <c r="AQ274" s="201"/>
      <c r="AR274" s="201"/>
      <c r="AS274" s="201"/>
      <c r="AT274" s="201"/>
      <c r="AU274" s="201"/>
      <c r="AV274" s="201"/>
      <c r="AW274" s="201"/>
      <c r="AX274" s="201"/>
      <c r="AY274" s="294"/>
      <c r="AZ274" s="1028">
        <f t="shared" si="428"/>
        <v>0</v>
      </c>
      <c r="BA274" s="968"/>
      <c r="BB274" s="201"/>
      <c r="BC274" s="201"/>
      <c r="BD274" s="201"/>
      <c r="BE274" s="201"/>
      <c r="BF274" s="201"/>
      <c r="BG274" s="294"/>
      <c r="BH274" s="1026">
        <f t="shared" si="429"/>
        <v>0</v>
      </c>
      <c r="BI274" s="968"/>
      <c r="BJ274" s="201"/>
      <c r="BK274" s="201"/>
      <c r="BL274" s="201"/>
      <c r="BM274" s="294"/>
      <c r="BN274" s="1027"/>
      <c r="BO274" s="1045"/>
    </row>
    <row r="275" spans="1:67" ht="24" x14ac:dyDescent="0.25">
      <c r="A275" s="111">
        <v>7230</v>
      </c>
      <c r="B275" s="56" t="s">
        <v>244</v>
      </c>
      <c r="C275" s="941">
        <f t="shared" si="420"/>
        <v>0</v>
      </c>
      <c r="D275" s="972">
        <f t="shared" si="420"/>
        <v>0</v>
      </c>
      <c r="E275" s="125">
        <f>SUM(F275:AY275)</f>
        <v>0</v>
      </c>
      <c r="F275" s="975"/>
      <c r="G275" s="202"/>
      <c r="H275" s="202"/>
      <c r="I275" s="202"/>
      <c r="J275" s="202"/>
      <c r="K275" s="202"/>
      <c r="L275" s="202"/>
      <c r="M275" s="202"/>
      <c r="N275" s="202"/>
      <c r="O275" s="202"/>
      <c r="P275" s="202"/>
      <c r="Q275" s="202"/>
      <c r="R275" s="202"/>
      <c r="S275" s="202"/>
      <c r="T275" s="202"/>
      <c r="U275" s="202"/>
      <c r="V275" s="202"/>
      <c r="W275" s="202"/>
      <c r="X275" s="202"/>
      <c r="Y275" s="202"/>
      <c r="Z275" s="202"/>
      <c r="AA275" s="202"/>
      <c r="AB275" s="202"/>
      <c r="AC275" s="202"/>
      <c r="AD275" s="202"/>
      <c r="AE275" s="202"/>
      <c r="AF275" s="202"/>
      <c r="AG275" s="202"/>
      <c r="AH275" s="202"/>
      <c r="AI275" s="202"/>
      <c r="AJ275" s="202"/>
      <c r="AK275" s="202"/>
      <c r="AL275" s="202"/>
      <c r="AM275" s="202"/>
      <c r="AN275" s="202"/>
      <c r="AO275" s="202"/>
      <c r="AP275" s="202"/>
      <c r="AQ275" s="202"/>
      <c r="AR275" s="202"/>
      <c r="AS275" s="202"/>
      <c r="AT275" s="202"/>
      <c r="AU275" s="202"/>
      <c r="AV275" s="202"/>
      <c r="AW275" s="202"/>
      <c r="AX275" s="202"/>
      <c r="AY275" s="125"/>
      <c r="AZ275" s="1028">
        <f t="shared" si="428"/>
        <v>0</v>
      </c>
      <c r="BA275" s="975"/>
      <c r="BB275" s="202"/>
      <c r="BC275" s="202"/>
      <c r="BD275" s="202"/>
      <c r="BE275" s="202"/>
      <c r="BF275" s="202"/>
      <c r="BG275" s="125"/>
      <c r="BH275" s="1028">
        <f t="shared" si="429"/>
        <v>0</v>
      </c>
      <c r="BI275" s="975"/>
      <c r="BJ275" s="202"/>
      <c r="BK275" s="202"/>
      <c r="BL275" s="202"/>
      <c r="BM275" s="125"/>
      <c r="BN275" s="1029"/>
      <c r="BO275" s="367"/>
    </row>
    <row r="276" spans="1:67" ht="24" x14ac:dyDescent="0.25">
      <c r="A276" s="111">
        <v>7240</v>
      </c>
      <c r="B276" s="56" t="s">
        <v>245</v>
      </c>
      <c r="C276" s="941">
        <f t="shared" ref="C276:E276" si="430">SUM(C277:C278)</f>
        <v>0</v>
      </c>
      <c r="D276" s="972">
        <f t="shared" si="430"/>
        <v>0</v>
      </c>
      <c r="E276" s="135">
        <f t="shared" si="430"/>
        <v>0</v>
      </c>
      <c r="F276" s="972">
        <f>SUM(F277:F278)</f>
        <v>0</v>
      </c>
      <c r="G276" s="118">
        <f>SUM(G277:G278)</f>
        <v>0</v>
      </c>
      <c r="H276" s="118">
        <f t="shared" ref="H276:AX276" si="431">SUM(H277:H278)</f>
        <v>0</v>
      </c>
      <c r="I276" s="118">
        <f t="shared" si="431"/>
        <v>0</v>
      </c>
      <c r="J276" s="118">
        <f t="shared" si="431"/>
        <v>0</v>
      </c>
      <c r="K276" s="118">
        <f t="shared" si="431"/>
        <v>0</v>
      </c>
      <c r="L276" s="118">
        <f t="shared" si="431"/>
        <v>0</v>
      </c>
      <c r="M276" s="118">
        <f t="shared" si="431"/>
        <v>0</v>
      </c>
      <c r="N276" s="118">
        <f t="shared" si="431"/>
        <v>0</v>
      </c>
      <c r="O276" s="118">
        <f t="shared" si="431"/>
        <v>0</v>
      </c>
      <c r="P276" s="118">
        <f t="shared" si="431"/>
        <v>0</v>
      </c>
      <c r="Q276" s="118">
        <f t="shared" si="431"/>
        <v>0</v>
      </c>
      <c r="R276" s="118">
        <f t="shared" si="431"/>
        <v>0</v>
      </c>
      <c r="S276" s="118">
        <f t="shared" si="431"/>
        <v>0</v>
      </c>
      <c r="T276" s="118">
        <f t="shared" si="431"/>
        <v>0</v>
      </c>
      <c r="U276" s="118">
        <f t="shared" si="431"/>
        <v>0</v>
      </c>
      <c r="V276" s="118">
        <f t="shared" si="431"/>
        <v>0</v>
      </c>
      <c r="W276" s="118">
        <f t="shared" si="431"/>
        <v>0</v>
      </c>
      <c r="X276" s="118">
        <f t="shared" si="431"/>
        <v>0</v>
      </c>
      <c r="Y276" s="118">
        <f t="shared" si="431"/>
        <v>0</v>
      </c>
      <c r="Z276" s="118">
        <f t="shared" si="431"/>
        <v>0</v>
      </c>
      <c r="AA276" s="118">
        <f t="shared" si="431"/>
        <v>0</v>
      </c>
      <c r="AB276" s="118">
        <f t="shared" si="431"/>
        <v>0</v>
      </c>
      <c r="AC276" s="118">
        <f t="shared" si="431"/>
        <v>0</v>
      </c>
      <c r="AD276" s="118">
        <f t="shared" si="431"/>
        <v>0</v>
      </c>
      <c r="AE276" s="118">
        <f t="shared" si="431"/>
        <v>0</v>
      </c>
      <c r="AF276" s="118">
        <f t="shared" si="431"/>
        <v>0</v>
      </c>
      <c r="AG276" s="118">
        <f t="shared" si="431"/>
        <v>0</v>
      </c>
      <c r="AH276" s="118">
        <f t="shared" si="431"/>
        <v>0</v>
      </c>
      <c r="AI276" s="118">
        <f t="shared" si="431"/>
        <v>0</v>
      </c>
      <c r="AJ276" s="118">
        <f t="shared" si="431"/>
        <v>0</v>
      </c>
      <c r="AK276" s="118">
        <f t="shared" si="431"/>
        <v>0</v>
      </c>
      <c r="AL276" s="118">
        <f t="shared" si="431"/>
        <v>0</v>
      </c>
      <c r="AM276" s="118">
        <f t="shared" si="431"/>
        <v>0</v>
      </c>
      <c r="AN276" s="118">
        <f t="shared" si="431"/>
        <v>0</v>
      </c>
      <c r="AO276" s="118">
        <f t="shared" si="431"/>
        <v>0</v>
      </c>
      <c r="AP276" s="118">
        <f t="shared" si="431"/>
        <v>0</v>
      </c>
      <c r="AQ276" s="118">
        <f t="shared" si="431"/>
        <v>0</v>
      </c>
      <c r="AR276" s="118">
        <f t="shared" si="431"/>
        <v>0</v>
      </c>
      <c r="AS276" s="118">
        <f t="shared" si="431"/>
        <v>0</v>
      </c>
      <c r="AT276" s="118">
        <f t="shared" si="431"/>
        <v>0</v>
      </c>
      <c r="AU276" s="118">
        <f t="shared" si="431"/>
        <v>0</v>
      </c>
      <c r="AV276" s="118">
        <f t="shared" si="431"/>
        <v>0</v>
      </c>
      <c r="AW276" s="118">
        <f t="shared" si="431"/>
        <v>0</v>
      </c>
      <c r="AX276" s="118">
        <f t="shared" si="431"/>
        <v>0</v>
      </c>
      <c r="AY276" s="135">
        <f>SUM(AY277:AY278)</f>
        <v>0</v>
      </c>
      <c r="AZ276" s="362">
        <f t="shared" ref="AZ276" si="432">SUM(AZ277:AZ278)</f>
        <v>0</v>
      </c>
      <c r="BA276" s="972">
        <f>SUM(BA277:BA278)</f>
        <v>0</v>
      </c>
      <c r="BB276" s="118">
        <f t="shared" ref="BB276:BH276" si="433">SUM(BB277:BB278)</f>
        <v>0</v>
      </c>
      <c r="BC276" s="118">
        <f t="shared" si="433"/>
        <v>0</v>
      </c>
      <c r="BD276" s="118">
        <f t="shared" si="433"/>
        <v>0</v>
      </c>
      <c r="BE276" s="118">
        <f t="shared" si="433"/>
        <v>0</v>
      </c>
      <c r="BF276" s="118">
        <f t="shared" si="433"/>
        <v>0</v>
      </c>
      <c r="BG276" s="135">
        <f t="shared" si="433"/>
        <v>0</v>
      </c>
      <c r="BH276" s="362">
        <f t="shared" si="433"/>
        <v>0</v>
      </c>
      <c r="BI276" s="972">
        <f>SUM(BI277:BI278)</f>
        <v>0</v>
      </c>
      <c r="BJ276" s="118">
        <f t="shared" ref="BJ276:BM276" si="434">SUM(BJ277:BJ278)</f>
        <v>0</v>
      </c>
      <c r="BK276" s="118">
        <f t="shared" si="434"/>
        <v>0</v>
      </c>
      <c r="BL276" s="118">
        <f t="shared" si="434"/>
        <v>0</v>
      </c>
      <c r="BM276" s="135">
        <f t="shared" si="434"/>
        <v>0</v>
      </c>
      <c r="BN276" s="57">
        <f>SUM(BN277:BN278)</f>
        <v>0</v>
      </c>
      <c r="BO276" s="367"/>
    </row>
    <row r="277" spans="1:67" ht="48" x14ac:dyDescent="0.25">
      <c r="A277" s="35">
        <v>7245</v>
      </c>
      <c r="B277" s="56" t="s">
        <v>246</v>
      </c>
      <c r="C277" s="941">
        <f t="shared" ref="C277:D279" si="435">SUM(E277,AZ277,BH277)</f>
        <v>0</v>
      </c>
      <c r="D277" s="972">
        <f t="shared" si="435"/>
        <v>0</v>
      </c>
      <c r="E277" s="125">
        <f>SUM(F277:AY277)</f>
        <v>0</v>
      </c>
      <c r="F277" s="975"/>
      <c r="G277" s="202"/>
      <c r="H277" s="202"/>
      <c r="I277" s="202"/>
      <c r="J277" s="202"/>
      <c r="K277" s="202"/>
      <c r="L277" s="202"/>
      <c r="M277" s="202"/>
      <c r="N277" s="202"/>
      <c r="O277" s="202"/>
      <c r="P277" s="202"/>
      <c r="Q277" s="202"/>
      <c r="R277" s="202"/>
      <c r="S277" s="202"/>
      <c r="T277" s="202"/>
      <c r="U277" s="202"/>
      <c r="V277" s="202"/>
      <c r="W277" s="202"/>
      <c r="X277" s="202"/>
      <c r="Y277" s="202"/>
      <c r="Z277" s="202"/>
      <c r="AA277" s="202"/>
      <c r="AB277" s="202"/>
      <c r="AC277" s="202"/>
      <c r="AD277" s="202"/>
      <c r="AE277" s="202"/>
      <c r="AF277" s="202"/>
      <c r="AG277" s="202"/>
      <c r="AH277" s="202"/>
      <c r="AI277" s="202"/>
      <c r="AJ277" s="202"/>
      <c r="AK277" s="202"/>
      <c r="AL277" s="202"/>
      <c r="AM277" s="202"/>
      <c r="AN277" s="202"/>
      <c r="AO277" s="202"/>
      <c r="AP277" s="202"/>
      <c r="AQ277" s="202"/>
      <c r="AR277" s="202"/>
      <c r="AS277" s="202"/>
      <c r="AT277" s="202"/>
      <c r="AU277" s="202"/>
      <c r="AV277" s="202"/>
      <c r="AW277" s="202"/>
      <c r="AX277" s="202"/>
      <c r="AY277" s="125"/>
      <c r="AZ277" s="1028">
        <f t="shared" si="428"/>
        <v>0</v>
      </c>
      <c r="BA277" s="975"/>
      <c r="BB277" s="202"/>
      <c r="BC277" s="202"/>
      <c r="BD277" s="202"/>
      <c r="BE277" s="202"/>
      <c r="BF277" s="202"/>
      <c r="BG277" s="125"/>
      <c r="BH277" s="1028">
        <f t="shared" ref="BH277:BH279" si="436">SUM(BI277:BM277)</f>
        <v>0</v>
      </c>
      <c r="BI277" s="975"/>
      <c r="BJ277" s="202"/>
      <c r="BK277" s="202"/>
      <c r="BL277" s="202"/>
      <c r="BM277" s="125"/>
      <c r="BN277" s="1029"/>
      <c r="BO277" s="367"/>
    </row>
    <row r="278" spans="1:67" ht="94.5" customHeight="1" x14ac:dyDescent="0.25">
      <c r="A278" s="35">
        <v>7246</v>
      </c>
      <c r="B278" s="56" t="s">
        <v>247</v>
      </c>
      <c r="C278" s="941">
        <f t="shared" si="435"/>
        <v>0</v>
      </c>
      <c r="D278" s="972">
        <f t="shared" si="435"/>
        <v>0</v>
      </c>
      <c r="E278" s="125">
        <f>SUM(F278:AY278)</f>
        <v>0</v>
      </c>
      <c r="F278" s="975"/>
      <c r="G278" s="202"/>
      <c r="H278" s="202"/>
      <c r="I278" s="202"/>
      <c r="J278" s="202"/>
      <c r="K278" s="202"/>
      <c r="L278" s="202"/>
      <c r="M278" s="202"/>
      <c r="N278" s="202"/>
      <c r="O278" s="202"/>
      <c r="P278" s="202"/>
      <c r="Q278" s="202"/>
      <c r="R278" s="202"/>
      <c r="S278" s="202"/>
      <c r="T278" s="202"/>
      <c r="U278" s="202"/>
      <c r="V278" s="202"/>
      <c r="W278" s="202"/>
      <c r="X278" s="202"/>
      <c r="Y278" s="202"/>
      <c r="Z278" s="202"/>
      <c r="AA278" s="202"/>
      <c r="AB278" s="202"/>
      <c r="AC278" s="202"/>
      <c r="AD278" s="202"/>
      <c r="AE278" s="202"/>
      <c r="AF278" s="202"/>
      <c r="AG278" s="202"/>
      <c r="AH278" s="202"/>
      <c r="AI278" s="202"/>
      <c r="AJ278" s="202"/>
      <c r="AK278" s="202"/>
      <c r="AL278" s="202"/>
      <c r="AM278" s="202"/>
      <c r="AN278" s="202"/>
      <c r="AO278" s="202"/>
      <c r="AP278" s="202"/>
      <c r="AQ278" s="202"/>
      <c r="AR278" s="202"/>
      <c r="AS278" s="202"/>
      <c r="AT278" s="202"/>
      <c r="AU278" s="202"/>
      <c r="AV278" s="202"/>
      <c r="AW278" s="202"/>
      <c r="AX278" s="202"/>
      <c r="AY278" s="125"/>
      <c r="AZ278" s="1028">
        <f t="shared" si="428"/>
        <v>0</v>
      </c>
      <c r="BA278" s="975"/>
      <c r="BB278" s="202"/>
      <c r="BC278" s="202"/>
      <c r="BD278" s="202"/>
      <c r="BE278" s="202"/>
      <c r="BF278" s="202"/>
      <c r="BG278" s="125"/>
      <c r="BH278" s="1028">
        <f t="shared" si="436"/>
        <v>0</v>
      </c>
      <c r="BI278" s="975"/>
      <c r="BJ278" s="202"/>
      <c r="BK278" s="202"/>
      <c r="BL278" s="202"/>
      <c r="BM278" s="125"/>
      <c r="BN278" s="1029"/>
      <c r="BO278" s="367"/>
    </row>
    <row r="279" spans="1:67" ht="24" x14ac:dyDescent="0.25">
      <c r="A279" s="146">
        <v>7260</v>
      </c>
      <c r="B279" s="50" t="s">
        <v>248</v>
      </c>
      <c r="C279" s="941">
        <f t="shared" si="435"/>
        <v>0</v>
      </c>
      <c r="D279" s="972">
        <f t="shared" si="435"/>
        <v>0</v>
      </c>
      <c r="E279" s="125">
        <f>SUM(F279:AY279)</f>
        <v>0</v>
      </c>
      <c r="F279" s="968"/>
      <c r="G279" s="202"/>
      <c r="H279" s="202"/>
      <c r="I279" s="202"/>
      <c r="J279" s="202"/>
      <c r="K279" s="202"/>
      <c r="L279" s="202"/>
      <c r="M279" s="202"/>
      <c r="N279" s="202"/>
      <c r="O279" s="202"/>
      <c r="P279" s="202"/>
      <c r="Q279" s="202"/>
      <c r="R279" s="202"/>
      <c r="S279" s="202"/>
      <c r="T279" s="202"/>
      <c r="U279" s="202"/>
      <c r="V279" s="202"/>
      <c r="W279" s="202"/>
      <c r="X279" s="202"/>
      <c r="Y279" s="202"/>
      <c r="Z279" s="202"/>
      <c r="AA279" s="202"/>
      <c r="AB279" s="202"/>
      <c r="AC279" s="202"/>
      <c r="AD279" s="202"/>
      <c r="AE279" s="202"/>
      <c r="AF279" s="202"/>
      <c r="AG279" s="202"/>
      <c r="AH279" s="202"/>
      <c r="AI279" s="202"/>
      <c r="AJ279" s="202"/>
      <c r="AK279" s="202"/>
      <c r="AL279" s="202"/>
      <c r="AM279" s="202"/>
      <c r="AN279" s="202"/>
      <c r="AO279" s="202"/>
      <c r="AP279" s="202"/>
      <c r="AQ279" s="202"/>
      <c r="AR279" s="202"/>
      <c r="AS279" s="202"/>
      <c r="AT279" s="202"/>
      <c r="AU279" s="202"/>
      <c r="AV279" s="202"/>
      <c r="AW279" s="202"/>
      <c r="AX279" s="202"/>
      <c r="AY279" s="125"/>
      <c r="AZ279" s="1028">
        <f t="shared" si="428"/>
        <v>0</v>
      </c>
      <c r="BA279" s="968"/>
      <c r="BB279" s="202"/>
      <c r="BC279" s="202"/>
      <c r="BD279" s="202"/>
      <c r="BE279" s="202"/>
      <c r="BF279" s="202"/>
      <c r="BG279" s="125"/>
      <c r="BH279" s="1028">
        <f t="shared" si="436"/>
        <v>0</v>
      </c>
      <c r="BI279" s="968"/>
      <c r="BJ279" s="202"/>
      <c r="BK279" s="202"/>
      <c r="BL279" s="202"/>
      <c r="BM279" s="125"/>
      <c r="BN279" s="1027"/>
      <c r="BO279" s="367"/>
    </row>
    <row r="280" spans="1:67" x14ac:dyDescent="0.25">
      <c r="A280" s="76">
        <v>7700</v>
      </c>
      <c r="B280" s="1052" t="s">
        <v>249</v>
      </c>
      <c r="C280" s="995">
        <f t="shared" ref="C280:E280" si="437">C281</f>
        <v>0</v>
      </c>
      <c r="D280" s="1053">
        <f t="shared" si="437"/>
        <v>0</v>
      </c>
      <c r="E280" s="302">
        <f t="shared" si="437"/>
        <v>0</v>
      </c>
      <c r="F280" s="1054">
        <f>F281</f>
        <v>0</v>
      </c>
      <c r="G280" s="205">
        <f>SUM(G281)</f>
        <v>0</v>
      </c>
      <c r="H280" s="205">
        <f t="shared" ref="H280:AX280" si="438">H281</f>
        <v>0</v>
      </c>
      <c r="I280" s="205">
        <f t="shared" si="438"/>
        <v>0</v>
      </c>
      <c r="J280" s="205">
        <f t="shared" si="438"/>
        <v>0</v>
      </c>
      <c r="K280" s="205">
        <f t="shared" si="438"/>
        <v>0</v>
      </c>
      <c r="L280" s="205">
        <f t="shared" si="438"/>
        <v>0</v>
      </c>
      <c r="M280" s="205">
        <f t="shared" si="438"/>
        <v>0</v>
      </c>
      <c r="N280" s="205">
        <f t="shared" si="438"/>
        <v>0</v>
      </c>
      <c r="O280" s="205">
        <f t="shared" si="438"/>
        <v>0</v>
      </c>
      <c r="P280" s="205">
        <f t="shared" si="438"/>
        <v>0</v>
      </c>
      <c r="Q280" s="205">
        <f t="shared" si="438"/>
        <v>0</v>
      </c>
      <c r="R280" s="205">
        <f t="shared" si="438"/>
        <v>0</v>
      </c>
      <c r="S280" s="205">
        <f t="shared" si="438"/>
        <v>0</v>
      </c>
      <c r="T280" s="205">
        <f t="shared" si="438"/>
        <v>0</v>
      </c>
      <c r="U280" s="205">
        <f t="shared" si="438"/>
        <v>0</v>
      </c>
      <c r="V280" s="205">
        <f t="shared" si="438"/>
        <v>0</v>
      </c>
      <c r="W280" s="205">
        <f t="shared" si="438"/>
        <v>0</v>
      </c>
      <c r="X280" s="205">
        <f t="shared" si="438"/>
        <v>0</v>
      </c>
      <c r="Y280" s="205">
        <f t="shared" si="438"/>
        <v>0</v>
      </c>
      <c r="Z280" s="205">
        <f t="shared" si="438"/>
        <v>0</v>
      </c>
      <c r="AA280" s="205">
        <f t="shared" si="438"/>
        <v>0</v>
      </c>
      <c r="AB280" s="205">
        <f t="shared" si="438"/>
        <v>0</v>
      </c>
      <c r="AC280" s="205">
        <f t="shared" si="438"/>
        <v>0</v>
      </c>
      <c r="AD280" s="205">
        <f t="shared" si="438"/>
        <v>0</v>
      </c>
      <c r="AE280" s="205">
        <f t="shared" si="438"/>
        <v>0</v>
      </c>
      <c r="AF280" s="205">
        <f t="shared" si="438"/>
        <v>0</v>
      </c>
      <c r="AG280" s="205">
        <f t="shared" si="438"/>
        <v>0</v>
      </c>
      <c r="AH280" s="205">
        <f t="shared" si="438"/>
        <v>0</v>
      </c>
      <c r="AI280" s="205">
        <f t="shared" si="438"/>
        <v>0</v>
      </c>
      <c r="AJ280" s="205">
        <f t="shared" si="438"/>
        <v>0</v>
      </c>
      <c r="AK280" s="205">
        <f t="shared" si="438"/>
        <v>0</v>
      </c>
      <c r="AL280" s="205">
        <f t="shared" si="438"/>
        <v>0</v>
      </c>
      <c r="AM280" s="205">
        <f t="shared" si="438"/>
        <v>0</v>
      </c>
      <c r="AN280" s="205">
        <f t="shared" si="438"/>
        <v>0</v>
      </c>
      <c r="AO280" s="205">
        <f t="shared" si="438"/>
        <v>0</v>
      </c>
      <c r="AP280" s="205">
        <f t="shared" si="438"/>
        <v>0</v>
      </c>
      <c r="AQ280" s="205">
        <f t="shared" si="438"/>
        <v>0</v>
      </c>
      <c r="AR280" s="205">
        <f t="shared" si="438"/>
        <v>0</v>
      </c>
      <c r="AS280" s="205">
        <f t="shared" si="438"/>
        <v>0</v>
      </c>
      <c r="AT280" s="205">
        <f t="shared" si="438"/>
        <v>0</v>
      </c>
      <c r="AU280" s="205">
        <f t="shared" si="438"/>
        <v>0</v>
      </c>
      <c r="AV280" s="205">
        <f t="shared" si="438"/>
        <v>0</v>
      </c>
      <c r="AW280" s="205">
        <f t="shared" si="438"/>
        <v>0</v>
      </c>
      <c r="AX280" s="205">
        <f t="shared" si="438"/>
        <v>0</v>
      </c>
      <c r="AY280" s="302">
        <f>AY281</f>
        <v>0</v>
      </c>
      <c r="AZ280" s="1033">
        <f t="shared" ref="AZ280:BN280" si="439">AZ281</f>
        <v>0</v>
      </c>
      <c r="BA280" s="1054">
        <f t="shared" si="439"/>
        <v>0</v>
      </c>
      <c r="BB280" s="205">
        <f t="shared" si="439"/>
        <v>0</v>
      </c>
      <c r="BC280" s="205">
        <f t="shared" si="439"/>
        <v>0</v>
      </c>
      <c r="BD280" s="205">
        <f t="shared" si="439"/>
        <v>0</v>
      </c>
      <c r="BE280" s="205">
        <f t="shared" si="439"/>
        <v>0</v>
      </c>
      <c r="BF280" s="205">
        <f t="shared" si="439"/>
        <v>0</v>
      </c>
      <c r="BG280" s="302">
        <f t="shared" si="439"/>
        <v>0</v>
      </c>
      <c r="BH280" s="1033">
        <f t="shared" si="439"/>
        <v>0</v>
      </c>
      <c r="BI280" s="1054">
        <f t="shared" si="439"/>
        <v>0</v>
      </c>
      <c r="BJ280" s="205">
        <f t="shared" si="439"/>
        <v>0</v>
      </c>
      <c r="BK280" s="205">
        <f t="shared" si="439"/>
        <v>0</v>
      </c>
      <c r="BL280" s="205">
        <f t="shared" si="439"/>
        <v>0</v>
      </c>
      <c r="BM280" s="302">
        <f t="shared" si="439"/>
        <v>0</v>
      </c>
      <c r="BN280" s="1055">
        <f t="shared" si="439"/>
        <v>0</v>
      </c>
      <c r="BO280" s="367"/>
    </row>
    <row r="281" spans="1:67" x14ac:dyDescent="0.25">
      <c r="A281" s="106">
        <v>7720</v>
      </c>
      <c r="B281" s="50" t="s">
        <v>250</v>
      </c>
      <c r="C281" s="936"/>
      <c r="D281" s="1025">
        <f>SUM(F281,BA281,BI281)</f>
        <v>0</v>
      </c>
      <c r="E281" s="294">
        <f>SUM(F281:AY281)</f>
        <v>0</v>
      </c>
      <c r="F281" s="968"/>
      <c r="G281" s="201"/>
      <c r="H281" s="201"/>
      <c r="I281" s="201"/>
      <c r="J281" s="201"/>
      <c r="K281" s="201"/>
      <c r="L281" s="201"/>
      <c r="M281" s="201"/>
      <c r="N281" s="201"/>
      <c r="O281" s="201"/>
      <c r="P281" s="201"/>
      <c r="Q281" s="201"/>
      <c r="R281" s="201"/>
      <c r="S281" s="201"/>
      <c r="T281" s="201"/>
      <c r="U281" s="201"/>
      <c r="V281" s="201"/>
      <c r="W281" s="201"/>
      <c r="X281" s="201"/>
      <c r="Y281" s="201"/>
      <c r="Z281" s="201"/>
      <c r="AA281" s="201"/>
      <c r="AB281" s="201"/>
      <c r="AC281" s="201"/>
      <c r="AD281" s="201"/>
      <c r="AE281" s="201"/>
      <c r="AF281" s="201"/>
      <c r="AG281" s="201"/>
      <c r="AH281" s="201"/>
      <c r="AI281" s="201"/>
      <c r="AJ281" s="201"/>
      <c r="AK281" s="201"/>
      <c r="AL281" s="201"/>
      <c r="AM281" s="201"/>
      <c r="AN281" s="201"/>
      <c r="AO281" s="201"/>
      <c r="AP281" s="201"/>
      <c r="AQ281" s="201"/>
      <c r="AR281" s="201"/>
      <c r="AS281" s="201"/>
      <c r="AT281" s="201"/>
      <c r="AU281" s="201"/>
      <c r="AV281" s="201"/>
      <c r="AW281" s="201"/>
      <c r="AX281" s="201"/>
      <c r="AY281" s="294"/>
      <c r="AZ281" s="1026">
        <f t="shared" si="428"/>
        <v>0</v>
      </c>
      <c r="BA281" s="968"/>
      <c r="BB281" s="201"/>
      <c r="BC281" s="201"/>
      <c r="BD281" s="201"/>
      <c r="BE281" s="201"/>
      <c r="BF281" s="201"/>
      <c r="BG281" s="294"/>
      <c r="BH281" s="1026">
        <f t="shared" ref="BH281" si="440">SUM(BI281:BM281)</f>
        <v>0</v>
      </c>
      <c r="BI281" s="968"/>
      <c r="BJ281" s="201"/>
      <c r="BK281" s="201"/>
      <c r="BL281" s="201"/>
      <c r="BM281" s="294"/>
      <c r="BN281" s="1027"/>
      <c r="BO281" s="367"/>
    </row>
    <row r="282" spans="1:67" x14ac:dyDescent="0.25">
      <c r="A282" s="148"/>
      <c r="B282" s="56" t="s">
        <v>278</v>
      </c>
      <c r="C282" s="941">
        <f t="shared" ref="C282:E282" si="441">SUM(C283:C284)</f>
        <v>0</v>
      </c>
      <c r="D282" s="972">
        <f t="shared" si="441"/>
        <v>0</v>
      </c>
      <c r="E282" s="135">
        <f t="shared" si="441"/>
        <v>0</v>
      </c>
      <c r="F282" s="972">
        <f>SUM(F283:F284)</f>
        <v>0</v>
      </c>
      <c r="G282" s="118">
        <f>SUM(G283:G284)</f>
        <v>0</v>
      </c>
      <c r="H282" s="118">
        <f t="shared" ref="H282:AX282" si="442">SUM(H283:H284)</f>
        <v>0</v>
      </c>
      <c r="I282" s="118">
        <f t="shared" si="442"/>
        <v>0</v>
      </c>
      <c r="J282" s="118">
        <f t="shared" si="442"/>
        <v>0</v>
      </c>
      <c r="K282" s="118">
        <f t="shared" si="442"/>
        <v>0</v>
      </c>
      <c r="L282" s="118">
        <f t="shared" si="442"/>
        <v>0</v>
      </c>
      <c r="M282" s="118">
        <f t="shared" si="442"/>
        <v>0</v>
      </c>
      <c r="N282" s="118">
        <f t="shared" si="442"/>
        <v>0</v>
      </c>
      <c r="O282" s="118">
        <f t="shared" si="442"/>
        <v>0</v>
      </c>
      <c r="P282" s="118">
        <f t="shared" si="442"/>
        <v>0</v>
      </c>
      <c r="Q282" s="118">
        <f t="shared" si="442"/>
        <v>0</v>
      </c>
      <c r="R282" s="118">
        <f t="shared" si="442"/>
        <v>0</v>
      </c>
      <c r="S282" s="118">
        <f t="shared" si="442"/>
        <v>0</v>
      </c>
      <c r="T282" s="118">
        <f t="shared" si="442"/>
        <v>0</v>
      </c>
      <c r="U282" s="118">
        <f t="shared" si="442"/>
        <v>0</v>
      </c>
      <c r="V282" s="118">
        <f t="shared" si="442"/>
        <v>0</v>
      </c>
      <c r="W282" s="118">
        <f t="shared" si="442"/>
        <v>0</v>
      </c>
      <c r="X282" s="118">
        <f t="shared" si="442"/>
        <v>0</v>
      </c>
      <c r="Y282" s="118">
        <f t="shared" si="442"/>
        <v>0</v>
      </c>
      <c r="Z282" s="118">
        <f t="shared" si="442"/>
        <v>0</v>
      </c>
      <c r="AA282" s="118">
        <f t="shared" si="442"/>
        <v>0</v>
      </c>
      <c r="AB282" s="118">
        <f t="shared" si="442"/>
        <v>0</v>
      </c>
      <c r="AC282" s="118">
        <f t="shared" si="442"/>
        <v>0</v>
      </c>
      <c r="AD282" s="118">
        <f t="shared" si="442"/>
        <v>0</v>
      </c>
      <c r="AE282" s="118">
        <f t="shared" si="442"/>
        <v>0</v>
      </c>
      <c r="AF282" s="118">
        <f t="shared" si="442"/>
        <v>0</v>
      </c>
      <c r="AG282" s="118">
        <f t="shared" si="442"/>
        <v>0</v>
      </c>
      <c r="AH282" s="118">
        <f t="shared" si="442"/>
        <v>0</v>
      </c>
      <c r="AI282" s="118">
        <f t="shared" si="442"/>
        <v>0</v>
      </c>
      <c r="AJ282" s="118">
        <f t="shared" si="442"/>
        <v>0</v>
      </c>
      <c r="AK282" s="118">
        <f t="shared" si="442"/>
        <v>0</v>
      </c>
      <c r="AL282" s="118">
        <f t="shared" si="442"/>
        <v>0</v>
      </c>
      <c r="AM282" s="118">
        <f t="shared" si="442"/>
        <v>0</v>
      </c>
      <c r="AN282" s="118">
        <f t="shared" si="442"/>
        <v>0</v>
      </c>
      <c r="AO282" s="118">
        <f t="shared" si="442"/>
        <v>0</v>
      </c>
      <c r="AP282" s="118">
        <f t="shared" si="442"/>
        <v>0</v>
      </c>
      <c r="AQ282" s="118">
        <f t="shared" si="442"/>
        <v>0</v>
      </c>
      <c r="AR282" s="118">
        <f t="shared" si="442"/>
        <v>0</v>
      </c>
      <c r="AS282" s="118">
        <f t="shared" si="442"/>
        <v>0</v>
      </c>
      <c r="AT282" s="118">
        <f t="shared" si="442"/>
        <v>0</v>
      </c>
      <c r="AU282" s="118">
        <f t="shared" si="442"/>
        <v>0</v>
      </c>
      <c r="AV282" s="118">
        <f t="shared" si="442"/>
        <v>0</v>
      </c>
      <c r="AW282" s="118">
        <f t="shared" si="442"/>
        <v>0</v>
      </c>
      <c r="AX282" s="118">
        <f t="shared" si="442"/>
        <v>0</v>
      </c>
      <c r="AY282" s="135">
        <f>SUM(AY283:AY284)</f>
        <v>0</v>
      </c>
      <c r="AZ282" s="362">
        <f t="shared" ref="AZ282" si="443">SUM(AZ283:AZ284)</f>
        <v>0</v>
      </c>
      <c r="BA282" s="972">
        <f>SUM(BA283:BA284)</f>
        <v>0</v>
      </c>
      <c r="BB282" s="118">
        <f t="shared" ref="BB282:BH282" si="444">SUM(BB283:BB284)</f>
        <v>0</v>
      </c>
      <c r="BC282" s="118">
        <f t="shared" si="444"/>
        <v>0</v>
      </c>
      <c r="BD282" s="118">
        <f t="shared" si="444"/>
        <v>0</v>
      </c>
      <c r="BE282" s="118">
        <f t="shared" si="444"/>
        <v>0</v>
      </c>
      <c r="BF282" s="118">
        <f t="shared" si="444"/>
        <v>0</v>
      </c>
      <c r="BG282" s="135">
        <f t="shared" si="444"/>
        <v>0</v>
      </c>
      <c r="BH282" s="362">
        <f t="shared" si="444"/>
        <v>0</v>
      </c>
      <c r="BI282" s="972">
        <f>SUM(BI283:BI284)</f>
        <v>0</v>
      </c>
      <c r="BJ282" s="118">
        <f t="shared" ref="BJ282:BM282" si="445">SUM(BJ283:BJ284)</f>
        <v>0</v>
      </c>
      <c r="BK282" s="118">
        <f t="shared" si="445"/>
        <v>0</v>
      </c>
      <c r="BL282" s="118">
        <f t="shared" si="445"/>
        <v>0</v>
      </c>
      <c r="BM282" s="135">
        <f t="shared" si="445"/>
        <v>0</v>
      </c>
      <c r="BN282" s="57">
        <f>SUM(BN283:BN284)</f>
        <v>0</v>
      </c>
      <c r="BO282" s="367"/>
    </row>
    <row r="283" spans="1:67" x14ac:dyDescent="0.25">
      <c r="A283" s="148" t="s">
        <v>281</v>
      </c>
      <c r="B283" s="35" t="s">
        <v>279</v>
      </c>
      <c r="C283" s="941">
        <f>SUM(E283,AZ283,BH283)</f>
        <v>0</v>
      </c>
      <c r="D283" s="972">
        <f>SUM(F283,BA283,BI283)</f>
        <v>0</v>
      </c>
      <c r="E283" s="125">
        <f>SUM(F283:AY283)</f>
        <v>0</v>
      </c>
      <c r="F283" s="975"/>
      <c r="G283" s="202"/>
      <c r="H283" s="202"/>
      <c r="I283" s="202"/>
      <c r="J283" s="202"/>
      <c r="K283" s="202"/>
      <c r="L283" s="202"/>
      <c r="M283" s="202"/>
      <c r="N283" s="202"/>
      <c r="O283" s="202"/>
      <c r="P283" s="202"/>
      <c r="Q283" s="202"/>
      <c r="R283" s="202"/>
      <c r="S283" s="202"/>
      <c r="T283" s="202"/>
      <c r="U283" s="202"/>
      <c r="V283" s="202"/>
      <c r="W283" s="202"/>
      <c r="X283" s="202"/>
      <c r="Y283" s="202"/>
      <c r="Z283" s="202"/>
      <c r="AA283" s="202"/>
      <c r="AB283" s="202"/>
      <c r="AC283" s="202"/>
      <c r="AD283" s="202"/>
      <c r="AE283" s="202"/>
      <c r="AF283" s="202"/>
      <c r="AG283" s="202"/>
      <c r="AH283" s="202"/>
      <c r="AI283" s="202"/>
      <c r="AJ283" s="202"/>
      <c r="AK283" s="202"/>
      <c r="AL283" s="202"/>
      <c r="AM283" s="202"/>
      <c r="AN283" s="202"/>
      <c r="AO283" s="202"/>
      <c r="AP283" s="202"/>
      <c r="AQ283" s="202"/>
      <c r="AR283" s="202"/>
      <c r="AS283" s="202"/>
      <c r="AT283" s="202"/>
      <c r="AU283" s="202"/>
      <c r="AV283" s="202"/>
      <c r="AW283" s="202"/>
      <c r="AX283" s="202"/>
      <c r="AY283" s="125"/>
      <c r="AZ283" s="1028">
        <f t="shared" si="428"/>
        <v>0</v>
      </c>
      <c r="BA283" s="975"/>
      <c r="BB283" s="202"/>
      <c r="BC283" s="202"/>
      <c r="BD283" s="202"/>
      <c r="BE283" s="202"/>
      <c r="BF283" s="202"/>
      <c r="BG283" s="125"/>
      <c r="BH283" s="1028">
        <f t="shared" ref="BH283:BH284" si="446">SUM(BI283:BM283)</f>
        <v>0</v>
      </c>
      <c r="BI283" s="975"/>
      <c r="BJ283" s="202"/>
      <c r="BK283" s="202"/>
      <c r="BL283" s="202"/>
      <c r="BM283" s="125"/>
      <c r="BN283" s="1029"/>
      <c r="BO283" s="367"/>
    </row>
    <row r="284" spans="1:67" ht="24" x14ac:dyDescent="0.25">
      <c r="A284" s="148" t="s">
        <v>282</v>
      </c>
      <c r="B284" s="154" t="s">
        <v>280</v>
      </c>
      <c r="C284" s="936">
        <f>SUM(E284,AZ284,BH284)</f>
        <v>0</v>
      </c>
      <c r="D284" s="965">
        <f>SUM(F284,BA284,BI284)</f>
        <v>0</v>
      </c>
      <c r="E284" s="294">
        <f>SUM(F284:AY284)</f>
        <v>0</v>
      </c>
      <c r="F284" s="968"/>
      <c r="G284" s="201"/>
      <c r="H284" s="201"/>
      <c r="I284" s="201"/>
      <c r="J284" s="201"/>
      <c r="K284" s="201"/>
      <c r="L284" s="201"/>
      <c r="M284" s="201"/>
      <c r="N284" s="201"/>
      <c r="O284" s="201"/>
      <c r="P284" s="201"/>
      <c r="Q284" s="201"/>
      <c r="R284" s="201"/>
      <c r="S284" s="201"/>
      <c r="T284" s="201"/>
      <c r="U284" s="201"/>
      <c r="V284" s="201"/>
      <c r="W284" s="201"/>
      <c r="X284" s="201"/>
      <c r="Y284" s="201"/>
      <c r="Z284" s="201"/>
      <c r="AA284" s="201"/>
      <c r="AB284" s="201"/>
      <c r="AC284" s="201"/>
      <c r="AD284" s="201"/>
      <c r="AE284" s="201"/>
      <c r="AF284" s="201"/>
      <c r="AG284" s="201"/>
      <c r="AH284" s="201"/>
      <c r="AI284" s="201"/>
      <c r="AJ284" s="201"/>
      <c r="AK284" s="201"/>
      <c r="AL284" s="201"/>
      <c r="AM284" s="201"/>
      <c r="AN284" s="201"/>
      <c r="AO284" s="201"/>
      <c r="AP284" s="201"/>
      <c r="AQ284" s="201"/>
      <c r="AR284" s="201"/>
      <c r="AS284" s="201"/>
      <c r="AT284" s="201"/>
      <c r="AU284" s="201"/>
      <c r="AV284" s="201"/>
      <c r="AW284" s="201"/>
      <c r="AX284" s="201"/>
      <c r="AY284" s="294"/>
      <c r="AZ284" s="1026">
        <f t="shared" si="428"/>
        <v>0</v>
      </c>
      <c r="BA284" s="968"/>
      <c r="BB284" s="201"/>
      <c r="BC284" s="201"/>
      <c r="BD284" s="201"/>
      <c r="BE284" s="201"/>
      <c r="BF284" s="201"/>
      <c r="BG284" s="294"/>
      <c r="BH284" s="1026">
        <f t="shared" si="446"/>
        <v>0</v>
      </c>
      <c r="BI284" s="968"/>
      <c r="BJ284" s="201"/>
      <c r="BK284" s="201"/>
      <c r="BL284" s="201"/>
      <c r="BM284" s="294"/>
      <c r="BN284" s="1027"/>
      <c r="BO284" s="367"/>
    </row>
    <row r="285" spans="1:67" x14ac:dyDescent="0.25">
      <c r="A285" s="155"/>
      <c r="B285" s="156" t="s">
        <v>251</v>
      </c>
      <c r="C285" s="1056">
        <f t="shared" ref="C285:E285" si="447">SUM(C282,C268,C230,C195,C187,C173,C75,C53)</f>
        <v>187008</v>
      </c>
      <c r="D285" s="1057">
        <f t="shared" si="447"/>
        <v>500000</v>
      </c>
      <c r="E285" s="182">
        <f t="shared" si="447"/>
        <v>187008</v>
      </c>
      <c r="F285" s="1057">
        <f>SUM(F282,F268,F230,F195,F187,F173,F75,F53)</f>
        <v>500000</v>
      </c>
      <c r="G285" s="159">
        <f>SUM(G282,G268,G230,G195,G187,G173,G75,G53)</f>
        <v>-29200</v>
      </c>
      <c r="H285" s="159">
        <f t="shared" ref="H285:AX285" si="448">SUM(H282,H268,H230,H195,H187,H173,H75,H53)</f>
        <v>-230</v>
      </c>
      <c r="I285" s="159">
        <f t="shared" si="448"/>
        <v>-1449</v>
      </c>
      <c r="J285" s="159">
        <f t="shared" si="448"/>
        <v>-302797</v>
      </c>
      <c r="K285" s="159">
        <f t="shared" si="448"/>
        <v>300000</v>
      </c>
      <c r="L285" s="159">
        <f t="shared" si="448"/>
        <v>-4750</v>
      </c>
      <c r="M285" s="159">
        <f t="shared" si="448"/>
        <v>-4795</v>
      </c>
      <c r="N285" s="159">
        <f t="shared" si="448"/>
        <v>-5000</v>
      </c>
      <c r="O285" s="159">
        <f t="shared" si="448"/>
        <v>-15946</v>
      </c>
      <c r="P285" s="159">
        <f t="shared" si="448"/>
        <v>-5956</v>
      </c>
      <c r="Q285" s="159">
        <f t="shared" si="448"/>
        <v>-9536</v>
      </c>
      <c r="R285" s="159">
        <f t="shared" si="448"/>
        <v>-8000</v>
      </c>
      <c r="S285" s="159">
        <f t="shared" si="448"/>
        <v>-169535</v>
      </c>
      <c r="T285" s="159">
        <f t="shared" si="448"/>
        <v>-1180</v>
      </c>
      <c r="U285" s="159">
        <f t="shared" si="448"/>
        <v>-174</v>
      </c>
      <c r="V285" s="159">
        <f t="shared" si="448"/>
        <v>-353</v>
      </c>
      <c r="W285" s="159">
        <f t="shared" si="448"/>
        <v>-3272</v>
      </c>
      <c r="X285" s="159">
        <f t="shared" si="448"/>
        <v>-50819</v>
      </c>
      <c r="Y285" s="159">
        <f t="shared" si="448"/>
        <v>0</v>
      </c>
      <c r="Z285" s="159">
        <f t="shared" si="448"/>
        <v>0</v>
      </c>
      <c r="AA285" s="159">
        <f t="shared" si="448"/>
        <v>0</v>
      </c>
      <c r="AB285" s="159">
        <f t="shared" si="448"/>
        <v>0</v>
      </c>
      <c r="AC285" s="159">
        <f t="shared" si="448"/>
        <v>0</v>
      </c>
      <c r="AD285" s="159">
        <f t="shared" si="448"/>
        <v>0</v>
      </c>
      <c r="AE285" s="159">
        <f t="shared" si="448"/>
        <v>0</v>
      </c>
      <c r="AF285" s="159">
        <f t="shared" si="448"/>
        <v>0</v>
      </c>
      <c r="AG285" s="159">
        <f t="shared" si="448"/>
        <v>0</v>
      </c>
      <c r="AH285" s="159">
        <f t="shared" si="448"/>
        <v>0</v>
      </c>
      <c r="AI285" s="159">
        <f t="shared" si="448"/>
        <v>0</v>
      </c>
      <c r="AJ285" s="159">
        <f t="shared" si="448"/>
        <v>0</v>
      </c>
      <c r="AK285" s="159">
        <f t="shared" si="448"/>
        <v>0</v>
      </c>
      <c r="AL285" s="159">
        <f t="shared" si="448"/>
        <v>0</v>
      </c>
      <c r="AM285" s="159">
        <f t="shared" si="448"/>
        <v>0</v>
      </c>
      <c r="AN285" s="159">
        <f t="shared" si="448"/>
        <v>0</v>
      </c>
      <c r="AO285" s="159">
        <f t="shared" si="448"/>
        <v>0</v>
      </c>
      <c r="AP285" s="159">
        <f t="shared" si="448"/>
        <v>0</v>
      </c>
      <c r="AQ285" s="159">
        <f t="shared" si="448"/>
        <v>0</v>
      </c>
      <c r="AR285" s="159">
        <f t="shared" si="448"/>
        <v>0</v>
      </c>
      <c r="AS285" s="159">
        <f t="shared" si="448"/>
        <v>0</v>
      </c>
      <c r="AT285" s="159">
        <f t="shared" si="448"/>
        <v>0</v>
      </c>
      <c r="AU285" s="159">
        <f t="shared" si="448"/>
        <v>0</v>
      </c>
      <c r="AV285" s="159">
        <f t="shared" si="448"/>
        <v>0</v>
      </c>
      <c r="AW285" s="159">
        <f t="shared" si="448"/>
        <v>0</v>
      </c>
      <c r="AX285" s="159">
        <f t="shared" si="448"/>
        <v>0</v>
      </c>
      <c r="AY285" s="182">
        <f>SUM(AY282,AY268,AY230,AY195,AY187,AY173,AY75,AY53)</f>
        <v>0</v>
      </c>
      <c r="AZ285" s="1058">
        <f t="shared" ref="AZ285" si="449">SUM(AZ282,AZ268,AZ230,AZ195,AZ187,AZ173,AZ75,AZ53)</f>
        <v>0</v>
      </c>
      <c r="BA285" s="1057">
        <f>SUM(BA282,BA268,BA230,BA195,BA187,BA173,BA75,BA53)</f>
        <v>0</v>
      </c>
      <c r="BB285" s="159">
        <f t="shared" ref="BB285:BH285" si="450">SUM(BB282,BB268,BB230,BB195,BB187,BB173,BB75,BB53)</f>
        <v>0</v>
      </c>
      <c r="BC285" s="159">
        <f t="shared" si="450"/>
        <v>0</v>
      </c>
      <c r="BD285" s="159">
        <f t="shared" si="450"/>
        <v>0</v>
      </c>
      <c r="BE285" s="159">
        <f t="shared" si="450"/>
        <v>0</v>
      </c>
      <c r="BF285" s="159">
        <f t="shared" si="450"/>
        <v>0</v>
      </c>
      <c r="BG285" s="182">
        <f t="shared" si="450"/>
        <v>0</v>
      </c>
      <c r="BH285" s="1058">
        <f t="shared" si="450"/>
        <v>0</v>
      </c>
      <c r="BI285" s="1057">
        <f>SUM(BI282,BI268,BI230,BI195,BI187,BI173,BI75,BI53)</f>
        <v>0</v>
      </c>
      <c r="BJ285" s="159">
        <f t="shared" ref="BJ285:BM285" si="451">SUM(BJ282,BJ268,BJ230,BJ195,BJ187,BJ173,BJ75,BJ53)</f>
        <v>0</v>
      </c>
      <c r="BK285" s="159">
        <f t="shared" si="451"/>
        <v>0</v>
      </c>
      <c r="BL285" s="159">
        <f t="shared" si="451"/>
        <v>0</v>
      </c>
      <c r="BM285" s="182">
        <f t="shared" si="451"/>
        <v>0</v>
      </c>
      <c r="BN285" s="129">
        <f>SUM(BN282,BN268,BN230,BN195,BN187,BN173,BN75,BN53)</f>
        <v>0</v>
      </c>
      <c r="BO285" s="367"/>
    </row>
    <row r="286" spans="1:67" ht="3" customHeight="1" x14ac:dyDescent="0.25">
      <c r="A286" s="155"/>
      <c r="B286" s="155"/>
      <c r="C286" s="991"/>
      <c r="D286" s="1042"/>
      <c r="E286" s="140"/>
      <c r="F286" s="1042"/>
      <c r="G286" s="207"/>
      <c r="H286" s="207"/>
      <c r="I286" s="207"/>
      <c r="J286" s="207"/>
      <c r="K286" s="207"/>
      <c r="L286" s="207"/>
      <c r="M286" s="207"/>
      <c r="N286" s="207"/>
      <c r="O286" s="207"/>
      <c r="P286" s="207"/>
      <c r="Q286" s="207"/>
      <c r="R286" s="207"/>
      <c r="S286" s="207"/>
      <c r="T286" s="207"/>
      <c r="U286" s="207"/>
      <c r="V286" s="207"/>
      <c r="W286" s="207"/>
      <c r="X286" s="207"/>
      <c r="Y286" s="207"/>
      <c r="Z286" s="207"/>
      <c r="AA286" s="207"/>
      <c r="AB286" s="207"/>
      <c r="AC286" s="207"/>
      <c r="AD286" s="207"/>
      <c r="AE286" s="207"/>
      <c r="AF286" s="207"/>
      <c r="AG286" s="207"/>
      <c r="AH286" s="207"/>
      <c r="AI286" s="207"/>
      <c r="AJ286" s="207"/>
      <c r="AK286" s="207"/>
      <c r="AL286" s="207"/>
      <c r="AM286" s="207"/>
      <c r="AN286" s="207"/>
      <c r="AO286" s="207"/>
      <c r="AP286" s="207"/>
      <c r="AQ286" s="207"/>
      <c r="AR286" s="207"/>
      <c r="AS286" s="207"/>
      <c r="AT286" s="207"/>
      <c r="AU286" s="207"/>
      <c r="AV286" s="207"/>
      <c r="AW286" s="207"/>
      <c r="AX286" s="207"/>
      <c r="AY286" s="140"/>
      <c r="AZ286" s="385"/>
      <c r="BA286" s="1042"/>
      <c r="BB286" s="207"/>
      <c r="BC286" s="207"/>
      <c r="BD286" s="207"/>
      <c r="BE286" s="207"/>
      <c r="BF286" s="207"/>
      <c r="BG286" s="140"/>
      <c r="BH286" s="385"/>
      <c r="BI286" s="1042"/>
      <c r="BJ286" s="207"/>
      <c r="BK286" s="207"/>
      <c r="BL286" s="207"/>
      <c r="BM286" s="140"/>
      <c r="BN286" s="129"/>
      <c r="BO286" s="367"/>
    </row>
    <row r="287" spans="1:67" s="19" customFormat="1" x14ac:dyDescent="0.25">
      <c r="A287" s="1195" t="s">
        <v>252</v>
      </c>
      <c r="B287" s="1196"/>
      <c r="C287" s="1059">
        <f t="shared" ref="C287:E287" si="452">SUM(C25,C26,C42)-C51</f>
        <v>0</v>
      </c>
      <c r="D287" s="1060">
        <f t="shared" si="452"/>
        <v>0</v>
      </c>
      <c r="E287" s="161">
        <f t="shared" si="452"/>
        <v>0</v>
      </c>
      <c r="F287" s="1060">
        <f>SUM(F25,F26,F42)-F51</f>
        <v>0</v>
      </c>
      <c r="G287" s="210">
        <f>SUM(G25,G26,G42)-G51</f>
        <v>0</v>
      </c>
      <c r="H287" s="210">
        <f t="shared" ref="H287:AX287" si="453">SUM(H25,H26,H42)-H51</f>
        <v>0</v>
      </c>
      <c r="I287" s="210">
        <f t="shared" si="453"/>
        <v>0</v>
      </c>
      <c r="J287" s="210">
        <f t="shared" si="453"/>
        <v>0</v>
      </c>
      <c r="K287" s="210">
        <f t="shared" si="453"/>
        <v>0</v>
      </c>
      <c r="L287" s="210">
        <f t="shared" si="453"/>
        <v>0</v>
      </c>
      <c r="M287" s="210">
        <f t="shared" si="453"/>
        <v>0</v>
      </c>
      <c r="N287" s="210">
        <f t="shared" si="453"/>
        <v>0</v>
      </c>
      <c r="O287" s="210">
        <f t="shared" si="453"/>
        <v>0</v>
      </c>
      <c r="P287" s="210">
        <f t="shared" si="453"/>
        <v>0</v>
      </c>
      <c r="Q287" s="210">
        <f t="shared" si="453"/>
        <v>0</v>
      </c>
      <c r="R287" s="210">
        <f t="shared" si="453"/>
        <v>0</v>
      </c>
      <c r="S287" s="210">
        <f t="shared" si="453"/>
        <v>0</v>
      </c>
      <c r="T287" s="210">
        <f t="shared" si="453"/>
        <v>0</v>
      </c>
      <c r="U287" s="210">
        <f t="shared" si="453"/>
        <v>0</v>
      </c>
      <c r="V287" s="210">
        <f t="shared" si="453"/>
        <v>0</v>
      </c>
      <c r="W287" s="210">
        <f t="shared" si="453"/>
        <v>0</v>
      </c>
      <c r="X287" s="210">
        <f t="shared" si="453"/>
        <v>0</v>
      </c>
      <c r="Y287" s="210">
        <f t="shared" si="453"/>
        <v>0</v>
      </c>
      <c r="Z287" s="210">
        <f t="shared" si="453"/>
        <v>0</v>
      </c>
      <c r="AA287" s="210">
        <f t="shared" si="453"/>
        <v>0</v>
      </c>
      <c r="AB287" s="210">
        <f t="shared" si="453"/>
        <v>0</v>
      </c>
      <c r="AC287" s="210">
        <f t="shared" si="453"/>
        <v>0</v>
      </c>
      <c r="AD287" s="210">
        <f t="shared" si="453"/>
        <v>0</v>
      </c>
      <c r="AE287" s="210">
        <f t="shared" si="453"/>
        <v>0</v>
      </c>
      <c r="AF287" s="210">
        <f t="shared" si="453"/>
        <v>0</v>
      </c>
      <c r="AG287" s="210">
        <f t="shared" si="453"/>
        <v>0</v>
      </c>
      <c r="AH287" s="210">
        <f t="shared" si="453"/>
        <v>0</v>
      </c>
      <c r="AI287" s="210">
        <f t="shared" si="453"/>
        <v>0</v>
      </c>
      <c r="AJ287" s="210">
        <f t="shared" si="453"/>
        <v>0</v>
      </c>
      <c r="AK287" s="210">
        <f t="shared" si="453"/>
        <v>0</v>
      </c>
      <c r="AL287" s="210">
        <f t="shared" si="453"/>
        <v>0</v>
      </c>
      <c r="AM287" s="210">
        <f t="shared" si="453"/>
        <v>0</v>
      </c>
      <c r="AN287" s="210">
        <f t="shared" si="453"/>
        <v>0</v>
      </c>
      <c r="AO287" s="210">
        <f t="shared" si="453"/>
        <v>0</v>
      </c>
      <c r="AP287" s="210">
        <f t="shared" si="453"/>
        <v>0</v>
      </c>
      <c r="AQ287" s="210">
        <f t="shared" si="453"/>
        <v>0</v>
      </c>
      <c r="AR287" s="210">
        <f t="shared" si="453"/>
        <v>0</v>
      </c>
      <c r="AS287" s="210">
        <f t="shared" si="453"/>
        <v>0</v>
      </c>
      <c r="AT287" s="210">
        <f t="shared" si="453"/>
        <v>0</v>
      </c>
      <c r="AU287" s="210">
        <f t="shared" si="453"/>
        <v>0</v>
      </c>
      <c r="AV287" s="210">
        <f t="shared" si="453"/>
        <v>0</v>
      </c>
      <c r="AW287" s="210">
        <f t="shared" si="453"/>
        <v>0</v>
      </c>
      <c r="AX287" s="210">
        <f t="shared" si="453"/>
        <v>0</v>
      </c>
      <c r="AY287" s="161">
        <f>SUM(AY25,AY26,AY42)-AY51</f>
        <v>0</v>
      </c>
      <c r="AZ287" s="387">
        <f t="shared" ref="AZ287" si="454">SUM(AZ25,AZ26,AZ42)-AZ51</f>
        <v>0</v>
      </c>
      <c r="BA287" s="1060">
        <f>SUM(BA25,BA26,BA42)-BA51</f>
        <v>0</v>
      </c>
      <c r="BB287" s="210">
        <f t="shared" ref="BB287:BG287" si="455">SUM(BB25,BB26,BB42)-BB51</f>
        <v>0</v>
      </c>
      <c r="BC287" s="210">
        <f t="shared" si="455"/>
        <v>0</v>
      </c>
      <c r="BD287" s="210">
        <f t="shared" si="455"/>
        <v>0</v>
      </c>
      <c r="BE287" s="210">
        <f t="shared" si="455"/>
        <v>0</v>
      </c>
      <c r="BF287" s="210">
        <f t="shared" si="455"/>
        <v>0</v>
      </c>
      <c r="BG287" s="161">
        <f t="shared" si="455"/>
        <v>0</v>
      </c>
      <c r="BH287" s="387">
        <f>(BH27+BH43)-BH51</f>
        <v>0</v>
      </c>
      <c r="BI287" s="1060">
        <f>(BI27+BI43)-BI51</f>
        <v>0</v>
      </c>
      <c r="BJ287" s="210">
        <f t="shared" ref="BJ287:BM287" si="456">SUM(BJ25,BJ26,BJ42)-BJ51</f>
        <v>0</v>
      </c>
      <c r="BK287" s="210">
        <f t="shared" si="456"/>
        <v>0</v>
      </c>
      <c r="BL287" s="210">
        <f t="shared" si="456"/>
        <v>0</v>
      </c>
      <c r="BM287" s="161">
        <f t="shared" si="456"/>
        <v>0</v>
      </c>
      <c r="BN287" s="172">
        <f>BN45-BN51</f>
        <v>0</v>
      </c>
      <c r="BO287" s="18"/>
    </row>
    <row r="288" spans="1:67" ht="3" customHeight="1" x14ac:dyDescent="0.25">
      <c r="A288" s="164"/>
      <c r="B288" s="164"/>
      <c r="C288" s="991"/>
      <c r="D288" s="1042"/>
      <c r="E288" s="140"/>
      <c r="F288" s="1042"/>
      <c r="G288" s="207"/>
      <c r="H288" s="207"/>
      <c r="I288" s="207"/>
      <c r="J288" s="207"/>
      <c r="K288" s="207"/>
      <c r="L288" s="207"/>
      <c r="M288" s="207"/>
      <c r="N288" s="207"/>
      <c r="O288" s="207"/>
      <c r="P288" s="207"/>
      <c r="Q288" s="207"/>
      <c r="R288" s="207"/>
      <c r="S288" s="207"/>
      <c r="T288" s="207"/>
      <c r="U288" s="207"/>
      <c r="V288" s="207"/>
      <c r="W288" s="207"/>
      <c r="X288" s="207"/>
      <c r="Y288" s="207"/>
      <c r="Z288" s="207"/>
      <c r="AA288" s="207"/>
      <c r="AB288" s="207"/>
      <c r="AC288" s="207"/>
      <c r="AD288" s="207"/>
      <c r="AE288" s="207"/>
      <c r="AF288" s="207"/>
      <c r="AG288" s="207"/>
      <c r="AH288" s="207"/>
      <c r="AI288" s="207"/>
      <c r="AJ288" s="207"/>
      <c r="AK288" s="207"/>
      <c r="AL288" s="207"/>
      <c r="AM288" s="207"/>
      <c r="AN288" s="207"/>
      <c r="AO288" s="207"/>
      <c r="AP288" s="207"/>
      <c r="AQ288" s="207"/>
      <c r="AR288" s="207"/>
      <c r="AS288" s="207"/>
      <c r="AT288" s="207"/>
      <c r="AU288" s="207"/>
      <c r="AV288" s="207"/>
      <c r="AW288" s="207"/>
      <c r="AX288" s="207"/>
      <c r="AY288" s="140"/>
      <c r="AZ288" s="385"/>
      <c r="BA288" s="1042"/>
      <c r="BB288" s="207"/>
      <c r="BC288" s="207"/>
      <c r="BD288" s="207"/>
      <c r="BE288" s="207"/>
      <c r="BF288" s="207"/>
      <c r="BG288" s="140"/>
      <c r="BH288" s="385"/>
      <c r="BI288" s="1042"/>
      <c r="BJ288" s="207"/>
      <c r="BK288" s="207"/>
      <c r="BL288" s="207"/>
      <c r="BM288" s="140"/>
      <c r="BN288" s="129"/>
      <c r="BO288" s="367"/>
    </row>
    <row r="289" spans="1:67" s="19" customFormat="1" x14ac:dyDescent="0.25">
      <c r="A289" s="1195" t="s">
        <v>253</v>
      </c>
      <c r="B289" s="1196"/>
      <c r="C289" s="1059">
        <f t="shared" ref="C289:BN289" si="457">SUM(C290,C292)-C300+C302</f>
        <v>0</v>
      </c>
      <c r="D289" s="1060">
        <f t="shared" si="457"/>
        <v>0</v>
      </c>
      <c r="E289" s="161">
        <f t="shared" si="457"/>
        <v>0</v>
      </c>
      <c r="F289" s="1060">
        <f t="shared" si="457"/>
        <v>0</v>
      </c>
      <c r="G289" s="210">
        <f t="shared" si="457"/>
        <v>0</v>
      </c>
      <c r="H289" s="210">
        <f t="shared" si="457"/>
        <v>0</v>
      </c>
      <c r="I289" s="210">
        <f t="shared" si="457"/>
        <v>0</v>
      </c>
      <c r="J289" s="210">
        <f t="shared" si="457"/>
        <v>0</v>
      </c>
      <c r="K289" s="210">
        <f t="shared" si="457"/>
        <v>0</v>
      </c>
      <c r="L289" s="210">
        <f t="shared" si="457"/>
        <v>0</v>
      </c>
      <c r="M289" s="210">
        <f t="shared" si="457"/>
        <v>0</v>
      </c>
      <c r="N289" s="210">
        <f t="shared" si="457"/>
        <v>0</v>
      </c>
      <c r="O289" s="210">
        <f t="shared" si="457"/>
        <v>0</v>
      </c>
      <c r="P289" s="210">
        <f t="shared" si="457"/>
        <v>0</v>
      </c>
      <c r="Q289" s="210">
        <f t="shared" si="457"/>
        <v>0</v>
      </c>
      <c r="R289" s="210">
        <f t="shared" si="457"/>
        <v>0</v>
      </c>
      <c r="S289" s="210">
        <f t="shared" si="457"/>
        <v>0</v>
      </c>
      <c r="T289" s="210">
        <f t="shared" si="457"/>
        <v>0</v>
      </c>
      <c r="U289" s="210">
        <f t="shared" si="457"/>
        <v>0</v>
      </c>
      <c r="V289" s="210">
        <f t="shared" si="457"/>
        <v>0</v>
      </c>
      <c r="W289" s="210">
        <f t="shared" si="457"/>
        <v>0</v>
      </c>
      <c r="X289" s="210">
        <f t="shared" si="457"/>
        <v>0</v>
      </c>
      <c r="Y289" s="210">
        <f t="shared" si="457"/>
        <v>0</v>
      </c>
      <c r="Z289" s="210">
        <f t="shared" si="457"/>
        <v>0</v>
      </c>
      <c r="AA289" s="210">
        <f t="shared" si="457"/>
        <v>0</v>
      </c>
      <c r="AB289" s="210">
        <f t="shared" si="457"/>
        <v>0</v>
      </c>
      <c r="AC289" s="210">
        <f t="shared" si="457"/>
        <v>0</v>
      </c>
      <c r="AD289" s="210">
        <f t="shared" si="457"/>
        <v>0</v>
      </c>
      <c r="AE289" s="210">
        <f t="shared" si="457"/>
        <v>0</v>
      </c>
      <c r="AF289" s="210">
        <f t="shared" si="457"/>
        <v>0</v>
      </c>
      <c r="AG289" s="210">
        <f t="shared" si="457"/>
        <v>0</v>
      </c>
      <c r="AH289" s="210">
        <f t="shared" si="457"/>
        <v>0</v>
      </c>
      <c r="AI289" s="210">
        <f t="shared" si="457"/>
        <v>0</v>
      </c>
      <c r="AJ289" s="210">
        <f t="shared" si="457"/>
        <v>0</v>
      </c>
      <c r="AK289" s="210">
        <f t="shared" si="457"/>
        <v>0</v>
      </c>
      <c r="AL289" s="210">
        <f t="shared" si="457"/>
        <v>0</v>
      </c>
      <c r="AM289" s="210">
        <f t="shared" si="457"/>
        <v>0</v>
      </c>
      <c r="AN289" s="210">
        <f t="shared" si="457"/>
        <v>0</v>
      </c>
      <c r="AO289" s="210">
        <f t="shared" si="457"/>
        <v>0</v>
      </c>
      <c r="AP289" s="210">
        <f t="shared" si="457"/>
        <v>0</v>
      </c>
      <c r="AQ289" s="210">
        <f t="shared" si="457"/>
        <v>0</v>
      </c>
      <c r="AR289" s="210">
        <f t="shared" si="457"/>
        <v>0</v>
      </c>
      <c r="AS289" s="210">
        <f t="shared" si="457"/>
        <v>0</v>
      </c>
      <c r="AT289" s="210">
        <f t="shared" si="457"/>
        <v>0</v>
      </c>
      <c r="AU289" s="210">
        <f t="shared" si="457"/>
        <v>0</v>
      </c>
      <c r="AV289" s="210">
        <f t="shared" si="457"/>
        <v>0</v>
      </c>
      <c r="AW289" s="210">
        <f t="shared" si="457"/>
        <v>0</v>
      </c>
      <c r="AX289" s="210">
        <f t="shared" si="457"/>
        <v>0</v>
      </c>
      <c r="AY289" s="161">
        <f t="shared" si="457"/>
        <v>0</v>
      </c>
      <c r="AZ289" s="387">
        <f t="shared" si="457"/>
        <v>0</v>
      </c>
      <c r="BA289" s="1060">
        <f t="shared" si="457"/>
        <v>0</v>
      </c>
      <c r="BB289" s="210">
        <f t="shared" si="457"/>
        <v>0</v>
      </c>
      <c r="BC289" s="210">
        <f t="shared" si="457"/>
        <v>0</v>
      </c>
      <c r="BD289" s="210">
        <f t="shared" si="457"/>
        <v>0</v>
      </c>
      <c r="BE289" s="210">
        <f t="shared" si="457"/>
        <v>0</v>
      </c>
      <c r="BF289" s="210">
        <f t="shared" si="457"/>
        <v>0</v>
      </c>
      <c r="BG289" s="161">
        <f t="shared" si="457"/>
        <v>0</v>
      </c>
      <c r="BH289" s="387">
        <f t="shared" si="457"/>
        <v>0</v>
      </c>
      <c r="BI289" s="1060">
        <f t="shared" si="457"/>
        <v>0</v>
      </c>
      <c r="BJ289" s="210">
        <f t="shared" si="457"/>
        <v>0</v>
      </c>
      <c r="BK289" s="210">
        <f t="shared" si="457"/>
        <v>0</v>
      </c>
      <c r="BL289" s="210">
        <f t="shared" si="457"/>
        <v>0</v>
      </c>
      <c r="BM289" s="161">
        <f t="shared" si="457"/>
        <v>0</v>
      </c>
      <c r="BN289" s="172">
        <f t="shared" si="457"/>
        <v>0</v>
      </c>
      <c r="BO289" s="18"/>
    </row>
    <row r="290" spans="1:67" s="19" customFormat="1" x14ac:dyDescent="0.25">
      <c r="A290" s="165" t="s">
        <v>254</v>
      </c>
      <c r="B290" s="165" t="s">
        <v>255</v>
      </c>
      <c r="C290" s="1061">
        <f t="shared" ref="C290:BN290" si="458">C22-C282</f>
        <v>0</v>
      </c>
      <c r="D290" s="1060">
        <f t="shared" si="458"/>
        <v>0</v>
      </c>
      <c r="E290" s="161">
        <f t="shared" si="458"/>
        <v>0</v>
      </c>
      <c r="F290" s="1060">
        <f t="shared" si="458"/>
        <v>0</v>
      </c>
      <c r="G290" s="210">
        <f>G22-G282</f>
        <v>0</v>
      </c>
      <c r="H290" s="210">
        <f t="shared" ref="H290:AN290" si="459">H22-H282</f>
        <v>0</v>
      </c>
      <c r="I290" s="210">
        <f t="shared" si="459"/>
        <v>0</v>
      </c>
      <c r="J290" s="210">
        <f t="shared" si="459"/>
        <v>0</v>
      </c>
      <c r="K290" s="210">
        <f t="shared" si="459"/>
        <v>0</v>
      </c>
      <c r="L290" s="210">
        <f t="shared" si="459"/>
        <v>0</v>
      </c>
      <c r="M290" s="210">
        <f t="shared" si="459"/>
        <v>0</v>
      </c>
      <c r="N290" s="210">
        <f t="shared" si="459"/>
        <v>0</v>
      </c>
      <c r="O290" s="210">
        <f t="shared" si="459"/>
        <v>0</v>
      </c>
      <c r="P290" s="210">
        <f t="shared" si="459"/>
        <v>0</v>
      </c>
      <c r="Q290" s="210">
        <f t="shared" si="459"/>
        <v>0</v>
      </c>
      <c r="R290" s="210">
        <f t="shared" si="459"/>
        <v>0</v>
      </c>
      <c r="S290" s="210">
        <f t="shared" si="459"/>
        <v>0</v>
      </c>
      <c r="T290" s="210">
        <f t="shared" si="459"/>
        <v>0</v>
      </c>
      <c r="U290" s="210">
        <f t="shared" si="459"/>
        <v>0</v>
      </c>
      <c r="V290" s="210">
        <f t="shared" si="459"/>
        <v>0</v>
      </c>
      <c r="W290" s="210">
        <f t="shared" si="459"/>
        <v>0</v>
      </c>
      <c r="X290" s="210">
        <f t="shared" si="459"/>
        <v>0</v>
      </c>
      <c r="Y290" s="210">
        <f t="shared" si="459"/>
        <v>0</v>
      </c>
      <c r="Z290" s="210">
        <f t="shared" si="459"/>
        <v>0</v>
      </c>
      <c r="AA290" s="210">
        <f t="shared" si="459"/>
        <v>0</v>
      </c>
      <c r="AB290" s="210">
        <f t="shared" si="459"/>
        <v>0</v>
      </c>
      <c r="AC290" s="210">
        <f t="shared" si="459"/>
        <v>0</v>
      </c>
      <c r="AD290" s="210">
        <f t="shared" si="459"/>
        <v>0</v>
      </c>
      <c r="AE290" s="210">
        <f t="shared" si="459"/>
        <v>0</v>
      </c>
      <c r="AF290" s="210">
        <f t="shared" si="459"/>
        <v>0</v>
      </c>
      <c r="AG290" s="210">
        <f t="shared" si="459"/>
        <v>0</v>
      </c>
      <c r="AH290" s="210">
        <f t="shared" si="459"/>
        <v>0</v>
      </c>
      <c r="AI290" s="210">
        <f t="shared" si="459"/>
        <v>0</v>
      </c>
      <c r="AJ290" s="210">
        <f t="shared" si="459"/>
        <v>0</v>
      </c>
      <c r="AK290" s="210">
        <f t="shared" si="459"/>
        <v>0</v>
      </c>
      <c r="AL290" s="210">
        <f t="shared" si="459"/>
        <v>0</v>
      </c>
      <c r="AM290" s="210">
        <f t="shared" si="459"/>
        <v>0</v>
      </c>
      <c r="AN290" s="210">
        <f t="shared" si="459"/>
        <v>0</v>
      </c>
      <c r="AO290" s="210">
        <f t="shared" si="458"/>
        <v>0</v>
      </c>
      <c r="AP290" s="210">
        <f t="shared" si="458"/>
        <v>0</v>
      </c>
      <c r="AQ290" s="210">
        <f t="shared" si="458"/>
        <v>0</v>
      </c>
      <c r="AR290" s="210">
        <f t="shared" si="458"/>
        <v>0</v>
      </c>
      <c r="AS290" s="210">
        <f t="shared" si="458"/>
        <v>0</v>
      </c>
      <c r="AT290" s="210">
        <f t="shared" si="458"/>
        <v>0</v>
      </c>
      <c r="AU290" s="210">
        <f t="shared" si="458"/>
        <v>0</v>
      </c>
      <c r="AV290" s="210">
        <f t="shared" si="458"/>
        <v>0</v>
      </c>
      <c r="AW290" s="210">
        <f t="shared" si="458"/>
        <v>0</v>
      </c>
      <c r="AX290" s="210">
        <f t="shared" si="458"/>
        <v>0</v>
      </c>
      <c r="AY290" s="161">
        <f t="shared" si="458"/>
        <v>0</v>
      </c>
      <c r="AZ290" s="387">
        <f t="shared" si="458"/>
        <v>0</v>
      </c>
      <c r="BA290" s="1060">
        <f t="shared" si="458"/>
        <v>0</v>
      </c>
      <c r="BB290" s="210">
        <f t="shared" si="458"/>
        <v>0</v>
      </c>
      <c r="BC290" s="210">
        <f t="shared" si="458"/>
        <v>0</v>
      </c>
      <c r="BD290" s="210">
        <f t="shared" si="458"/>
        <v>0</v>
      </c>
      <c r="BE290" s="210">
        <f t="shared" si="458"/>
        <v>0</v>
      </c>
      <c r="BF290" s="210">
        <f t="shared" si="458"/>
        <v>0</v>
      </c>
      <c r="BG290" s="161">
        <f t="shared" si="458"/>
        <v>0</v>
      </c>
      <c r="BH290" s="387">
        <f t="shared" si="458"/>
        <v>0</v>
      </c>
      <c r="BI290" s="1060">
        <f t="shared" si="458"/>
        <v>0</v>
      </c>
      <c r="BJ290" s="210">
        <f t="shared" si="458"/>
        <v>0</v>
      </c>
      <c r="BK290" s="210">
        <f t="shared" si="458"/>
        <v>0</v>
      </c>
      <c r="BL290" s="210">
        <f t="shared" si="458"/>
        <v>0</v>
      </c>
      <c r="BM290" s="161">
        <f t="shared" si="458"/>
        <v>0</v>
      </c>
      <c r="BN290" s="172">
        <f t="shared" si="458"/>
        <v>0</v>
      </c>
      <c r="BO290" s="18"/>
    </row>
    <row r="291" spans="1:67" ht="3" customHeight="1" x14ac:dyDescent="0.25">
      <c r="A291" s="155"/>
      <c r="B291" s="155"/>
      <c r="C291" s="991"/>
      <c r="D291" s="1042"/>
      <c r="E291" s="140"/>
      <c r="F291" s="1042"/>
      <c r="G291" s="207"/>
      <c r="H291" s="207"/>
      <c r="I291" s="207"/>
      <c r="J291" s="207"/>
      <c r="K291" s="207"/>
      <c r="L291" s="207"/>
      <c r="M291" s="207"/>
      <c r="N291" s="207"/>
      <c r="O291" s="207"/>
      <c r="P291" s="207"/>
      <c r="Q291" s="207"/>
      <c r="R291" s="207"/>
      <c r="S291" s="207"/>
      <c r="T291" s="207"/>
      <c r="U291" s="207"/>
      <c r="V291" s="207"/>
      <c r="W291" s="207"/>
      <c r="X291" s="207"/>
      <c r="Y291" s="207"/>
      <c r="Z291" s="207"/>
      <c r="AA291" s="207"/>
      <c r="AB291" s="207"/>
      <c r="AC291" s="207"/>
      <c r="AD291" s="207"/>
      <c r="AE291" s="207"/>
      <c r="AF291" s="207"/>
      <c r="AG291" s="207"/>
      <c r="AH291" s="207"/>
      <c r="AI291" s="207"/>
      <c r="AJ291" s="207"/>
      <c r="AK291" s="207"/>
      <c r="AL291" s="207"/>
      <c r="AM291" s="207"/>
      <c r="AN291" s="207"/>
      <c r="AO291" s="207"/>
      <c r="AP291" s="207"/>
      <c r="AQ291" s="207"/>
      <c r="AR291" s="207"/>
      <c r="AS291" s="207"/>
      <c r="AT291" s="207"/>
      <c r="AU291" s="207"/>
      <c r="AV291" s="207"/>
      <c r="AW291" s="207"/>
      <c r="AX291" s="207"/>
      <c r="AY291" s="140"/>
      <c r="AZ291" s="385"/>
      <c r="BA291" s="1042"/>
      <c r="BB291" s="207"/>
      <c r="BC291" s="207"/>
      <c r="BD291" s="207"/>
      <c r="BE291" s="207"/>
      <c r="BF291" s="207"/>
      <c r="BG291" s="140"/>
      <c r="BH291" s="385"/>
      <c r="BI291" s="1042"/>
      <c r="BJ291" s="207"/>
      <c r="BK291" s="207"/>
      <c r="BL291" s="207"/>
      <c r="BM291" s="140"/>
      <c r="BN291" s="129"/>
      <c r="BO291" s="367"/>
    </row>
    <row r="292" spans="1:67" s="19" customFormat="1" x14ac:dyDescent="0.25">
      <c r="A292" s="167" t="s">
        <v>256</v>
      </c>
      <c r="B292" s="167" t="s">
        <v>257</v>
      </c>
      <c r="C292" s="1059">
        <f t="shared" ref="C292:BN292" si="460">SUM(C293,C295,C297)-SUM(C294,C296,C298)</f>
        <v>0</v>
      </c>
      <c r="D292" s="1060">
        <f t="shared" si="460"/>
        <v>0</v>
      </c>
      <c r="E292" s="161">
        <f t="shared" si="460"/>
        <v>0</v>
      </c>
      <c r="F292" s="1060">
        <f t="shared" si="460"/>
        <v>0</v>
      </c>
      <c r="G292" s="210">
        <f t="shared" si="460"/>
        <v>0</v>
      </c>
      <c r="H292" s="210">
        <f t="shared" si="460"/>
        <v>0</v>
      </c>
      <c r="I292" s="210">
        <f t="shared" si="460"/>
        <v>0</v>
      </c>
      <c r="J292" s="210">
        <f t="shared" si="460"/>
        <v>0</v>
      </c>
      <c r="K292" s="210">
        <f t="shared" si="460"/>
        <v>0</v>
      </c>
      <c r="L292" s="210">
        <f t="shared" si="460"/>
        <v>0</v>
      </c>
      <c r="M292" s="210">
        <f t="shared" si="460"/>
        <v>0</v>
      </c>
      <c r="N292" s="210">
        <f t="shared" si="460"/>
        <v>0</v>
      </c>
      <c r="O292" s="210">
        <f t="shared" si="460"/>
        <v>0</v>
      </c>
      <c r="P292" s="210">
        <f t="shared" si="460"/>
        <v>0</v>
      </c>
      <c r="Q292" s="210">
        <f t="shared" si="460"/>
        <v>0</v>
      </c>
      <c r="R292" s="210">
        <f t="shared" si="460"/>
        <v>0</v>
      </c>
      <c r="S292" s="210">
        <f t="shared" si="460"/>
        <v>0</v>
      </c>
      <c r="T292" s="210">
        <f t="shared" si="460"/>
        <v>0</v>
      </c>
      <c r="U292" s="210">
        <f t="shared" si="460"/>
        <v>0</v>
      </c>
      <c r="V292" s="210">
        <f t="shared" si="460"/>
        <v>0</v>
      </c>
      <c r="W292" s="210">
        <f t="shared" si="460"/>
        <v>0</v>
      </c>
      <c r="X292" s="210">
        <f t="shared" si="460"/>
        <v>0</v>
      </c>
      <c r="Y292" s="210">
        <f t="shared" si="460"/>
        <v>0</v>
      </c>
      <c r="Z292" s="210">
        <f t="shared" si="460"/>
        <v>0</v>
      </c>
      <c r="AA292" s="210">
        <f t="shared" si="460"/>
        <v>0</v>
      </c>
      <c r="AB292" s="210">
        <f t="shared" si="460"/>
        <v>0</v>
      </c>
      <c r="AC292" s="210">
        <f t="shared" si="460"/>
        <v>0</v>
      </c>
      <c r="AD292" s="210">
        <f t="shared" si="460"/>
        <v>0</v>
      </c>
      <c r="AE292" s="210">
        <f t="shared" si="460"/>
        <v>0</v>
      </c>
      <c r="AF292" s="210">
        <f t="shared" si="460"/>
        <v>0</v>
      </c>
      <c r="AG292" s="210">
        <f t="shared" si="460"/>
        <v>0</v>
      </c>
      <c r="AH292" s="210">
        <f t="shared" si="460"/>
        <v>0</v>
      </c>
      <c r="AI292" s="210">
        <f t="shared" si="460"/>
        <v>0</v>
      </c>
      <c r="AJ292" s="210">
        <f t="shared" si="460"/>
        <v>0</v>
      </c>
      <c r="AK292" s="210">
        <f t="shared" si="460"/>
        <v>0</v>
      </c>
      <c r="AL292" s="210">
        <f t="shared" si="460"/>
        <v>0</v>
      </c>
      <c r="AM292" s="210">
        <f t="shared" si="460"/>
        <v>0</v>
      </c>
      <c r="AN292" s="210">
        <f t="shared" si="460"/>
        <v>0</v>
      </c>
      <c r="AO292" s="210">
        <f t="shared" si="460"/>
        <v>0</v>
      </c>
      <c r="AP292" s="210">
        <f t="shared" si="460"/>
        <v>0</v>
      </c>
      <c r="AQ292" s="210">
        <f t="shared" si="460"/>
        <v>0</v>
      </c>
      <c r="AR292" s="210">
        <f t="shared" si="460"/>
        <v>0</v>
      </c>
      <c r="AS292" s="210">
        <f t="shared" si="460"/>
        <v>0</v>
      </c>
      <c r="AT292" s="210">
        <f t="shared" si="460"/>
        <v>0</v>
      </c>
      <c r="AU292" s="210">
        <f t="shared" si="460"/>
        <v>0</v>
      </c>
      <c r="AV292" s="210">
        <f t="shared" si="460"/>
        <v>0</v>
      </c>
      <c r="AW292" s="210">
        <f t="shared" si="460"/>
        <v>0</v>
      </c>
      <c r="AX292" s="210">
        <f t="shared" si="460"/>
        <v>0</v>
      </c>
      <c r="AY292" s="161">
        <f t="shared" si="460"/>
        <v>0</v>
      </c>
      <c r="AZ292" s="387">
        <f t="shared" si="460"/>
        <v>0</v>
      </c>
      <c r="BA292" s="1060">
        <f t="shared" si="460"/>
        <v>0</v>
      </c>
      <c r="BB292" s="210">
        <f t="shared" si="460"/>
        <v>0</v>
      </c>
      <c r="BC292" s="210">
        <f t="shared" si="460"/>
        <v>0</v>
      </c>
      <c r="BD292" s="210">
        <f t="shared" si="460"/>
        <v>0</v>
      </c>
      <c r="BE292" s="210">
        <f t="shared" si="460"/>
        <v>0</v>
      </c>
      <c r="BF292" s="210">
        <f t="shared" si="460"/>
        <v>0</v>
      </c>
      <c r="BG292" s="161">
        <f t="shared" si="460"/>
        <v>0</v>
      </c>
      <c r="BH292" s="387">
        <f t="shared" si="460"/>
        <v>0</v>
      </c>
      <c r="BI292" s="1060">
        <f t="shared" si="460"/>
        <v>0</v>
      </c>
      <c r="BJ292" s="210">
        <f t="shared" si="460"/>
        <v>0</v>
      </c>
      <c r="BK292" s="210">
        <f t="shared" si="460"/>
        <v>0</v>
      </c>
      <c r="BL292" s="210">
        <f t="shared" si="460"/>
        <v>0</v>
      </c>
      <c r="BM292" s="161">
        <f t="shared" si="460"/>
        <v>0</v>
      </c>
      <c r="BN292" s="172">
        <f t="shared" si="460"/>
        <v>0</v>
      </c>
      <c r="BO292" s="18"/>
    </row>
    <row r="293" spans="1:67" x14ac:dyDescent="0.25">
      <c r="A293" s="168" t="s">
        <v>258</v>
      </c>
      <c r="B293" s="82" t="s">
        <v>259</v>
      </c>
      <c r="C293" s="992">
        <f t="shared" ref="C293:D298" si="461">SUM(E293,AZ293,BH293)</f>
        <v>0</v>
      </c>
      <c r="D293" s="980">
        <f t="shared" si="461"/>
        <v>0</v>
      </c>
      <c r="E293" s="295">
        <f t="shared" ref="E293:E298" si="462">SUM(F293:AY293)</f>
        <v>0</v>
      </c>
      <c r="F293" s="983"/>
      <c r="G293" s="211"/>
      <c r="H293" s="211"/>
      <c r="I293" s="211"/>
      <c r="J293" s="211"/>
      <c r="K293" s="211"/>
      <c r="L293" s="211"/>
      <c r="M293" s="211"/>
      <c r="N293" s="211"/>
      <c r="O293" s="211"/>
      <c r="P293" s="211"/>
      <c r="Q293" s="211"/>
      <c r="R293" s="211"/>
      <c r="S293" s="211"/>
      <c r="T293" s="211"/>
      <c r="U293" s="211"/>
      <c r="V293" s="211"/>
      <c r="W293" s="211"/>
      <c r="X293" s="211"/>
      <c r="Y293" s="211"/>
      <c r="Z293" s="211"/>
      <c r="AA293" s="211"/>
      <c r="AB293" s="211"/>
      <c r="AC293" s="211"/>
      <c r="AD293" s="211"/>
      <c r="AE293" s="211"/>
      <c r="AF293" s="211"/>
      <c r="AG293" s="211"/>
      <c r="AH293" s="211"/>
      <c r="AI293" s="211"/>
      <c r="AJ293" s="211"/>
      <c r="AK293" s="211"/>
      <c r="AL293" s="211"/>
      <c r="AM293" s="211"/>
      <c r="AN293" s="211"/>
      <c r="AO293" s="211"/>
      <c r="AP293" s="211"/>
      <c r="AQ293" s="211"/>
      <c r="AR293" s="211"/>
      <c r="AS293" s="211"/>
      <c r="AT293" s="211"/>
      <c r="AU293" s="211"/>
      <c r="AV293" s="211"/>
      <c r="AW293" s="211"/>
      <c r="AX293" s="211"/>
      <c r="AY293" s="295"/>
      <c r="AZ293" s="1062">
        <f t="shared" ref="AZ293:AZ298" si="463">SUM(BA293:BG293)</f>
        <v>0</v>
      </c>
      <c r="BA293" s="983"/>
      <c r="BB293" s="211"/>
      <c r="BC293" s="211"/>
      <c r="BD293" s="211"/>
      <c r="BE293" s="211"/>
      <c r="BF293" s="211"/>
      <c r="BG293" s="295"/>
      <c r="BH293" s="1062">
        <f t="shared" ref="BH293:BH298" si="464">SUM(BI293:BM293)</f>
        <v>0</v>
      </c>
      <c r="BI293" s="983"/>
      <c r="BJ293" s="211"/>
      <c r="BK293" s="211"/>
      <c r="BL293" s="211"/>
      <c r="BM293" s="295"/>
      <c r="BN293" s="1063"/>
      <c r="BO293" s="367"/>
    </row>
    <row r="294" spans="1:67" ht="24" x14ac:dyDescent="0.25">
      <c r="A294" s="148" t="s">
        <v>260</v>
      </c>
      <c r="B294" s="34" t="s">
        <v>261</v>
      </c>
      <c r="C294" s="941">
        <f t="shared" si="461"/>
        <v>0</v>
      </c>
      <c r="D294" s="972">
        <f t="shared" si="461"/>
        <v>0</v>
      </c>
      <c r="E294" s="125">
        <f t="shared" si="462"/>
        <v>0</v>
      </c>
      <c r="F294" s="975"/>
      <c r="G294" s="202"/>
      <c r="H294" s="202"/>
      <c r="I294" s="202"/>
      <c r="J294" s="202"/>
      <c r="K294" s="202"/>
      <c r="L294" s="202"/>
      <c r="M294" s="202"/>
      <c r="N294" s="202"/>
      <c r="O294" s="202"/>
      <c r="P294" s="202"/>
      <c r="Q294" s="202"/>
      <c r="R294" s="202"/>
      <c r="S294" s="202"/>
      <c r="T294" s="202"/>
      <c r="U294" s="202"/>
      <c r="V294" s="202"/>
      <c r="W294" s="202"/>
      <c r="X294" s="202"/>
      <c r="Y294" s="202"/>
      <c r="Z294" s="202"/>
      <c r="AA294" s="202"/>
      <c r="AB294" s="202"/>
      <c r="AC294" s="202"/>
      <c r="AD294" s="202"/>
      <c r="AE294" s="202"/>
      <c r="AF294" s="202"/>
      <c r="AG294" s="202"/>
      <c r="AH294" s="202"/>
      <c r="AI294" s="202"/>
      <c r="AJ294" s="202"/>
      <c r="AK294" s="202"/>
      <c r="AL294" s="202"/>
      <c r="AM294" s="202"/>
      <c r="AN294" s="202"/>
      <c r="AO294" s="202"/>
      <c r="AP294" s="202"/>
      <c r="AQ294" s="202"/>
      <c r="AR294" s="202"/>
      <c r="AS294" s="202"/>
      <c r="AT294" s="202"/>
      <c r="AU294" s="202"/>
      <c r="AV294" s="202"/>
      <c r="AW294" s="202"/>
      <c r="AX294" s="202"/>
      <c r="AY294" s="125"/>
      <c r="AZ294" s="1028">
        <f t="shared" si="463"/>
        <v>0</v>
      </c>
      <c r="BA294" s="975"/>
      <c r="BB294" s="202"/>
      <c r="BC294" s="202"/>
      <c r="BD294" s="202"/>
      <c r="BE294" s="202"/>
      <c r="BF294" s="202"/>
      <c r="BG294" s="125"/>
      <c r="BH294" s="1028">
        <f t="shared" si="464"/>
        <v>0</v>
      </c>
      <c r="BI294" s="975"/>
      <c r="BJ294" s="202"/>
      <c r="BK294" s="202"/>
      <c r="BL294" s="202"/>
      <c r="BM294" s="125"/>
      <c r="BN294" s="1029"/>
      <c r="BO294" s="367"/>
    </row>
    <row r="295" spans="1:67" x14ac:dyDescent="0.25">
      <c r="A295" s="148" t="s">
        <v>262</v>
      </c>
      <c r="B295" s="34" t="s">
        <v>263</v>
      </c>
      <c r="C295" s="941">
        <f t="shared" si="461"/>
        <v>0</v>
      </c>
      <c r="D295" s="972">
        <f t="shared" si="461"/>
        <v>0</v>
      </c>
      <c r="E295" s="125">
        <f t="shared" si="462"/>
        <v>0</v>
      </c>
      <c r="F295" s="975"/>
      <c r="G295" s="202"/>
      <c r="H295" s="202"/>
      <c r="I295" s="202"/>
      <c r="J295" s="202"/>
      <c r="K295" s="202"/>
      <c r="L295" s="202"/>
      <c r="M295" s="202"/>
      <c r="N295" s="202"/>
      <c r="O295" s="202"/>
      <c r="P295" s="202"/>
      <c r="Q295" s="202"/>
      <c r="R295" s="202"/>
      <c r="S295" s="202"/>
      <c r="T295" s="202"/>
      <c r="U295" s="202"/>
      <c r="V295" s="202"/>
      <c r="W295" s="202"/>
      <c r="X295" s="202"/>
      <c r="Y295" s="202"/>
      <c r="Z295" s="202"/>
      <c r="AA295" s="202"/>
      <c r="AB295" s="202"/>
      <c r="AC295" s="202"/>
      <c r="AD295" s="202"/>
      <c r="AE295" s="202"/>
      <c r="AF295" s="202"/>
      <c r="AG295" s="202"/>
      <c r="AH295" s="202"/>
      <c r="AI295" s="202"/>
      <c r="AJ295" s="202"/>
      <c r="AK295" s="202"/>
      <c r="AL295" s="202"/>
      <c r="AM295" s="202"/>
      <c r="AN295" s="202"/>
      <c r="AO295" s="202"/>
      <c r="AP295" s="202"/>
      <c r="AQ295" s="202"/>
      <c r="AR295" s="202"/>
      <c r="AS295" s="202"/>
      <c r="AT295" s="202"/>
      <c r="AU295" s="202"/>
      <c r="AV295" s="202"/>
      <c r="AW295" s="202"/>
      <c r="AX295" s="202"/>
      <c r="AY295" s="125"/>
      <c r="AZ295" s="1028">
        <f t="shared" si="463"/>
        <v>0</v>
      </c>
      <c r="BA295" s="975"/>
      <c r="BB295" s="202"/>
      <c r="BC295" s="202"/>
      <c r="BD295" s="202"/>
      <c r="BE295" s="202"/>
      <c r="BF295" s="202"/>
      <c r="BG295" s="125"/>
      <c r="BH295" s="1028">
        <f t="shared" si="464"/>
        <v>0</v>
      </c>
      <c r="BI295" s="975"/>
      <c r="BJ295" s="202"/>
      <c r="BK295" s="202"/>
      <c r="BL295" s="202"/>
      <c r="BM295" s="125"/>
      <c r="BN295" s="1029"/>
      <c r="BO295" s="367"/>
    </row>
    <row r="296" spans="1:67" ht="24" x14ac:dyDescent="0.25">
      <c r="A296" s="148" t="s">
        <v>264</v>
      </c>
      <c r="B296" s="34" t="s">
        <v>265</v>
      </c>
      <c r="C296" s="941">
        <f t="shared" si="461"/>
        <v>0</v>
      </c>
      <c r="D296" s="972">
        <f t="shared" si="461"/>
        <v>0</v>
      </c>
      <c r="E296" s="125">
        <f t="shared" si="462"/>
        <v>0</v>
      </c>
      <c r="F296" s="975"/>
      <c r="G296" s="202"/>
      <c r="H296" s="202"/>
      <c r="I296" s="202"/>
      <c r="J296" s="202"/>
      <c r="K296" s="202"/>
      <c r="L296" s="202"/>
      <c r="M296" s="202"/>
      <c r="N296" s="202"/>
      <c r="O296" s="202"/>
      <c r="P296" s="202"/>
      <c r="Q296" s="202"/>
      <c r="R296" s="202"/>
      <c r="S296" s="202"/>
      <c r="T296" s="202"/>
      <c r="U296" s="202"/>
      <c r="V296" s="202"/>
      <c r="W296" s="202"/>
      <c r="X296" s="202"/>
      <c r="Y296" s="202"/>
      <c r="Z296" s="202"/>
      <c r="AA296" s="202"/>
      <c r="AB296" s="202"/>
      <c r="AC296" s="202"/>
      <c r="AD296" s="202"/>
      <c r="AE296" s="202"/>
      <c r="AF296" s="202"/>
      <c r="AG296" s="202"/>
      <c r="AH296" s="202"/>
      <c r="AI296" s="202"/>
      <c r="AJ296" s="202"/>
      <c r="AK296" s="202"/>
      <c r="AL296" s="202"/>
      <c r="AM296" s="202"/>
      <c r="AN296" s="202"/>
      <c r="AO296" s="202"/>
      <c r="AP296" s="202"/>
      <c r="AQ296" s="202"/>
      <c r="AR296" s="202"/>
      <c r="AS296" s="202"/>
      <c r="AT296" s="202"/>
      <c r="AU296" s="202"/>
      <c r="AV296" s="202"/>
      <c r="AW296" s="202"/>
      <c r="AX296" s="202"/>
      <c r="AY296" s="125"/>
      <c r="AZ296" s="1028">
        <f t="shared" si="463"/>
        <v>0</v>
      </c>
      <c r="BA296" s="975"/>
      <c r="BB296" s="202"/>
      <c r="BC296" s="202"/>
      <c r="BD296" s="202"/>
      <c r="BE296" s="202"/>
      <c r="BF296" s="202"/>
      <c r="BG296" s="125"/>
      <c r="BH296" s="1028">
        <f t="shared" si="464"/>
        <v>0</v>
      </c>
      <c r="BI296" s="975"/>
      <c r="BJ296" s="202"/>
      <c r="BK296" s="202"/>
      <c r="BL296" s="202"/>
      <c r="BM296" s="125"/>
      <c r="BN296" s="1029"/>
      <c r="BO296" s="367"/>
    </row>
    <row r="297" spans="1:67" x14ac:dyDescent="0.25">
      <c r="A297" s="148" t="s">
        <v>266</v>
      </c>
      <c r="B297" s="34" t="s">
        <v>267</v>
      </c>
      <c r="C297" s="941">
        <f t="shared" si="461"/>
        <v>0</v>
      </c>
      <c r="D297" s="972">
        <f t="shared" si="461"/>
        <v>0</v>
      </c>
      <c r="E297" s="125">
        <f t="shared" si="462"/>
        <v>0</v>
      </c>
      <c r="F297" s="975"/>
      <c r="G297" s="202"/>
      <c r="H297" s="202"/>
      <c r="I297" s="202"/>
      <c r="J297" s="202"/>
      <c r="K297" s="202"/>
      <c r="L297" s="202"/>
      <c r="M297" s="202"/>
      <c r="N297" s="202"/>
      <c r="O297" s="202"/>
      <c r="P297" s="202"/>
      <c r="Q297" s="202"/>
      <c r="R297" s="202"/>
      <c r="S297" s="202"/>
      <c r="T297" s="202"/>
      <c r="U297" s="202"/>
      <c r="V297" s="202"/>
      <c r="W297" s="202"/>
      <c r="X297" s="202"/>
      <c r="Y297" s="202"/>
      <c r="Z297" s="202"/>
      <c r="AA297" s="202"/>
      <c r="AB297" s="202"/>
      <c r="AC297" s="202"/>
      <c r="AD297" s="202"/>
      <c r="AE297" s="202"/>
      <c r="AF297" s="202"/>
      <c r="AG297" s="202"/>
      <c r="AH297" s="202"/>
      <c r="AI297" s="202"/>
      <c r="AJ297" s="202"/>
      <c r="AK297" s="202"/>
      <c r="AL297" s="202"/>
      <c r="AM297" s="202"/>
      <c r="AN297" s="202"/>
      <c r="AO297" s="202"/>
      <c r="AP297" s="202"/>
      <c r="AQ297" s="202"/>
      <c r="AR297" s="202"/>
      <c r="AS297" s="202"/>
      <c r="AT297" s="202"/>
      <c r="AU297" s="202"/>
      <c r="AV297" s="202"/>
      <c r="AW297" s="202"/>
      <c r="AX297" s="202"/>
      <c r="AY297" s="125"/>
      <c r="AZ297" s="1028">
        <f t="shared" si="463"/>
        <v>0</v>
      </c>
      <c r="BA297" s="975"/>
      <c r="BB297" s="202"/>
      <c r="BC297" s="202"/>
      <c r="BD297" s="202"/>
      <c r="BE297" s="202"/>
      <c r="BF297" s="202"/>
      <c r="BG297" s="125"/>
      <c r="BH297" s="1028">
        <f t="shared" si="464"/>
        <v>0</v>
      </c>
      <c r="BI297" s="975"/>
      <c r="BJ297" s="202"/>
      <c r="BK297" s="202"/>
      <c r="BL297" s="202"/>
      <c r="BM297" s="125"/>
      <c r="BN297" s="1029"/>
      <c r="BO297" s="367"/>
    </row>
    <row r="298" spans="1:67" ht="24" x14ac:dyDescent="0.25">
      <c r="A298" s="170" t="s">
        <v>268</v>
      </c>
      <c r="B298" s="171" t="s">
        <v>269</v>
      </c>
      <c r="C298" s="1037">
        <f t="shared" si="461"/>
        <v>0</v>
      </c>
      <c r="D298" s="1036">
        <f t="shared" si="461"/>
        <v>0</v>
      </c>
      <c r="E298" s="128">
        <f t="shared" si="462"/>
        <v>0</v>
      </c>
      <c r="F298" s="1038"/>
      <c r="G298" s="206"/>
      <c r="H298" s="206"/>
      <c r="I298" s="206"/>
      <c r="J298" s="206"/>
      <c r="K298" s="206"/>
      <c r="L298" s="206"/>
      <c r="M298" s="206"/>
      <c r="N298" s="206"/>
      <c r="O298" s="206"/>
      <c r="P298" s="206"/>
      <c r="Q298" s="206"/>
      <c r="R298" s="206"/>
      <c r="S298" s="206"/>
      <c r="T298" s="206"/>
      <c r="U298" s="206"/>
      <c r="V298" s="206"/>
      <c r="W298" s="206"/>
      <c r="X298" s="206"/>
      <c r="Y298" s="206"/>
      <c r="Z298" s="206"/>
      <c r="AA298" s="206"/>
      <c r="AB298" s="206"/>
      <c r="AC298" s="206"/>
      <c r="AD298" s="206"/>
      <c r="AE298" s="206"/>
      <c r="AF298" s="206"/>
      <c r="AG298" s="206"/>
      <c r="AH298" s="206"/>
      <c r="AI298" s="206"/>
      <c r="AJ298" s="206"/>
      <c r="AK298" s="206"/>
      <c r="AL298" s="206"/>
      <c r="AM298" s="206"/>
      <c r="AN298" s="206"/>
      <c r="AO298" s="206"/>
      <c r="AP298" s="206"/>
      <c r="AQ298" s="206"/>
      <c r="AR298" s="206"/>
      <c r="AS298" s="206"/>
      <c r="AT298" s="206"/>
      <c r="AU298" s="206"/>
      <c r="AV298" s="206"/>
      <c r="AW298" s="206"/>
      <c r="AX298" s="206"/>
      <c r="AY298" s="128"/>
      <c r="AZ298" s="1039">
        <f t="shared" si="463"/>
        <v>0</v>
      </c>
      <c r="BA298" s="1038"/>
      <c r="BB298" s="206"/>
      <c r="BC298" s="206"/>
      <c r="BD298" s="206"/>
      <c r="BE298" s="206"/>
      <c r="BF298" s="206"/>
      <c r="BG298" s="128"/>
      <c r="BH298" s="1039">
        <f t="shared" si="464"/>
        <v>0</v>
      </c>
      <c r="BI298" s="1038"/>
      <c r="BJ298" s="206"/>
      <c r="BK298" s="206"/>
      <c r="BL298" s="206"/>
      <c r="BM298" s="128"/>
      <c r="BN298" s="1040"/>
      <c r="BO298" s="367"/>
    </row>
    <row r="299" spans="1:67" ht="3" customHeight="1" x14ac:dyDescent="0.25">
      <c r="A299" s="155"/>
      <c r="B299" s="155"/>
      <c r="C299" s="991"/>
      <c r="D299" s="1042"/>
      <c r="E299" s="140"/>
      <c r="F299" s="1042"/>
      <c r="G299" s="207"/>
      <c r="H299" s="207"/>
      <c r="I299" s="207"/>
      <c r="J299" s="207"/>
      <c r="K299" s="207"/>
      <c r="L299" s="207"/>
      <c r="M299" s="207"/>
      <c r="N299" s="207"/>
      <c r="O299" s="207"/>
      <c r="P299" s="207"/>
      <c r="Q299" s="207"/>
      <c r="R299" s="207"/>
      <c r="S299" s="207"/>
      <c r="T299" s="207"/>
      <c r="U299" s="207"/>
      <c r="V299" s="207"/>
      <c r="W299" s="207"/>
      <c r="X299" s="207"/>
      <c r="Y299" s="207"/>
      <c r="Z299" s="207"/>
      <c r="AA299" s="207"/>
      <c r="AB299" s="207"/>
      <c r="AC299" s="207"/>
      <c r="AD299" s="207"/>
      <c r="AE299" s="207"/>
      <c r="AF299" s="207"/>
      <c r="AG299" s="207"/>
      <c r="AH299" s="207"/>
      <c r="AI299" s="207"/>
      <c r="AJ299" s="207"/>
      <c r="AK299" s="207"/>
      <c r="AL299" s="207"/>
      <c r="AM299" s="207"/>
      <c r="AN299" s="207"/>
      <c r="AO299" s="207"/>
      <c r="AP299" s="207"/>
      <c r="AQ299" s="207"/>
      <c r="AR299" s="207"/>
      <c r="AS299" s="207"/>
      <c r="AT299" s="207"/>
      <c r="AU299" s="207"/>
      <c r="AV299" s="207"/>
      <c r="AW299" s="207"/>
      <c r="AX299" s="207"/>
      <c r="AY299" s="140"/>
      <c r="AZ299" s="385"/>
      <c r="BA299" s="1042"/>
      <c r="BB299" s="207"/>
      <c r="BC299" s="207"/>
      <c r="BD299" s="207"/>
      <c r="BE299" s="207"/>
      <c r="BF299" s="207"/>
      <c r="BG299" s="140"/>
      <c r="BH299" s="385"/>
      <c r="BI299" s="1042"/>
      <c r="BJ299" s="207"/>
      <c r="BK299" s="207"/>
      <c r="BL299" s="207"/>
      <c r="BM299" s="140"/>
      <c r="BN299" s="129"/>
      <c r="BO299" s="367"/>
    </row>
    <row r="300" spans="1:67" s="19" customFormat="1" x14ac:dyDescent="0.25">
      <c r="A300" s="167" t="s">
        <v>270</v>
      </c>
      <c r="B300" s="167" t="s">
        <v>271</v>
      </c>
      <c r="C300" s="1059">
        <f>SUM(E300,AZ300,BH300)</f>
        <v>0</v>
      </c>
      <c r="D300" s="1060">
        <f>SUM(F300,BA300,BI300)</f>
        <v>0</v>
      </c>
      <c r="E300" s="303">
        <f>SUM(F300:AY300)</f>
        <v>0</v>
      </c>
      <c r="F300" s="1064"/>
      <c r="G300" s="212"/>
      <c r="H300" s="212"/>
      <c r="I300" s="212"/>
      <c r="J300" s="212"/>
      <c r="K300" s="212"/>
      <c r="L300" s="212"/>
      <c r="M300" s="212"/>
      <c r="N300" s="212"/>
      <c r="O300" s="212"/>
      <c r="P300" s="212"/>
      <c r="Q300" s="212"/>
      <c r="R300" s="212"/>
      <c r="S300" s="212"/>
      <c r="T300" s="212"/>
      <c r="U300" s="212"/>
      <c r="V300" s="212"/>
      <c r="W300" s="212"/>
      <c r="X300" s="212"/>
      <c r="Y300" s="212"/>
      <c r="Z300" s="212"/>
      <c r="AA300" s="212"/>
      <c r="AB300" s="212"/>
      <c r="AC300" s="212"/>
      <c r="AD300" s="212"/>
      <c r="AE300" s="212"/>
      <c r="AF300" s="212"/>
      <c r="AG300" s="212"/>
      <c r="AH300" s="212"/>
      <c r="AI300" s="212"/>
      <c r="AJ300" s="212"/>
      <c r="AK300" s="212"/>
      <c r="AL300" s="212"/>
      <c r="AM300" s="212"/>
      <c r="AN300" s="212"/>
      <c r="AO300" s="212"/>
      <c r="AP300" s="212"/>
      <c r="AQ300" s="212"/>
      <c r="AR300" s="212"/>
      <c r="AS300" s="212"/>
      <c r="AT300" s="212"/>
      <c r="AU300" s="212"/>
      <c r="AV300" s="212"/>
      <c r="AW300" s="212"/>
      <c r="AX300" s="212"/>
      <c r="AY300" s="303"/>
      <c r="AZ300" s="1065">
        <f t="shared" ref="AZ300" si="465">SUM(BA300:BG300)</f>
        <v>0</v>
      </c>
      <c r="BA300" s="1064"/>
      <c r="BB300" s="212"/>
      <c r="BC300" s="212"/>
      <c r="BD300" s="212"/>
      <c r="BE300" s="212"/>
      <c r="BF300" s="212"/>
      <c r="BG300" s="303"/>
      <c r="BH300" s="1065">
        <f t="shared" ref="BH300" si="466">SUM(BI300:BM300)</f>
        <v>0</v>
      </c>
      <c r="BI300" s="1064"/>
      <c r="BJ300" s="212"/>
      <c r="BK300" s="212"/>
      <c r="BL300" s="212"/>
      <c r="BM300" s="303"/>
      <c r="BN300" s="1066"/>
      <c r="BO300" s="18"/>
    </row>
    <row r="301" spans="1:67" s="19" customFormat="1" ht="3" customHeight="1" x14ac:dyDescent="0.25">
      <c r="A301" s="167"/>
      <c r="B301" s="175"/>
      <c r="C301" s="1067"/>
      <c r="D301" s="1068"/>
      <c r="E301" s="300"/>
      <c r="F301" s="1068"/>
      <c r="G301" s="198"/>
      <c r="H301" s="198"/>
      <c r="I301" s="198"/>
      <c r="J301" s="198"/>
      <c r="K301" s="198"/>
      <c r="L301" s="198"/>
      <c r="M301" s="198"/>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c r="AK301" s="198"/>
      <c r="AL301" s="198"/>
      <c r="AM301" s="198"/>
      <c r="AN301" s="198"/>
      <c r="AO301" s="198"/>
      <c r="AP301" s="198"/>
      <c r="AQ301" s="198"/>
      <c r="AR301" s="198"/>
      <c r="AS301" s="198"/>
      <c r="AT301" s="198"/>
      <c r="AU301" s="198"/>
      <c r="AV301" s="198"/>
      <c r="AW301" s="198"/>
      <c r="AX301" s="198"/>
      <c r="AY301" s="300"/>
      <c r="AZ301" s="382"/>
      <c r="BA301" s="1010"/>
      <c r="BB301" s="198"/>
      <c r="BC301" s="198"/>
      <c r="BD301" s="198"/>
      <c r="BE301" s="198"/>
      <c r="BF301" s="198"/>
      <c r="BG301" s="300"/>
      <c r="BH301" s="382"/>
      <c r="BI301" s="1010"/>
      <c r="BJ301" s="198"/>
      <c r="BK301" s="198"/>
      <c r="BL301" s="198"/>
      <c r="BM301" s="300"/>
      <c r="BN301" s="97"/>
      <c r="BO301" s="18"/>
    </row>
    <row r="302" spans="1:67" s="19" customFormat="1" ht="48" x14ac:dyDescent="0.25">
      <c r="A302" s="167" t="s">
        <v>272</v>
      </c>
      <c r="B302" s="177" t="s">
        <v>273</v>
      </c>
      <c r="C302" s="955">
        <f>SUM(E302,AZ302,BH302)</f>
        <v>0</v>
      </c>
      <c r="D302" s="1068">
        <f>SUM(F302,BA302,BI302)</f>
        <v>0</v>
      </c>
      <c r="E302" s="1069">
        <f>SUM(F302:AY302)</f>
        <v>0</v>
      </c>
      <c r="F302" s="1032"/>
      <c r="G302" s="1070"/>
      <c r="H302" s="1070"/>
      <c r="I302" s="1070"/>
      <c r="J302" s="1070"/>
      <c r="K302" s="1070"/>
      <c r="L302" s="1070"/>
      <c r="M302" s="1070"/>
      <c r="N302" s="1070"/>
      <c r="O302" s="1070"/>
      <c r="P302" s="1070"/>
      <c r="Q302" s="1070"/>
      <c r="R302" s="1070"/>
      <c r="S302" s="1070"/>
      <c r="T302" s="1070"/>
      <c r="U302" s="1070"/>
      <c r="V302" s="1070"/>
      <c r="W302" s="1070"/>
      <c r="X302" s="1070"/>
      <c r="Y302" s="1070"/>
      <c r="Z302" s="1070"/>
      <c r="AA302" s="1070"/>
      <c r="AB302" s="1070"/>
      <c r="AC302" s="1070"/>
      <c r="AD302" s="1070"/>
      <c r="AE302" s="1070"/>
      <c r="AF302" s="1070"/>
      <c r="AG302" s="1070"/>
      <c r="AH302" s="1070"/>
      <c r="AI302" s="1070"/>
      <c r="AJ302" s="1070"/>
      <c r="AK302" s="1070"/>
      <c r="AL302" s="1070"/>
      <c r="AM302" s="1070"/>
      <c r="AN302" s="1070"/>
      <c r="AO302" s="1070"/>
      <c r="AP302" s="1070"/>
      <c r="AQ302" s="1070"/>
      <c r="AR302" s="1070"/>
      <c r="AS302" s="1070"/>
      <c r="AT302" s="1070"/>
      <c r="AU302" s="1070"/>
      <c r="AV302" s="1070"/>
      <c r="AW302" s="1070"/>
      <c r="AX302" s="1070"/>
      <c r="AY302" s="1069"/>
      <c r="AZ302" s="1071">
        <f t="shared" ref="AZ302" si="467">SUM(BA302:BG302)</f>
        <v>0</v>
      </c>
      <c r="BA302" s="1072"/>
      <c r="BB302" s="1073"/>
      <c r="BC302" s="1074"/>
      <c r="BD302" s="1074"/>
      <c r="BE302" s="1074"/>
      <c r="BF302" s="1074"/>
      <c r="BG302" s="1075"/>
      <c r="BH302" s="1071">
        <f t="shared" ref="BH302" si="468">SUM(BI302:BM302)</f>
        <v>0</v>
      </c>
      <c r="BI302" s="1072"/>
      <c r="BJ302" s="1070"/>
      <c r="BK302" s="1070"/>
      <c r="BL302" s="1070"/>
      <c r="BM302" s="1069"/>
      <c r="BN302" s="1076"/>
      <c r="BO302" s="18"/>
    </row>
    <row r="303" spans="1:67" x14ac:dyDescent="0.25">
      <c r="A303" s="1"/>
      <c r="B303" s="1"/>
      <c r="D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BA303" s="1"/>
      <c r="BB303" s="1"/>
      <c r="BC303" s="1"/>
      <c r="BD303" s="1"/>
      <c r="BE303" s="1"/>
      <c r="BF303" s="1"/>
      <c r="BG303" s="1"/>
      <c r="BI303" s="1"/>
      <c r="BJ303" s="1"/>
      <c r="BK303" s="1"/>
      <c r="BL303" s="1"/>
      <c r="BM303" s="1"/>
      <c r="BN303" s="1"/>
    </row>
    <row r="304" spans="1:67" x14ac:dyDescent="0.25">
      <c r="A304" s="1"/>
      <c r="B304" s="1"/>
      <c r="D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BA304" s="1"/>
      <c r="BB304" s="1"/>
      <c r="BC304" s="1"/>
      <c r="BD304" s="1"/>
      <c r="BE304" s="1"/>
      <c r="BF304" s="1"/>
      <c r="BG304" s="1"/>
      <c r="BI304" s="1"/>
      <c r="BJ304" s="1"/>
      <c r="BK304" s="1"/>
      <c r="BL304" s="1"/>
      <c r="BM304" s="1"/>
      <c r="BN304" s="1"/>
    </row>
    <row r="305" spans="1:66" x14ac:dyDescent="0.25">
      <c r="A305" s="1"/>
      <c r="B305" s="1"/>
      <c r="D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BA305" s="1"/>
      <c r="BB305" s="1"/>
      <c r="BC305" s="1"/>
      <c r="BD305" s="1"/>
      <c r="BE305" s="1"/>
      <c r="BF305" s="1"/>
      <c r="BG305" s="1"/>
      <c r="BI305" s="1"/>
      <c r="BJ305" s="1"/>
      <c r="BK305" s="1"/>
      <c r="BL305" s="1"/>
      <c r="BM305" s="1"/>
      <c r="BN305" s="1"/>
    </row>
    <row r="306" spans="1:66" x14ac:dyDescent="0.25">
      <c r="A306" s="1"/>
      <c r="B306" s="1"/>
      <c r="D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BA306" s="1"/>
      <c r="BB306" s="1"/>
      <c r="BC306" s="1"/>
      <c r="BD306" s="1"/>
      <c r="BE306" s="1"/>
      <c r="BF306" s="1"/>
      <c r="BG306" s="1"/>
      <c r="BI306" s="1"/>
      <c r="BJ306" s="1"/>
      <c r="BK306" s="1"/>
      <c r="BL306" s="1"/>
      <c r="BM306" s="1"/>
      <c r="BN306" s="1"/>
    </row>
    <row r="307" spans="1:66" x14ac:dyDescent="0.25">
      <c r="A307" s="1"/>
      <c r="B307" s="1"/>
      <c r="D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BA307" s="1"/>
      <c r="BB307" s="1"/>
      <c r="BC307" s="1"/>
      <c r="BD307" s="1"/>
      <c r="BE307" s="1"/>
      <c r="BF307" s="1"/>
      <c r="BG307" s="1"/>
      <c r="BI307" s="1"/>
      <c r="BJ307" s="1"/>
      <c r="BK307" s="1"/>
      <c r="BL307" s="1"/>
      <c r="BM307" s="1"/>
      <c r="BN307" s="1"/>
    </row>
    <row r="308" spans="1:66" x14ac:dyDescent="0.25">
      <c r="A308" s="1"/>
      <c r="B308" s="1"/>
      <c r="D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BA308" s="1"/>
      <c r="BB308" s="1"/>
      <c r="BC308" s="1"/>
      <c r="BD308" s="1"/>
      <c r="BE308" s="1"/>
      <c r="BF308" s="1"/>
      <c r="BG308" s="1"/>
      <c r="BI308" s="1"/>
      <c r="BJ308" s="1"/>
      <c r="BK308" s="1"/>
      <c r="BL308" s="1"/>
      <c r="BM308" s="1"/>
      <c r="BN308" s="1"/>
    </row>
    <row r="309" spans="1:66" x14ac:dyDescent="0.25">
      <c r="A309" s="1"/>
      <c r="B309" s="1"/>
      <c r="D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BA309" s="1"/>
      <c r="BB309" s="1"/>
      <c r="BC309" s="1"/>
      <c r="BD309" s="1"/>
      <c r="BE309" s="1"/>
      <c r="BF309" s="1"/>
      <c r="BG309" s="1"/>
      <c r="BI309" s="1"/>
      <c r="BJ309" s="1"/>
      <c r="BK309" s="1"/>
      <c r="BL309" s="1"/>
      <c r="BM309" s="1"/>
      <c r="BN309" s="1"/>
    </row>
    <row r="310" spans="1:66" x14ac:dyDescent="0.25">
      <c r="A310" s="1"/>
      <c r="B310" s="1"/>
      <c r="D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BA310" s="1"/>
      <c r="BB310" s="1"/>
      <c r="BC310" s="1"/>
      <c r="BD310" s="1"/>
      <c r="BE310" s="1"/>
      <c r="BF310" s="1"/>
      <c r="BG310" s="1"/>
      <c r="BI310" s="1"/>
      <c r="BJ310" s="1"/>
      <c r="BK310" s="1"/>
      <c r="BL310" s="1"/>
      <c r="BM310" s="1"/>
      <c r="BN310" s="1"/>
    </row>
    <row r="311" spans="1:66" x14ac:dyDescent="0.25">
      <c r="A311" s="1"/>
      <c r="B311" s="1"/>
      <c r="D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BA311" s="1"/>
      <c r="BB311" s="1"/>
      <c r="BC311" s="1"/>
      <c r="BD311" s="1"/>
      <c r="BE311" s="1"/>
      <c r="BF311" s="1"/>
      <c r="BG311" s="1"/>
      <c r="BI311" s="1"/>
      <c r="BJ311" s="1"/>
      <c r="BK311" s="1"/>
      <c r="BL311" s="1"/>
      <c r="BM311" s="1"/>
      <c r="BN311" s="1"/>
    </row>
    <row r="312" spans="1:66" x14ac:dyDescent="0.25">
      <c r="A312" s="1"/>
      <c r="B312" s="1"/>
      <c r="D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BA312" s="1"/>
      <c r="BB312" s="1"/>
      <c r="BC312" s="1"/>
      <c r="BD312" s="1"/>
      <c r="BE312" s="1"/>
      <c r="BF312" s="1"/>
      <c r="BG312" s="1"/>
      <c r="BI312" s="1"/>
      <c r="BJ312" s="1"/>
      <c r="BK312" s="1"/>
      <c r="BL312" s="1"/>
      <c r="BM312" s="1"/>
      <c r="BN312" s="1"/>
    </row>
    <row r="313" spans="1:66" x14ac:dyDescent="0.25">
      <c r="A313" s="1"/>
      <c r="B313" s="1"/>
      <c r="D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BA313" s="1"/>
      <c r="BB313" s="1"/>
      <c r="BC313" s="1"/>
      <c r="BD313" s="1"/>
      <c r="BE313" s="1"/>
      <c r="BF313" s="1"/>
      <c r="BG313" s="1"/>
      <c r="BI313" s="1"/>
      <c r="BJ313" s="1"/>
      <c r="BK313" s="1"/>
      <c r="BL313" s="1"/>
      <c r="BM313" s="1"/>
      <c r="BN313" s="1"/>
    </row>
    <row r="314" spans="1:66" x14ac:dyDescent="0.25">
      <c r="A314" s="1"/>
      <c r="B314" s="1"/>
      <c r="D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BA314" s="1"/>
      <c r="BB314" s="1"/>
      <c r="BC314" s="1"/>
      <c r="BD314" s="1"/>
      <c r="BE314" s="1"/>
      <c r="BF314" s="1"/>
      <c r="BG314" s="1"/>
      <c r="BI314" s="1"/>
      <c r="BJ314" s="1"/>
      <c r="BK314" s="1"/>
      <c r="BL314" s="1"/>
      <c r="BM314" s="1"/>
      <c r="BN314" s="1"/>
    </row>
    <row r="315" spans="1:66" x14ac:dyDescent="0.25">
      <c r="A315" s="1"/>
      <c r="B315" s="1"/>
      <c r="D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BA315" s="1"/>
      <c r="BB315" s="1"/>
      <c r="BC315" s="1"/>
      <c r="BD315" s="1"/>
      <c r="BE315" s="1"/>
      <c r="BF315" s="1"/>
      <c r="BG315" s="1"/>
      <c r="BI315" s="1"/>
      <c r="BJ315" s="1"/>
      <c r="BK315" s="1"/>
      <c r="BL315" s="1"/>
      <c r="BM315" s="1"/>
      <c r="BN315" s="1"/>
    </row>
    <row r="316" spans="1:66" x14ac:dyDescent="0.25">
      <c r="A316" s="1"/>
      <c r="B316" s="1"/>
      <c r="D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BA316" s="1"/>
      <c r="BB316" s="1"/>
      <c r="BC316" s="1"/>
      <c r="BD316" s="1"/>
      <c r="BE316" s="1"/>
      <c r="BF316" s="1"/>
      <c r="BG316" s="1"/>
      <c r="BI316" s="1"/>
      <c r="BJ316" s="1"/>
      <c r="BK316" s="1"/>
      <c r="BL316" s="1"/>
      <c r="BM316" s="1"/>
      <c r="BN316" s="1"/>
    </row>
    <row r="317" spans="1:66" x14ac:dyDescent="0.25">
      <c r="A317" s="1"/>
      <c r="B317" s="1"/>
      <c r="D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BA317" s="1"/>
      <c r="BB317" s="1"/>
      <c r="BC317" s="1"/>
      <c r="BD317" s="1"/>
      <c r="BE317" s="1"/>
      <c r="BF317" s="1"/>
      <c r="BG317" s="1"/>
      <c r="BI317" s="1"/>
      <c r="BJ317" s="1"/>
      <c r="BK317" s="1"/>
      <c r="BL317" s="1"/>
      <c r="BM317" s="1"/>
      <c r="BN317" s="1"/>
    </row>
    <row r="318" spans="1:66" x14ac:dyDescent="0.25">
      <c r="A318" s="1"/>
      <c r="B318" s="1"/>
      <c r="D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BA318" s="1"/>
      <c r="BB318" s="1"/>
      <c r="BC318" s="1"/>
      <c r="BD318" s="1"/>
      <c r="BE318" s="1"/>
      <c r="BF318" s="1"/>
      <c r="BG318" s="1"/>
      <c r="BI318" s="1"/>
      <c r="BJ318" s="1"/>
      <c r="BK318" s="1"/>
      <c r="BL318" s="1"/>
      <c r="BM318" s="1"/>
      <c r="BN318" s="1"/>
    </row>
    <row r="319" spans="1:66" x14ac:dyDescent="0.25">
      <c r="A319" s="1"/>
      <c r="B319" s="1"/>
      <c r="D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BA319" s="1"/>
      <c r="BB319" s="1"/>
      <c r="BC319" s="1"/>
      <c r="BD319" s="1"/>
      <c r="BE319" s="1"/>
      <c r="BF319" s="1"/>
      <c r="BG319" s="1"/>
      <c r="BI319" s="1"/>
      <c r="BJ319" s="1"/>
      <c r="BK319" s="1"/>
      <c r="BL319" s="1"/>
      <c r="BM319" s="1"/>
      <c r="BN319" s="1"/>
    </row>
    <row r="320" spans="1:66" x14ac:dyDescent="0.25">
      <c r="A320" s="1"/>
      <c r="B320" s="1"/>
      <c r="D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BA320" s="1"/>
      <c r="BB320" s="1"/>
      <c r="BC320" s="1"/>
      <c r="BD320" s="1"/>
      <c r="BE320" s="1"/>
      <c r="BF320" s="1"/>
      <c r="BG320" s="1"/>
      <c r="BI320" s="1"/>
      <c r="BJ320" s="1"/>
      <c r="BK320" s="1"/>
      <c r="BL320" s="1"/>
      <c r="BM320" s="1"/>
      <c r="BN320" s="1"/>
    </row>
    <row r="321" spans="1:66" x14ac:dyDescent="0.25">
      <c r="A321" s="1"/>
      <c r="B321" s="1"/>
      <c r="D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BA321" s="1"/>
      <c r="BB321" s="1"/>
      <c r="BC321" s="1"/>
      <c r="BD321" s="1"/>
      <c r="BE321" s="1"/>
      <c r="BF321" s="1"/>
      <c r="BG321" s="1"/>
      <c r="BI321" s="1"/>
      <c r="BJ321" s="1"/>
      <c r="BK321" s="1"/>
      <c r="BL321" s="1"/>
      <c r="BM321" s="1"/>
      <c r="BN321" s="1"/>
    </row>
  </sheetData>
  <mergeCells count="25">
    <mergeCell ref="A287:B287"/>
    <mergeCell ref="A289:B289"/>
    <mergeCell ref="AZ17:AZ18"/>
    <mergeCell ref="BA17:BA18"/>
    <mergeCell ref="BB17:BG17"/>
    <mergeCell ref="C8:BN8"/>
    <mergeCell ref="C10:BN10"/>
    <mergeCell ref="A16:A18"/>
    <mergeCell ref="B16:B18"/>
    <mergeCell ref="C16:BN16"/>
    <mergeCell ref="C17:C18"/>
    <mergeCell ref="D17:D18"/>
    <mergeCell ref="E17:E18"/>
    <mergeCell ref="F17:F18"/>
    <mergeCell ref="G17:AY17"/>
    <mergeCell ref="BN17:BN18"/>
    <mergeCell ref="BH17:BH18"/>
    <mergeCell ref="BI17:BI18"/>
    <mergeCell ref="BJ17:BM17"/>
    <mergeCell ref="C7:BN7"/>
    <mergeCell ref="A1:BN1"/>
    <mergeCell ref="A2:BN2"/>
    <mergeCell ref="C4:BN4"/>
    <mergeCell ref="C5:BN5"/>
    <mergeCell ref="C6:BN6"/>
  </mergeCells>
  <pageMargins left="0.98425196850393704" right="0.70866141732283472" top="0.43307086614173229" bottom="0.39370078740157483" header="0.23622047244094491" footer="0.31496062992125984"/>
  <pageSetup paperSize="9" scale="70" orientation="portrait" r:id="rId1"/>
  <headerFooter differentFirst="1">
    <oddFooter>&amp;R&amp;P (&amp;N)</oddFooter>
    <firstHeader xml:space="preserve">&amp;R&amp;"Times New Roman,Regular"&amp;9 3.pielikums Jūrmalas pilsētas domes 
2015.gada 30.jūlija saistošajiem noteikumiem Nr.30
(protokols Nr.13, 5.punkts)
Tāme Nr.01.2.4&amp;"-,Regular"&amp;11. </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21"/>
  <sheetViews>
    <sheetView view="pageLayout" zoomScaleNormal="90" workbookViewId="0">
      <selection activeCell="S5" sqref="S5"/>
    </sheetView>
  </sheetViews>
  <sheetFormatPr defaultRowHeight="12" outlineLevelCol="1" x14ac:dyDescent="0.25"/>
  <cols>
    <col min="1" max="1" width="10.85546875" style="178" customWidth="1"/>
    <col min="2" max="2" width="28" style="178" customWidth="1"/>
    <col min="3" max="3" width="8.7109375" style="178" customWidth="1"/>
    <col min="4" max="5" width="8.7109375" style="178" hidden="1" customWidth="1" outlineLevel="1"/>
    <col min="6" max="6" width="8.7109375" style="178" customWidth="1" collapsed="1"/>
    <col min="7" max="7" width="12.28515625" style="178" hidden="1" customWidth="1" outlineLevel="1"/>
    <col min="8" max="8" width="10" style="178" hidden="1" customWidth="1" outlineLevel="1"/>
    <col min="9" max="9" width="8.7109375" style="178" customWidth="1" collapsed="1"/>
    <col min="10" max="10" width="8.7109375" style="178" hidden="1" customWidth="1" outlineLevel="1"/>
    <col min="11" max="11" width="7.7109375" style="178" hidden="1" customWidth="1" outlineLevel="1"/>
    <col min="12" max="12" width="7.42578125" style="178" customWidth="1" collapsed="1"/>
    <col min="13" max="14" width="8.7109375" style="178" hidden="1" customWidth="1" outlineLevel="1"/>
    <col min="15" max="15" width="7.5703125" style="178" customWidth="1" collapsed="1"/>
    <col min="16" max="16" width="36.7109375" style="1" hidden="1" customWidth="1" outlineLevel="1"/>
    <col min="17" max="17" width="9.140625" style="1" collapsed="1"/>
    <col min="18" max="16384" width="9.140625" style="1"/>
  </cols>
  <sheetData>
    <row r="1" spans="1:17" x14ac:dyDescent="0.25">
      <c r="A1" s="364"/>
      <c r="B1" s="364"/>
      <c r="C1" s="364"/>
      <c r="D1" s="364"/>
      <c r="E1" s="364"/>
      <c r="F1" s="364"/>
      <c r="G1" s="364"/>
      <c r="H1" s="364"/>
      <c r="I1" s="364"/>
      <c r="J1" s="364"/>
      <c r="K1" s="364"/>
      <c r="L1" s="364"/>
      <c r="M1" s="364"/>
      <c r="N1" s="364"/>
      <c r="O1" s="364"/>
      <c r="P1" s="364"/>
    </row>
    <row r="2" spans="1:17" x14ac:dyDescent="0.25">
      <c r="A2" s="1203"/>
      <c r="B2" s="1204"/>
      <c r="C2" s="1204"/>
      <c r="D2" s="1204"/>
      <c r="E2" s="1204"/>
      <c r="F2" s="1204"/>
      <c r="G2" s="1204"/>
      <c r="H2" s="1204"/>
      <c r="I2" s="1204"/>
      <c r="J2" s="1204"/>
      <c r="K2" s="1204"/>
      <c r="L2" s="1204"/>
      <c r="M2" s="1204"/>
      <c r="N2" s="1204"/>
      <c r="O2" s="1204"/>
      <c r="P2" s="1205"/>
      <c r="Q2" s="367"/>
    </row>
    <row r="3" spans="1:17" ht="18" customHeight="1" x14ac:dyDescent="0.25">
      <c r="A3" s="1206" t="s">
        <v>292</v>
      </c>
      <c r="B3" s="1207"/>
      <c r="C3" s="1207"/>
      <c r="D3" s="1207"/>
      <c r="E3" s="1207"/>
      <c r="F3" s="1207"/>
      <c r="G3" s="1207"/>
      <c r="H3" s="1207"/>
      <c r="I3" s="1207"/>
      <c r="J3" s="1207"/>
      <c r="K3" s="1207"/>
      <c r="L3" s="1207"/>
      <c r="M3" s="1207"/>
      <c r="N3" s="1207"/>
      <c r="O3" s="1207"/>
      <c r="P3" s="1208"/>
      <c r="Q3" s="367"/>
    </row>
    <row r="4" spans="1:17" x14ac:dyDescent="0.25">
      <c r="A4" s="2"/>
      <c r="B4" s="3"/>
      <c r="C4" s="4"/>
      <c r="D4" s="3"/>
      <c r="E4" s="3"/>
      <c r="F4" s="3"/>
      <c r="G4" s="3"/>
      <c r="H4" s="3"/>
      <c r="I4" s="3"/>
      <c r="J4" s="3"/>
      <c r="K4" s="3"/>
      <c r="L4" s="3"/>
      <c r="M4" s="3"/>
      <c r="N4" s="3"/>
      <c r="O4" s="320"/>
      <c r="P4" s="322"/>
      <c r="Q4" s="367"/>
    </row>
    <row r="5" spans="1:17" ht="15" customHeight="1" x14ac:dyDescent="0.25">
      <c r="A5" s="5" t="s">
        <v>0</v>
      </c>
      <c r="B5" s="6"/>
      <c r="C5" s="1260" t="s">
        <v>725</v>
      </c>
      <c r="D5" s="1260"/>
      <c r="E5" s="1260"/>
      <c r="F5" s="1260"/>
      <c r="G5" s="1260"/>
      <c r="H5" s="1260"/>
      <c r="I5" s="1260"/>
      <c r="J5" s="1260"/>
      <c r="K5" s="1260"/>
      <c r="L5" s="1260"/>
      <c r="M5" s="1260"/>
      <c r="N5" s="1260"/>
      <c r="O5" s="1260"/>
      <c r="P5" s="1261"/>
      <c r="Q5" s="367"/>
    </row>
    <row r="6" spans="1:17" ht="15" customHeight="1" x14ac:dyDescent="0.25">
      <c r="A6" s="5" t="s">
        <v>1</v>
      </c>
      <c r="B6" s="6"/>
      <c r="C6" s="1260" t="s">
        <v>726</v>
      </c>
      <c r="D6" s="1260"/>
      <c r="E6" s="1260"/>
      <c r="F6" s="1260"/>
      <c r="G6" s="1260"/>
      <c r="H6" s="1260"/>
      <c r="I6" s="1260"/>
      <c r="J6" s="1260"/>
      <c r="K6" s="1260"/>
      <c r="L6" s="1260"/>
      <c r="M6" s="1260"/>
      <c r="N6" s="1260"/>
      <c r="O6" s="1260"/>
      <c r="P6" s="1261"/>
      <c r="Q6" s="367"/>
    </row>
    <row r="7" spans="1:17" ht="12.75" customHeight="1" x14ac:dyDescent="0.25">
      <c r="A7" s="2" t="s">
        <v>2</v>
      </c>
      <c r="B7" s="3"/>
      <c r="C7" s="1201" t="s">
        <v>727</v>
      </c>
      <c r="D7" s="1201"/>
      <c r="E7" s="1201"/>
      <c r="F7" s="1201"/>
      <c r="G7" s="1201"/>
      <c r="H7" s="1201"/>
      <c r="I7" s="1201"/>
      <c r="J7" s="1201"/>
      <c r="K7" s="1201"/>
      <c r="L7" s="1201"/>
      <c r="M7" s="1201"/>
      <c r="N7" s="1201"/>
      <c r="O7" s="1201"/>
      <c r="P7" s="1202"/>
      <c r="Q7" s="367"/>
    </row>
    <row r="8" spans="1:17" ht="12.75" customHeight="1" x14ac:dyDescent="0.25">
      <c r="A8" s="2" t="s">
        <v>3</v>
      </c>
      <c r="B8" s="3"/>
      <c r="C8" s="1201" t="s">
        <v>321</v>
      </c>
      <c r="D8" s="1201"/>
      <c r="E8" s="1201"/>
      <c r="F8" s="1201"/>
      <c r="G8" s="1201"/>
      <c r="H8" s="1201"/>
      <c r="I8" s="1201"/>
      <c r="J8" s="1201"/>
      <c r="K8" s="1201"/>
      <c r="L8" s="1201"/>
      <c r="M8" s="1201"/>
      <c r="N8" s="1201"/>
      <c r="O8" s="1201"/>
      <c r="P8" s="1202"/>
      <c r="Q8" s="367"/>
    </row>
    <row r="9" spans="1:17" ht="49.5" customHeight="1" x14ac:dyDescent="0.2">
      <c r="A9" s="2" t="s">
        <v>4</v>
      </c>
      <c r="B9" s="3"/>
      <c r="C9" s="1227" t="s">
        <v>728</v>
      </c>
      <c r="D9" s="1227"/>
      <c r="E9" s="1227"/>
      <c r="F9" s="1227"/>
      <c r="G9" s="1227"/>
      <c r="H9" s="1227"/>
      <c r="I9" s="1227"/>
      <c r="J9" s="1227"/>
      <c r="K9" s="1227"/>
      <c r="L9" s="1227"/>
      <c r="M9" s="1227"/>
      <c r="N9" s="1227"/>
      <c r="O9" s="1227"/>
      <c r="P9" s="1228"/>
      <c r="Q9" s="367"/>
    </row>
    <row r="10" spans="1:17" ht="12.75" customHeight="1" x14ac:dyDescent="0.25">
      <c r="A10" s="7" t="s">
        <v>5</v>
      </c>
      <c r="B10" s="3"/>
      <c r="C10" s="321"/>
      <c r="D10" s="321"/>
      <c r="E10" s="321"/>
      <c r="F10" s="321"/>
      <c r="G10" s="321"/>
      <c r="H10" s="321"/>
      <c r="I10" s="321"/>
      <c r="J10" s="321"/>
      <c r="K10" s="321"/>
      <c r="L10" s="321"/>
      <c r="M10" s="321"/>
      <c r="N10" s="321"/>
      <c r="O10" s="321"/>
      <c r="P10" s="323"/>
      <c r="Q10" s="367"/>
    </row>
    <row r="11" spans="1:17" ht="12.75" customHeight="1" x14ac:dyDescent="0.25">
      <c r="A11" s="2"/>
      <c r="B11" s="3" t="s">
        <v>6</v>
      </c>
      <c r="C11" s="321"/>
      <c r="D11" s="321"/>
      <c r="E11" s="321"/>
      <c r="F11" s="321"/>
      <c r="G11" s="321"/>
      <c r="H11" s="321"/>
      <c r="I11" s="321"/>
      <c r="J11" s="321"/>
      <c r="K11" s="321"/>
      <c r="L11" s="321"/>
      <c r="M11" s="321"/>
      <c r="N11" s="321"/>
      <c r="O11" s="321"/>
      <c r="P11" s="323"/>
      <c r="Q11" s="367"/>
    </row>
    <row r="12" spans="1:17" ht="12.75" customHeight="1" x14ac:dyDescent="0.25">
      <c r="A12" s="2"/>
      <c r="B12" s="3" t="s">
        <v>7</v>
      </c>
      <c r="C12" s="321"/>
      <c r="D12" s="321"/>
      <c r="E12" s="321"/>
      <c r="F12" s="321"/>
      <c r="G12" s="321"/>
      <c r="H12" s="321"/>
      <c r="I12" s="321"/>
      <c r="J12" s="321"/>
      <c r="K12" s="321"/>
      <c r="L12" s="321"/>
      <c r="M12" s="321"/>
      <c r="N12" s="321"/>
      <c r="O12" s="321"/>
      <c r="P12" s="323"/>
      <c r="Q12" s="367"/>
    </row>
    <row r="13" spans="1:17" ht="12.75" customHeight="1" x14ac:dyDescent="0.25">
      <c r="A13" s="2"/>
      <c r="B13" s="3" t="s">
        <v>8</v>
      </c>
      <c r="C13" s="1201" t="s">
        <v>729</v>
      </c>
      <c r="D13" s="1201"/>
      <c r="E13" s="1201"/>
      <c r="F13" s="1201"/>
      <c r="G13" s="1201"/>
      <c r="H13" s="1201"/>
      <c r="I13" s="1201"/>
      <c r="J13" s="1201"/>
      <c r="K13" s="1201"/>
      <c r="L13" s="1201"/>
      <c r="M13" s="1201"/>
      <c r="N13" s="1201"/>
      <c r="O13" s="1201"/>
      <c r="P13" s="1202"/>
      <c r="Q13" s="367"/>
    </row>
    <row r="14" spans="1:17" ht="12.75" customHeight="1" x14ac:dyDescent="0.25">
      <c r="A14" s="2"/>
      <c r="B14" s="3" t="s">
        <v>9</v>
      </c>
      <c r="C14" s="321"/>
      <c r="D14" s="321"/>
      <c r="E14" s="321"/>
      <c r="F14" s="321"/>
      <c r="G14" s="321"/>
      <c r="H14" s="321"/>
      <c r="I14" s="321"/>
      <c r="J14" s="321"/>
      <c r="K14" s="321"/>
      <c r="L14" s="321"/>
      <c r="M14" s="321"/>
      <c r="N14" s="321"/>
      <c r="O14" s="321"/>
      <c r="P14" s="323"/>
      <c r="Q14" s="367"/>
    </row>
    <row r="15" spans="1:17" ht="12.75" customHeight="1" x14ac:dyDescent="0.25">
      <c r="A15" s="2"/>
      <c r="B15" s="3" t="s">
        <v>10</v>
      </c>
      <c r="C15" s="321"/>
      <c r="D15" s="321"/>
      <c r="E15" s="321"/>
      <c r="F15" s="321"/>
      <c r="G15" s="321"/>
      <c r="H15" s="321"/>
      <c r="I15" s="321"/>
      <c r="J15" s="321"/>
      <c r="K15" s="321"/>
      <c r="L15" s="321"/>
      <c r="M15" s="321"/>
      <c r="N15" s="321"/>
      <c r="O15" s="321"/>
      <c r="P15" s="323"/>
      <c r="Q15" s="367"/>
    </row>
    <row r="16" spans="1:17" ht="12.75" customHeight="1" x14ac:dyDescent="0.25">
      <c r="A16" s="8"/>
      <c r="B16" s="9"/>
      <c r="C16" s="1211"/>
      <c r="D16" s="1211"/>
      <c r="E16" s="1211"/>
      <c r="F16" s="1211"/>
      <c r="G16" s="1211"/>
      <c r="H16" s="1211"/>
      <c r="I16" s="1211"/>
      <c r="J16" s="1211"/>
      <c r="K16" s="1211"/>
      <c r="L16" s="1211"/>
      <c r="M16" s="1211"/>
      <c r="N16" s="1211"/>
      <c r="O16" s="1211"/>
      <c r="P16" s="1212"/>
      <c r="Q16" s="367"/>
    </row>
    <row r="17" spans="1:16" s="10" customFormat="1" ht="12.75" customHeight="1" x14ac:dyDescent="0.25">
      <c r="A17" s="1178" t="s">
        <v>11</v>
      </c>
      <c r="B17" s="1181" t="s">
        <v>12</v>
      </c>
      <c r="C17" s="1183" t="s">
        <v>274</v>
      </c>
      <c r="D17" s="1184"/>
      <c r="E17" s="1184"/>
      <c r="F17" s="1184"/>
      <c r="G17" s="1184"/>
      <c r="H17" s="1184"/>
      <c r="I17" s="1184"/>
      <c r="J17" s="1184"/>
      <c r="K17" s="1184"/>
      <c r="L17" s="1184"/>
      <c r="M17" s="1184"/>
      <c r="N17" s="1184"/>
      <c r="O17" s="1215"/>
      <c r="P17" s="1181" t="s">
        <v>283</v>
      </c>
    </row>
    <row r="18" spans="1:16" s="10" customFormat="1" ht="12.75" customHeight="1" x14ac:dyDescent="0.25">
      <c r="A18" s="1213"/>
      <c r="B18" s="1182"/>
      <c r="C18" s="1216" t="s">
        <v>13</v>
      </c>
      <c r="D18" s="1218" t="s">
        <v>284</v>
      </c>
      <c r="E18" s="1220" t="s">
        <v>285</v>
      </c>
      <c r="F18" s="1222" t="s">
        <v>14</v>
      </c>
      <c r="G18" s="1218" t="s">
        <v>286</v>
      </c>
      <c r="H18" s="1220" t="s">
        <v>287</v>
      </c>
      <c r="I18" s="1222" t="s">
        <v>15</v>
      </c>
      <c r="J18" s="1218" t="s">
        <v>288</v>
      </c>
      <c r="K18" s="1220" t="s">
        <v>289</v>
      </c>
      <c r="L18" s="1222" t="s">
        <v>16</v>
      </c>
      <c r="M18" s="1218" t="s">
        <v>290</v>
      </c>
      <c r="N18" s="1220" t="s">
        <v>291</v>
      </c>
      <c r="O18" s="1222" t="s">
        <v>17</v>
      </c>
      <c r="P18" s="1182"/>
    </row>
    <row r="19" spans="1:16" s="11" customFormat="1" ht="83.25" customHeight="1" thickBot="1" x14ac:dyDescent="0.3">
      <c r="A19" s="1180"/>
      <c r="B19" s="1214"/>
      <c r="C19" s="1217"/>
      <c r="D19" s="1219"/>
      <c r="E19" s="1221"/>
      <c r="F19" s="1223"/>
      <c r="G19" s="1219"/>
      <c r="H19" s="1221"/>
      <c r="I19" s="1223"/>
      <c r="J19" s="1219"/>
      <c r="K19" s="1221"/>
      <c r="L19" s="1223"/>
      <c r="M19" s="1219"/>
      <c r="N19" s="1221"/>
      <c r="O19" s="1223"/>
      <c r="P19" s="1214"/>
    </row>
    <row r="20" spans="1:16" s="11" customFormat="1" ht="9.75" customHeight="1" thickTop="1" x14ac:dyDescent="0.25">
      <c r="A20" s="12" t="s">
        <v>18</v>
      </c>
      <c r="B20" s="12">
        <v>2</v>
      </c>
      <c r="C20" s="12">
        <v>3</v>
      </c>
      <c r="D20" s="213">
        <v>4</v>
      </c>
      <c r="E20" s="14">
        <v>5</v>
      </c>
      <c r="F20" s="214">
        <v>6</v>
      </c>
      <c r="G20" s="213">
        <v>7</v>
      </c>
      <c r="H20" s="183">
        <v>8</v>
      </c>
      <c r="I20" s="15">
        <v>9</v>
      </c>
      <c r="J20" s="213">
        <v>10</v>
      </c>
      <c r="K20" s="287">
        <v>11</v>
      </c>
      <c r="L20" s="15">
        <v>12</v>
      </c>
      <c r="M20" s="287">
        <v>13</v>
      </c>
      <c r="N20" s="14">
        <v>14</v>
      </c>
      <c r="O20" s="15">
        <v>15</v>
      </c>
      <c r="P20" s="15">
        <v>16</v>
      </c>
    </row>
    <row r="21" spans="1:16" s="19" customFormat="1" x14ac:dyDescent="0.25">
      <c r="A21" s="16"/>
      <c r="B21" s="17" t="s">
        <v>19</v>
      </c>
      <c r="C21" s="96"/>
      <c r="D21" s="335"/>
      <c r="E21" s="336"/>
      <c r="F21" s="337"/>
      <c r="G21" s="335"/>
      <c r="H21" s="338"/>
      <c r="I21" s="339"/>
      <c r="J21" s="335"/>
      <c r="L21" s="339"/>
      <c r="N21" s="336"/>
      <c r="O21" s="339"/>
      <c r="P21" s="340"/>
    </row>
    <row r="22" spans="1:16" s="19" customFormat="1" ht="32.25" customHeight="1" thickBot="1" x14ac:dyDescent="0.3">
      <c r="A22" s="20"/>
      <c r="B22" s="21" t="s">
        <v>20</v>
      </c>
      <c r="C22" s="368">
        <f>F22+I22+L22+O22</f>
        <v>7491</v>
      </c>
      <c r="D22" s="215">
        <f>SUM(D23,D26,D27,D43,D44)</f>
        <v>7491</v>
      </c>
      <c r="E22" s="23">
        <f>SUM(E23,E26,E27,E43,E44)</f>
        <v>0</v>
      </c>
      <c r="F22" s="216">
        <f t="shared" ref="F22:F27" si="0">D22+E22</f>
        <v>7491</v>
      </c>
      <c r="G22" s="215">
        <f>SUM(G23,G26,G44)</f>
        <v>0</v>
      </c>
      <c r="H22" s="184">
        <f>SUM(H23,H26,H44)</f>
        <v>0</v>
      </c>
      <c r="I22" s="24">
        <f>G22+H22</f>
        <v>0</v>
      </c>
      <c r="J22" s="215">
        <f>SUM(J23,J28,J44)</f>
        <v>0</v>
      </c>
      <c r="K22" s="184">
        <f>SUM(K23,K28,K44)</f>
        <v>0</v>
      </c>
      <c r="L22" s="24">
        <f>J22+K22</f>
        <v>0</v>
      </c>
      <c r="M22" s="288">
        <f>SUM(M23,M46)</f>
        <v>0</v>
      </c>
      <c r="N22" s="23">
        <f>SUM(N23,N46)</f>
        <v>0</v>
      </c>
      <c r="O22" s="24">
        <f>M22+N22</f>
        <v>0</v>
      </c>
      <c r="P22" s="341"/>
    </row>
    <row r="23" spans="1:16" ht="21.75" customHeight="1" thickTop="1" x14ac:dyDescent="0.25">
      <c r="A23" s="25"/>
      <c r="B23" s="26" t="s">
        <v>21</v>
      </c>
      <c r="C23" s="369">
        <f>F23+I23+L23+O23</f>
        <v>0</v>
      </c>
      <c r="D23" s="217">
        <f>SUM(D24:D25)</f>
        <v>0</v>
      </c>
      <c r="E23" s="28">
        <f>SUM(E24:E25)</f>
        <v>0</v>
      </c>
      <c r="F23" s="218">
        <f t="shared" si="0"/>
        <v>0</v>
      </c>
      <c r="G23" s="217">
        <f>SUM(G24:G25)</f>
        <v>0</v>
      </c>
      <c r="H23" s="185">
        <f>SUM(H24:H25)</f>
        <v>0</v>
      </c>
      <c r="I23" s="29">
        <f>G23+H23</f>
        <v>0</v>
      </c>
      <c r="J23" s="217">
        <f>SUM(J24:J25)</f>
        <v>0</v>
      </c>
      <c r="K23" s="185">
        <f>SUM(K24:K25)</f>
        <v>0</v>
      </c>
      <c r="L23" s="29">
        <f>J23+K23</f>
        <v>0</v>
      </c>
      <c r="M23" s="289">
        <f>SUM(M24:M25)</f>
        <v>0</v>
      </c>
      <c r="N23" s="28">
        <f>SUM(N24:N25)</f>
        <v>0</v>
      </c>
      <c r="O23" s="29">
        <f>M23+N23</f>
        <v>0</v>
      </c>
      <c r="P23" s="342"/>
    </row>
    <row r="24" spans="1:16" x14ac:dyDescent="0.25">
      <c r="A24" s="30"/>
      <c r="B24" s="31" t="s">
        <v>22</v>
      </c>
      <c r="C24" s="370">
        <f>F24+I24+L24+O24</f>
        <v>0</v>
      </c>
      <c r="D24" s="219"/>
      <c r="E24" s="32"/>
      <c r="F24" s="220">
        <f t="shared" si="0"/>
        <v>0</v>
      </c>
      <c r="G24" s="219"/>
      <c r="H24" s="186"/>
      <c r="I24" s="33">
        <f>G24+H24</f>
        <v>0</v>
      </c>
      <c r="J24" s="219"/>
      <c r="K24" s="186"/>
      <c r="L24" s="33">
        <f>J24+K24</f>
        <v>0</v>
      </c>
      <c r="M24" s="290"/>
      <c r="N24" s="32"/>
      <c r="O24" s="33">
        <f>M24+N24</f>
        <v>0</v>
      </c>
      <c r="P24" s="343"/>
    </row>
    <row r="25" spans="1:16" x14ac:dyDescent="0.25">
      <c r="A25" s="34"/>
      <c r="B25" s="35" t="s">
        <v>23</v>
      </c>
      <c r="C25" s="371">
        <f>F25+I25+L25+O25</f>
        <v>0</v>
      </c>
      <c r="D25" s="221">
        <v>0</v>
      </c>
      <c r="E25" s="36"/>
      <c r="F25" s="222">
        <f t="shared" si="0"/>
        <v>0</v>
      </c>
      <c r="G25" s="221"/>
      <c r="H25" s="187"/>
      <c r="I25" s="37">
        <f>G25+H25</f>
        <v>0</v>
      </c>
      <c r="J25" s="221"/>
      <c r="K25" s="187"/>
      <c r="L25" s="37">
        <f>J25+K25</f>
        <v>0</v>
      </c>
      <c r="M25" s="291"/>
      <c r="N25" s="36">
        <v>0</v>
      </c>
      <c r="O25" s="37">
        <f>M25+N25</f>
        <v>0</v>
      </c>
      <c r="P25" s="344"/>
    </row>
    <row r="26" spans="1:16" s="19" customFormat="1" ht="33.75" customHeight="1" thickBot="1" x14ac:dyDescent="0.3">
      <c r="A26" s="179">
        <v>19300</v>
      </c>
      <c r="B26" s="179" t="s">
        <v>277</v>
      </c>
      <c r="C26" s="372">
        <f>SUM(F26,I26)</f>
        <v>0</v>
      </c>
      <c r="D26" s="223"/>
      <c r="E26" s="39"/>
      <c r="F26" s="224">
        <f t="shared" si="0"/>
        <v>0</v>
      </c>
      <c r="G26" s="223"/>
      <c r="H26" s="188"/>
      <c r="I26" s="279">
        <f>G26+H26</f>
        <v>0</v>
      </c>
      <c r="J26" s="304" t="s">
        <v>24</v>
      </c>
      <c r="K26" s="278" t="s">
        <v>24</v>
      </c>
      <c r="L26" s="41" t="s">
        <v>24</v>
      </c>
      <c r="M26" s="292" t="s">
        <v>24</v>
      </c>
      <c r="N26" s="40" t="s">
        <v>24</v>
      </c>
      <c r="O26" s="41" t="s">
        <v>24</v>
      </c>
      <c r="P26" s="345"/>
    </row>
    <row r="27" spans="1:16" s="19" customFormat="1" ht="36.75" customHeight="1" thickTop="1" x14ac:dyDescent="0.25">
      <c r="A27" s="42"/>
      <c r="B27" s="42" t="s">
        <v>25</v>
      </c>
      <c r="C27" s="373">
        <f>F27</f>
        <v>7491</v>
      </c>
      <c r="D27" s="225">
        <v>7491</v>
      </c>
      <c r="E27" s="47"/>
      <c r="F27" s="234">
        <f t="shared" si="0"/>
        <v>7491</v>
      </c>
      <c r="G27" s="226" t="s">
        <v>24</v>
      </c>
      <c r="H27" s="189" t="s">
        <v>24</v>
      </c>
      <c r="I27" s="46" t="s">
        <v>24</v>
      </c>
      <c r="J27" s="226" t="s">
        <v>24</v>
      </c>
      <c r="K27" s="189" t="s">
        <v>24</v>
      </c>
      <c r="L27" s="46" t="s">
        <v>24</v>
      </c>
      <c r="M27" s="293" t="s">
        <v>24</v>
      </c>
      <c r="N27" s="45" t="s">
        <v>24</v>
      </c>
      <c r="O27" s="46" t="s">
        <v>24</v>
      </c>
      <c r="P27" s="346"/>
    </row>
    <row r="28" spans="1:16" s="19" customFormat="1" ht="36" x14ac:dyDescent="0.25">
      <c r="A28" s="42">
        <v>21300</v>
      </c>
      <c r="B28" s="42" t="s">
        <v>26</v>
      </c>
      <c r="C28" s="373">
        <f t="shared" ref="C28:C42" si="1">L28</f>
        <v>0</v>
      </c>
      <c r="D28" s="226" t="s">
        <v>24</v>
      </c>
      <c r="E28" s="45" t="s">
        <v>24</v>
      </c>
      <c r="F28" s="227" t="s">
        <v>24</v>
      </c>
      <c r="G28" s="226" t="s">
        <v>24</v>
      </c>
      <c r="H28" s="189" t="s">
        <v>24</v>
      </c>
      <c r="I28" s="46" t="s">
        <v>24</v>
      </c>
      <c r="J28" s="249">
        <f>SUM(J29,J33,J35,J38)</f>
        <v>0</v>
      </c>
      <c r="K28" s="105">
        <f>SUM(K29,K33,K35,K38)</f>
        <v>0</v>
      </c>
      <c r="L28" s="115">
        <f t="shared" ref="L28:L42" si="2">J28+K28</f>
        <v>0</v>
      </c>
      <c r="M28" s="293" t="s">
        <v>24</v>
      </c>
      <c r="N28" s="45" t="s">
        <v>24</v>
      </c>
      <c r="O28" s="46" t="s">
        <v>24</v>
      </c>
      <c r="P28" s="346"/>
    </row>
    <row r="29" spans="1:16" s="19" customFormat="1" ht="24" x14ac:dyDescent="0.25">
      <c r="A29" s="49">
        <v>21350</v>
      </c>
      <c r="B29" s="42" t="s">
        <v>27</v>
      </c>
      <c r="C29" s="373">
        <f t="shared" si="1"/>
        <v>0</v>
      </c>
      <c r="D29" s="226" t="s">
        <v>24</v>
      </c>
      <c r="E29" s="45" t="s">
        <v>24</v>
      </c>
      <c r="F29" s="227" t="s">
        <v>24</v>
      </c>
      <c r="G29" s="226" t="s">
        <v>24</v>
      </c>
      <c r="H29" s="189" t="s">
        <v>24</v>
      </c>
      <c r="I29" s="46" t="s">
        <v>24</v>
      </c>
      <c r="J29" s="249">
        <f>SUM(J30:J32)</f>
        <v>0</v>
      </c>
      <c r="K29" s="105">
        <f>SUM(K30:K32)</f>
        <v>0</v>
      </c>
      <c r="L29" s="115">
        <f t="shared" si="2"/>
        <v>0</v>
      </c>
      <c r="M29" s="293" t="s">
        <v>24</v>
      </c>
      <c r="N29" s="45" t="s">
        <v>24</v>
      </c>
      <c r="O29" s="46" t="s">
        <v>24</v>
      </c>
      <c r="P29" s="346"/>
    </row>
    <row r="30" spans="1:16" x14ac:dyDescent="0.25">
      <c r="A30" s="30">
        <v>21351</v>
      </c>
      <c r="B30" s="50" t="s">
        <v>28</v>
      </c>
      <c r="C30" s="374">
        <f t="shared" si="1"/>
        <v>0</v>
      </c>
      <c r="D30" s="228" t="s">
        <v>24</v>
      </c>
      <c r="E30" s="52" t="s">
        <v>24</v>
      </c>
      <c r="F30" s="229" t="s">
        <v>24</v>
      </c>
      <c r="G30" s="228" t="s">
        <v>24</v>
      </c>
      <c r="H30" s="190" t="s">
        <v>24</v>
      </c>
      <c r="I30" s="54" t="s">
        <v>24</v>
      </c>
      <c r="J30" s="252"/>
      <c r="K30" s="201"/>
      <c r="L30" s="109">
        <f t="shared" si="2"/>
        <v>0</v>
      </c>
      <c r="M30" s="305" t="s">
        <v>24</v>
      </c>
      <c r="N30" s="52" t="s">
        <v>24</v>
      </c>
      <c r="O30" s="54" t="s">
        <v>24</v>
      </c>
      <c r="P30" s="343"/>
    </row>
    <row r="31" spans="1:16" x14ac:dyDescent="0.25">
      <c r="A31" s="34">
        <v>21352</v>
      </c>
      <c r="B31" s="56" t="s">
        <v>29</v>
      </c>
      <c r="C31" s="362">
        <f t="shared" si="1"/>
        <v>0</v>
      </c>
      <c r="D31" s="230" t="s">
        <v>24</v>
      </c>
      <c r="E31" s="58" t="s">
        <v>24</v>
      </c>
      <c r="F31" s="231" t="s">
        <v>24</v>
      </c>
      <c r="G31" s="230" t="s">
        <v>24</v>
      </c>
      <c r="H31" s="191" t="s">
        <v>24</v>
      </c>
      <c r="I31" s="60" t="s">
        <v>24</v>
      </c>
      <c r="J31" s="253"/>
      <c r="K31" s="202"/>
      <c r="L31" s="110">
        <f t="shared" si="2"/>
        <v>0</v>
      </c>
      <c r="M31" s="306" t="s">
        <v>24</v>
      </c>
      <c r="N31" s="58" t="s">
        <v>24</v>
      </c>
      <c r="O31" s="60" t="s">
        <v>24</v>
      </c>
      <c r="P31" s="344"/>
    </row>
    <row r="32" spans="1:16" ht="24" x14ac:dyDescent="0.25">
      <c r="A32" s="34">
        <v>21359</v>
      </c>
      <c r="B32" s="56" t="s">
        <v>30</v>
      </c>
      <c r="C32" s="362">
        <f t="shared" si="1"/>
        <v>0</v>
      </c>
      <c r="D32" s="230" t="s">
        <v>24</v>
      </c>
      <c r="E32" s="58" t="s">
        <v>24</v>
      </c>
      <c r="F32" s="231" t="s">
        <v>24</v>
      </c>
      <c r="G32" s="230" t="s">
        <v>24</v>
      </c>
      <c r="H32" s="191" t="s">
        <v>24</v>
      </c>
      <c r="I32" s="60" t="s">
        <v>24</v>
      </c>
      <c r="J32" s="253"/>
      <c r="K32" s="202"/>
      <c r="L32" s="110">
        <f t="shared" si="2"/>
        <v>0</v>
      </c>
      <c r="M32" s="306" t="s">
        <v>24</v>
      </c>
      <c r="N32" s="58" t="s">
        <v>24</v>
      </c>
      <c r="O32" s="60" t="s">
        <v>24</v>
      </c>
      <c r="P32" s="344"/>
    </row>
    <row r="33" spans="1:16" s="19" customFormat="1" ht="36" x14ac:dyDescent="0.25">
      <c r="A33" s="49">
        <v>21370</v>
      </c>
      <c r="B33" s="42" t="s">
        <v>31</v>
      </c>
      <c r="C33" s="373">
        <f t="shared" si="1"/>
        <v>0</v>
      </c>
      <c r="D33" s="226" t="s">
        <v>24</v>
      </c>
      <c r="E33" s="45" t="s">
        <v>24</v>
      </c>
      <c r="F33" s="227" t="s">
        <v>24</v>
      </c>
      <c r="G33" s="226" t="s">
        <v>24</v>
      </c>
      <c r="H33" s="189" t="s">
        <v>24</v>
      </c>
      <c r="I33" s="46" t="s">
        <v>24</v>
      </c>
      <c r="J33" s="249">
        <f>SUM(J34)</f>
        <v>0</v>
      </c>
      <c r="K33" s="105">
        <f>SUM(K34)</f>
        <v>0</v>
      </c>
      <c r="L33" s="115">
        <f t="shared" si="2"/>
        <v>0</v>
      </c>
      <c r="M33" s="293" t="s">
        <v>24</v>
      </c>
      <c r="N33" s="45" t="s">
        <v>24</v>
      </c>
      <c r="O33" s="46" t="s">
        <v>24</v>
      </c>
      <c r="P33" s="346"/>
    </row>
    <row r="34" spans="1:16" ht="36" x14ac:dyDescent="0.25">
      <c r="A34" s="63">
        <v>21379</v>
      </c>
      <c r="B34" s="64" t="s">
        <v>32</v>
      </c>
      <c r="C34" s="365">
        <f t="shared" si="1"/>
        <v>0</v>
      </c>
      <c r="D34" s="232" t="s">
        <v>24</v>
      </c>
      <c r="E34" s="55" t="s">
        <v>24</v>
      </c>
      <c r="F34" s="74" t="s">
        <v>24</v>
      </c>
      <c r="G34" s="232" t="s">
        <v>24</v>
      </c>
      <c r="H34" s="192" t="s">
        <v>24</v>
      </c>
      <c r="I34" s="67" t="s">
        <v>24</v>
      </c>
      <c r="J34" s="270"/>
      <c r="K34" s="211"/>
      <c r="L34" s="169">
        <f t="shared" si="2"/>
        <v>0</v>
      </c>
      <c r="M34" s="307" t="s">
        <v>24</v>
      </c>
      <c r="N34" s="55" t="s">
        <v>24</v>
      </c>
      <c r="O34" s="67" t="s">
        <v>24</v>
      </c>
      <c r="P34" s="347"/>
    </row>
    <row r="35" spans="1:16" s="19" customFormat="1" x14ac:dyDescent="0.25">
      <c r="A35" s="49">
        <v>21380</v>
      </c>
      <c r="B35" s="42" t="s">
        <v>33</v>
      </c>
      <c r="C35" s="373">
        <f t="shared" si="1"/>
        <v>0</v>
      </c>
      <c r="D35" s="226" t="s">
        <v>24</v>
      </c>
      <c r="E35" s="45" t="s">
        <v>24</v>
      </c>
      <c r="F35" s="227" t="s">
        <v>24</v>
      </c>
      <c r="G35" s="226" t="s">
        <v>24</v>
      </c>
      <c r="H35" s="189" t="s">
        <v>24</v>
      </c>
      <c r="I35" s="46" t="s">
        <v>24</v>
      </c>
      <c r="J35" s="249">
        <f>SUM(J36:J37)</f>
        <v>0</v>
      </c>
      <c r="K35" s="105">
        <f>SUM(K36:K37)</f>
        <v>0</v>
      </c>
      <c r="L35" s="115">
        <f t="shared" si="2"/>
        <v>0</v>
      </c>
      <c r="M35" s="293" t="s">
        <v>24</v>
      </c>
      <c r="N35" s="45" t="s">
        <v>24</v>
      </c>
      <c r="O35" s="46" t="s">
        <v>24</v>
      </c>
      <c r="P35" s="346"/>
    </row>
    <row r="36" spans="1:16" x14ac:dyDescent="0.25">
      <c r="A36" s="31">
        <v>21381</v>
      </c>
      <c r="B36" s="50" t="s">
        <v>34</v>
      </c>
      <c r="C36" s="374">
        <f t="shared" si="1"/>
        <v>0</v>
      </c>
      <c r="D36" s="228" t="s">
        <v>24</v>
      </c>
      <c r="E36" s="52" t="s">
        <v>24</v>
      </c>
      <c r="F36" s="229" t="s">
        <v>24</v>
      </c>
      <c r="G36" s="228" t="s">
        <v>24</v>
      </c>
      <c r="H36" s="190" t="s">
        <v>24</v>
      </c>
      <c r="I36" s="54" t="s">
        <v>24</v>
      </c>
      <c r="J36" s="252"/>
      <c r="K36" s="201"/>
      <c r="L36" s="109">
        <f t="shared" si="2"/>
        <v>0</v>
      </c>
      <c r="M36" s="305" t="s">
        <v>24</v>
      </c>
      <c r="N36" s="52" t="s">
        <v>24</v>
      </c>
      <c r="O36" s="54" t="s">
        <v>24</v>
      </c>
      <c r="P36" s="343"/>
    </row>
    <row r="37" spans="1:16" ht="24" x14ac:dyDescent="0.25">
      <c r="A37" s="35">
        <v>21383</v>
      </c>
      <c r="B37" s="56" t="s">
        <v>35</v>
      </c>
      <c r="C37" s="362">
        <f t="shared" si="1"/>
        <v>0</v>
      </c>
      <c r="D37" s="230" t="s">
        <v>24</v>
      </c>
      <c r="E37" s="58" t="s">
        <v>24</v>
      </c>
      <c r="F37" s="231" t="s">
        <v>24</v>
      </c>
      <c r="G37" s="230" t="s">
        <v>24</v>
      </c>
      <c r="H37" s="191" t="s">
        <v>24</v>
      </c>
      <c r="I37" s="60" t="s">
        <v>24</v>
      </c>
      <c r="J37" s="253"/>
      <c r="K37" s="202"/>
      <c r="L37" s="110">
        <f t="shared" si="2"/>
        <v>0</v>
      </c>
      <c r="M37" s="306" t="s">
        <v>24</v>
      </c>
      <c r="N37" s="58" t="s">
        <v>24</v>
      </c>
      <c r="O37" s="60" t="s">
        <v>24</v>
      </c>
      <c r="P37" s="344"/>
    </row>
    <row r="38" spans="1:16" s="19" customFormat="1" ht="24" x14ac:dyDescent="0.25">
      <c r="A38" s="49">
        <v>21390</v>
      </c>
      <c r="B38" s="42" t="s">
        <v>36</v>
      </c>
      <c r="C38" s="373">
        <f t="shared" si="1"/>
        <v>0</v>
      </c>
      <c r="D38" s="226" t="s">
        <v>24</v>
      </c>
      <c r="E38" s="45" t="s">
        <v>24</v>
      </c>
      <c r="F38" s="227" t="s">
        <v>24</v>
      </c>
      <c r="G38" s="226" t="s">
        <v>24</v>
      </c>
      <c r="H38" s="189" t="s">
        <v>24</v>
      </c>
      <c r="I38" s="46" t="s">
        <v>24</v>
      </c>
      <c r="J38" s="249">
        <f>SUM(J39:J42)</f>
        <v>0</v>
      </c>
      <c r="K38" s="105">
        <f>SUM(K39:K42)</f>
        <v>0</v>
      </c>
      <c r="L38" s="115">
        <f t="shared" si="2"/>
        <v>0</v>
      </c>
      <c r="M38" s="293" t="s">
        <v>24</v>
      </c>
      <c r="N38" s="45" t="s">
        <v>24</v>
      </c>
      <c r="O38" s="46" t="s">
        <v>24</v>
      </c>
      <c r="P38" s="346"/>
    </row>
    <row r="39" spans="1:16" ht="24" x14ac:dyDescent="0.25">
      <c r="A39" s="31">
        <v>21391</v>
      </c>
      <c r="B39" s="50" t="s">
        <v>37</v>
      </c>
      <c r="C39" s="374">
        <f t="shared" si="1"/>
        <v>0</v>
      </c>
      <c r="D39" s="228" t="s">
        <v>24</v>
      </c>
      <c r="E39" s="52" t="s">
        <v>24</v>
      </c>
      <c r="F39" s="229" t="s">
        <v>24</v>
      </c>
      <c r="G39" s="228" t="s">
        <v>24</v>
      </c>
      <c r="H39" s="190" t="s">
        <v>24</v>
      </c>
      <c r="I39" s="54" t="s">
        <v>24</v>
      </c>
      <c r="J39" s="252"/>
      <c r="K39" s="201"/>
      <c r="L39" s="109">
        <f t="shared" si="2"/>
        <v>0</v>
      </c>
      <c r="M39" s="305" t="s">
        <v>24</v>
      </c>
      <c r="N39" s="52" t="s">
        <v>24</v>
      </c>
      <c r="O39" s="54" t="s">
        <v>24</v>
      </c>
      <c r="P39" s="343"/>
    </row>
    <row r="40" spans="1:16" x14ac:dyDescent="0.25">
      <c r="A40" s="35">
        <v>21393</v>
      </c>
      <c r="B40" s="56" t="s">
        <v>38</v>
      </c>
      <c r="C40" s="362">
        <f t="shared" si="1"/>
        <v>0</v>
      </c>
      <c r="D40" s="230" t="s">
        <v>24</v>
      </c>
      <c r="E40" s="58" t="s">
        <v>24</v>
      </c>
      <c r="F40" s="231" t="s">
        <v>24</v>
      </c>
      <c r="G40" s="230" t="s">
        <v>24</v>
      </c>
      <c r="H40" s="191" t="s">
        <v>24</v>
      </c>
      <c r="I40" s="60" t="s">
        <v>24</v>
      </c>
      <c r="J40" s="253"/>
      <c r="K40" s="202"/>
      <c r="L40" s="110">
        <f t="shared" si="2"/>
        <v>0</v>
      </c>
      <c r="M40" s="306" t="s">
        <v>24</v>
      </c>
      <c r="N40" s="58" t="s">
        <v>24</v>
      </c>
      <c r="O40" s="60" t="s">
        <v>24</v>
      </c>
      <c r="P40" s="344"/>
    </row>
    <row r="41" spans="1:16" x14ac:dyDescent="0.25">
      <c r="A41" s="35">
        <v>21395</v>
      </c>
      <c r="B41" s="56" t="s">
        <v>39</v>
      </c>
      <c r="C41" s="362">
        <f t="shared" si="1"/>
        <v>0</v>
      </c>
      <c r="D41" s="230" t="s">
        <v>24</v>
      </c>
      <c r="E41" s="58" t="s">
        <v>24</v>
      </c>
      <c r="F41" s="231" t="s">
        <v>24</v>
      </c>
      <c r="G41" s="230" t="s">
        <v>24</v>
      </c>
      <c r="H41" s="191" t="s">
        <v>24</v>
      </c>
      <c r="I41" s="60" t="s">
        <v>24</v>
      </c>
      <c r="J41" s="253"/>
      <c r="K41" s="202"/>
      <c r="L41" s="110">
        <f t="shared" si="2"/>
        <v>0</v>
      </c>
      <c r="M41" s="306" t="s">
        <v>24</v>
      </c>
      <c r="N41" s="58" t="s">
        <v>24</v>
      </c>
      <c r="O41" s="60" t="s">
        <v>24</v>
      </c>
      <c r="P41" s="344"/>
    </row>
    <row r="42" spans="1:16" ht="24" x14ac:dyDescent="0.25">
      <c r="A42" s="35">
        <v>21399</v>
      </c>
      <c r="B42" s="56" t="s">
        <v>40</v>
      </c>
      <c r="C42" s="362">
        <f t="shared" si="1"/>
        <v>0</v>
      </c>
      <c r="D42" s="230" t="s">
        <v>24</v>
      </c>
      <c r="E42" s="58" t="s">
        <v>24</v>
      </c>
      <c r="F42" s="231" t="s">
        <v>24</v>
      </c>
      <c r="G42" s="230" t="s">
        <v>24</v>
      </c>
      <c r="H42" s="191" t="s">
        <v>24</v>
      </c>
      <c r="I42" s="60" t="s">
        <v>24</v>
      </c>
      <c r="J42" s="253"/>
      <c r="K42" s="202"/>
      <c r="L42" s="110">
        <f t="shared" si="2"/>
        <v>0</v>
      </c>
      <c r="M42" s="306" t="s">
        <v>24</v>
      </c>
      <c r="N42" s="58" t="s">
        <v>24</v>
      </c>
      <c r="O42" s="60" t="s">
        <v>24</v>
      </c>
      <c r="P42" s="344"/>
    </row>
    <row r="43" spans="1:16" s="19" customFormat="1" ht="36.75" customHeight="1" x14ac:dyDescent="0.25">
      <c r="A43" s="49">
        <v>21420</v>
      </c>
      <c r="B43" s="42" t="s">
        <v>41</v>
      </c>
      <c r="C43" s="375">
        <f>F43</f>
        <v>0</v>
      </c>
      <c r="D43" s="233"/>
      <c r="E43" s="44"/>
      <c r="F43" s="234">
        <f>D43+E43</f>
        <v>0</v>
      </c>
      <c r="G43" s="226" t="s">
        <v>24</v>
      </c>
      <c r="H43" s="189" t="s">
        <v>24</v>
      </c>
      <c r="I43" s="46" t="s">
        <v>24</v>
      </c>
      <c r="J43" s="226" t="s">
        <v>24</v>
      </c>
      <c r="K43" s="189" t="s">
        <v>24</v>
      </c>
      <c r="L43" s="46" t="s">
        <v>24</v>
      </c>
      <c r="M43" s="293" t="s">
        <v>24</v>
      </c>
      <c r="N43" s="45" t="s">
        <v>24</v>
      </c>
      <c r="O43" s="46" t="s">
        <v>24</v>
      </c>
      <c r="P43" s="346"/>
    </row>
    <row r="44" spans="1:16" s="19" customFormat="1" ht="24" x14ac:dyDescent="0.25">
      <c r="A44" s="71">
        <v>21490</v>
      </c>
      <c r="B44" s="72" t="s">
        <v>42</v>
      </c>
      <c r="C44" s="375">
        <f>F44+I44+L44</f>
        <v>0</v>
      </c>
      <c r="D44" s="235">
        <f>D45</f>
        <v>0</v>
      </c>
      <c r="E44" s="73">
        <f>E45</f>
        <v>0</v>
      </c>
      <c r="F44" s="236">
        <f>D44+E44</f>
        <v>0</v>
      </c>
      <c r="G44" s="235">
        <f t="shared" ref="G44:K44" si="3">G45</f>
        <v>0</v>
      </c>
      <c r="H44" s="193">
        <f t="shared" si="3"/>
        <v>0</v>
      </c>
      <c r="I44" s="280">
        <f>G44+H44</f>
        <v>0</v>
      </c>
      <c r="J44" s="235">
        <f t="shared" si="3"/>
        <v>0</v>
      </c>
      <c r="K44" s="193">
        <f t="shared" si="3"/>
        <v>0</v>
      </c>
      <c r="L44" s="280">
        <f>J44+K44</f>
        <v>0</v>
      </c>
      <c r="M44" s="293" t="s">
        <v>24</v>
      </c>
      <c r="N44" s="45" t="s">
        <v>24</v>
      </c>
      <c r="O44" s="46" t="s">
        <v>24</v>
      </c>
      <c r="P44" s="346"/>
    </row>
    <row r="45" spans="1:16" s="19" customFormat="1" ht="24" x14ac:dyDescent="0.25">
      <c r="A45" s="35">
        <v>21499</v>
      </c>
      <c r="B45" s="56" t="s">
        <v>43</v>
      </c>
      <c r="C45" s="376">
        <f>F45+I45+L45</f>
        <v>0</v>
      </c>
      <c r="D45" s="219"/>
      <c r="E45" s="32"/>
      <c r="F45" s="220">
        <f>D45+E45</f>
        <v>0</v>
      </c>
      <c r="G45" s="281"/>
      <c r="H45" s="186"/>
      <c r="I45" s="33">
        <f>G45+H45</f>
        <v>0</v>
      </c>
      <c r="J45" s="219"/>
      <c r="K45" s="186"/>
      <c r="L45" s="33">
        <f>J45+K45</f>
        <v>0</v>
      </c>
      <c r="M45" s="307" t="s">
        <v>24</v>
      </c>
      <c r="N45" s="55" t="s">
        <v>24</v>
      </c>
      <c r="O45" s="67" t="s">
        <v>24</v>
      </c>
      <c r="P45" s="347"/>
    </row>
    <row r="46" spans="1:16" ht="24" x14ac:dyDescent="0.25">
      <c r="A46" s="75">
        <v>23000</v>
      </c>
      <c r="B46" s="76" t="s">
        <v>44</v>
      </c>
      <c r="C46" s="375">
        <f>O46</f>
        <v>0</v>
      </c>
      <c r="D46" s="237" t="s">
        <v>24</v>
      </c>
      <c r="E46" s="61" t="s">
        <v>24</v>
      </c>
      <c r="F46" s="238" t="s">
        <v>24</v>
      </c>
      <c r="G46" s="237" t="s">
        <v>24</v>
      </c>
      <c r="H46" s="194" t="s">
        <v>24</v>
      </c>
      <c r="I46" s="282" t="s">
        <v>24</v>
      </c>
      <c r="J46" s="237" t="s">
        <v>24</v>
      </c>
      <c r="K46" s="194" t="s">
        <v>24</v>
      </c>
      <c r="L46" s="282" t="s">
        <v>24</v>
      </c>
      <c r="M46" s="296">
        <f>SUM(M47:M48)</f>
        <v>0</v>
      </c>
      <c r="N46" s="70">
        <f>SUM(N47:N48)</f>
        <v>0</v>
      </c>
      <c r="O46" s="315">
        <f>M46+N46</f>
        <v>0</v>
      </c>
      <c r="P46" s="346"/>
    </row>
    <row r="47" spans="1:16" ht="24" x14ac:dyDescent="0.25">
      <c r="A47" s="77">
        <v>23410</v>
      </c>
      <c r="B47" s="78" t="s">
        <v>45</v>
      </c>
      <c r="C47" s="377">
        <f>O47</f>
        <v>0</v>
      </c>
      <c r="D47" s="239" t="s">
        <v>24</v>
      </c>
      <c r="E47" s="80" t="s">
        <v>24</v>
      </c>
      <c r="F47" s="240" t="s">
        <v>24</v>
      </c>
      <c r="G47" s="239" t="s">
        <v>24</v>
      </c>
      <c r="H47" s="195" t="s">
        <v>24</v>
      </c>
      <c r="I47" s="283" t="s">
        <v>24</v>
      </c>
      <c r="J47" s="239" t="s">
        <v>24</v>
      </c>
      <c r="K47" s="195" t="s">
        <v>24</v>
      </c>
      <c r="L47" s="283" t="s">
        <v>24</v>
      </c>
      <c r="M47" s="297"/>
      <c r="N47" s="84"/>
      <c r="O47" s="81">
        <f>M47+N47</f>
        <v>0</v>
      </c>
      <c r="P47" s="348"/>
    </row>
    <row r="48" spans="1:16" ht="24" x14ac:dyDescent="0.25">
      <c r="A48" s="77">
        <v>23510</v>
      </c>
      <c r="B48" s="78" t="s">
        <v>46</v>
      </c>
      <c r="C48" s="377">
        <f>O48</f>
        <v>0</v>
      </c>
      <c r="D48" s="239" t="s">
        <v>24</v>
      </c>
      <c r="E48" s="80" t="s">
        <v>24</v>
      </c>
      <c r="F48" s="240" t="s">
        <v>24</v>
      </c>
      <c r="G48" s="239" t="s">
        <v>24</v>
      </c>
      <c r="H48" s="195" t="s">
        <v>24</v>
      </c>
      <c r="I48" s="283" t="s">
        <v>24</v>
      </c>
      <c r="J48" s="239" t="s">
        <v>24</v>
      </c>
      <c r="K48" s="195" t="s">
        <v>24</v>
      </c>
      <c r="L48" s="283" t="s">
        <v>24</v>
      </c>
      <c r="M48" s="297"/>
      <c r="N48" s="84"/>
      <c r="O48" s="81">
        <f>M48+N48</f>
        <v>0</v>
      </c>
      <c r="P48" s="348"/>
    </row>
    <row r="49" spans="1:16" x14ac:dyDescent="0.25">
      <c r="A49" s="82"/>
      <c r="B49" s="78"/>
      <c r="C49" s="378"/>
      <c r="D49" s="239"/>
      <c r="E49" s="80"/>
      <c r="F49" s="324"/>
      <c r="G49" s="239"/>
      <c r="H49" s="195"/>
      <c r="I49" s="283"/>
      <c r="J49" s="79"/>
      <c r="K49" s="325"/>
      <c r="L49" s="326"/>
      <c r="M49" s="327"/>
      <c r="N49" s="328"/>
      <c r="O49" s="326"/>
      <c r="P49" s="348"/>
    </row>
    <row r="50" spans="1:16" s="19" customFormat="1" x14ac:dyDescent="0.25">
      <c r="A50" s="85"/>
      <c r="B50" s="86" t="s">
        <v>47</v>
      </c>
      <c r="C50" s="379"/>
      <c r="D50" s="329"/>
      <c r="E50" s="330"/>
      <c r="F50" s="331"/>
      <c r="G50" s="329"/>
      <c r="H50" s="332"/>
      <c r="I50" s="333"/>
      <c r="J50" s="329"/>
      <c r="K50" s="332"/>
      <c r="L50" s="333"/>
      <c r="M50" s="334"/>
      <c r="N50" s="330"/>
      <c r="O50" s="333"/>
      <c r="P50" s="349"/>
    </row>
    <row r="51" spans="1:16" s="19" customFormat="1" ht="12.75" thickBot="1" x14ac:dyDescent="0.3">
      <c r="A51" s="87"/>
      <c r="B51" s="20" t="s">
        <v>48</v>
      </c>
      <c r="C51" s="380">
        <f t="shared" ref="C51:C114" si="4">F51+I51+L51+O51</f>
        <v>7491</v>
      </c>
      <c r="D51" s="241">
        <f>SUM(D52,D283)</f>
        <v>7491</v>
      </c>
      <c r="E51" s="89">
        <f>SUM(E52,E283)</f>
        <v>0</v>
      </c>
      <c r="F51" s="242">
        <f t="shared" ref="F51:F115" si="5">D51+E51</f>
        <v>7491</v>
      </c>
      <c r="G51" s="241">
        <f>SUM(G52,G283)</f>
        <v>0</v>
      </c>
      <c r="H51" s="196">
        <f>SUM(H52,H283)</f>
        <v>0</v>
      </c>
      <c r="I51" s="90">
        <f t="shared" ref="I51:I115" si="6">G51+H51</f>
        <v>0</v>
      </c>
      <c r="J51" s="241">
        <f>SUM(J52,J283)</f>
        <v>0</v>
      </c>
      <c r="K51" s="196">
        <f>SUM(K52,K283)</f>
        <v>0</v>
      </c>
      <c r="L51" s="90">
        <f t="shared" ref="L51:L115" si="7">J51+K51</f>
        <v>0</v>
      </c>
      <c r="M51" s="298">
        <f>SUM(M52,M283)</f>
        <v>0</v>
      </c>
      <c r="N51" s="89">
        <f>SUM(N52,N283)</f>
        <v>0</v>
      </c>
      <c r="O51" s="90">
        <f t="shared" ref="O51:O115" si="8">M51+N51</f>
        <v>0</v>
      </c>
      <c r="P51" s="341"/>
    </row>
    <row r="52" spans="1:16" s="19" customFormat="1" ht="36.75" thickTop="1" x14ac:dyDescent="0.25">
      <c r="A52" s="91"/>
      <c r="B52" s="92" t="s">
        <v>49</v>
      </c>
      <c r="C52" s="381">
        <f t="shared" si="4"/>
        <v>7491</v>
      </c>
      <c r="D52" s="243">
        <f>SUM(D53,D195)</f>
        <v>7491</v>
      </c>
      <c r="E52" s="94">
        <f>SUM(E53,E195)</f>
        <v>0</v>
      </c>
      <c r="F52" s="244">
        <f t="shared" si="5"/>
        <v>7491</v>
      </c>
      <c r="G52" s="243">
        <f>SUM(G53,G195)</f>
        <v>0</v>
      </c>
      <c r="H52" s="197">
        <f>SUM(H53,H195)</f>
        <v>0</v>
      </c>
      <c r="I52" s="95">
        <f t="shared" si="6"/>
        <v>0</v>
      </c>
      <c r="J52" s="243">
        <f>SUM(J53,J195)</f>
        <v>0</v>
      </c>
      <c r="K52" s="197">
        <f>SUM(K53,K195)</f>
        <v>0</v>
      </c>
      <c r="L52" s="95">
        <f t="shared" si="7"/>
        <v>0</v>
      </c>
      <c r="M52" s="299">
        <f>SUM(M53,M195)</f>
        <v>0</v>
      </c>
      <c r="N52" s="94">
        <f>SUM(N53,N195)</f>
        <v>0</v>
      </c>
      <c r="O52" s="95">
        <f t="shared" si="8"/>
        <v>0</v>
      </c>
      <c r="P52" s="350"/>
    </row>
    <row r="53" spans="1:16" s="19" customFormat="1" ht="24" x14ac:dyDescent="0.25">
      <c r="A53" s="96"/>
      <c r="B53" s="16" t="s">
        <v>50</v>
      </c>
      <c r="C53" s="382">
        <f t="shared" si="4"/>
        <v>6137</v>
      </c>
      <c r="D53" s="245">
        <f>SUM(D54,D76,D174,D188)</f>
        <v>7491</v>
      </c>
      <c r="E53" s="98">
        <f>SUM(E54,E76,E174,E188)</f>
        <v>-1354</v>
      </c>
      <c r="F53" s="246">
        <f t="shared" si="5"/>
        <v>6137</v>
      </c>
      <c r="G53" s="245">
        <f>SUM(G54,G76,G174,G188)</f>
        <v>0</v>
      </c>
      <c r="H53" s="198">
        <f>SUM(H54,H76,H174,H188)</f>
        <v>0</v>
      </c>
      <c r="I53" s="99">
        <f t="shared" si="6"/>
        <v>0</v>
      </c>
      <c r="J53" s="245">
        <f>SUM(J54,J76,J174,J188)</f>
        <v>0</v>
      </c>
      <c r="K53" s="198">
        <f>SUM(K54,K76,K174,K188)</f>
        <v>0</v>
      </c>
      <c r="L53" s="99">
        <f t="shared" si="7"/>
        <v>0</v>
      </c>
      <c r="M53" s="300">
        <f>SUM(M54,M76,M174,M188)</f>
        <v>0</v>
      </c>
      <c r="N53" s="98">
        <f>SUM(N54,N76,N174,N188)</f>
        <v>0</v>
      </c>
      <c r="O53" s="99">
        <f t="shared" si="8"/>
        <v>0</v>
      </c>
      <c r="P53" s="351"/>
    </row>
    <row r="54" spans="1:16" s="19" customFormat="1" x14ac:dyDescent="0.25">
      <c r="A54" s="100">
        <v>1000</v>
      </c>
      <c r="B54" s="100" t="s">
        <v>51</v>
      </c>
      <c r="C54" s="383">
        <f t="shared" si="4"/>
        <v>0</v>
      </c>
      <c r="D54" s="247">
        <f>SUM(D55,D68)</f>
        <v>0</v>
      </c>
      <c r="E54" s="102">
        <f>SUM(E55,E68)</f>
        <v>0</v>
      </c>
      <c r="F54" s="248">
        <f t="shared" si="5"/>
        <v>0</v>
      </c>
      <c r="G54" s="247">
        <f>SUM(G55,G68)</f>
        <v>0</v>
      </c>
      <c r="H54" s="199">
        <f>SUM(H55,H68)</f>
        <v>0</v>
      </c>
      <c r="I54" s="103">
        <f t="shared" si="6"/>
        <v>0</v>
      </c>
      <c r="J54" s="247">
        <f>SUM(J55,J68)</f>
        <v>0</v>
      </c>
      <c r="K54" s="199">
        <f>SUM(K55,K68)</f>
        <v>0</v>
      </c>
      <c r="L54" s="103">
        <f t="shared" si="7"/>
        <v>0</v>
      </c>
      <c r="M54" s="139">
        <f>SUM(M55,M68)</f>
        <v>0</v>
      </c>
      <c r="N54" s="102">
        <f>SUM(N55,N68)</f>
        <v>0</v>
      </c>
      <c r="O54" s="103">
        <f t="shared" si="8"/>
        <v>0</v>
      </c>
      <c r="P54" s="352"/>
    </row>
    <row r="55" spans="1:16" x14ac:dyDescent="0.25">
      <c r="A55" s="42">
        <v>1100</v>
      </c>
      <c r="B55" s="104" t="s">
        <v>52</v>
      </c>
      <c r="C55" s="373">
        <f t="shared" si="4"/>
        <v>0</v>
      </c>
      <c r="D55" s="249">
        <f>SUM(D56,D59,D67)</f>
        <v>0</v>
      </c>
      <c r="E55" s="48">
        <f>SUM(E56,E59,E67)</f>
        <v>0</v>
      </c>
      <c r="F55" s="250">
        <f t="shared" si="5"/>
        <v>0</v>
      </c>
      <c r="G55" s="249">
        <f>SUM(G56,G59,G67)</f>
        <v>0</v>
      </c>
      <c r="H55" s="105">
        <f>SUM(H56,H59,H67)</f>
        <v>0</v>
      </c>
      <c r="I55" s="115">
        <f t="shared" si="6"/>
        <v>0</v>
      </c>
      <c r="J55" s="249">
        <f>SUM(J56,J59,J67)</f>
        <v>0</v>
      </c>
      <c r="K55" s="105">
        <f>SUM(K56,K59,K67)</f>
        <v>0</v>
      </c>
      <c r="L55" s="115">
        <f t="shared" si="7"/>
        <v>0</v>
      </c>
      <c r="M55" s="140">
        <f>SUM(M56,M59,M67)</f>
        <v>0</v>
      </c>
      <c r="N55" s="130">
        <f>SUM(N56,N59,N67)</f>
        <v>0</v>
      </c>
      <c r="O55" s="160">
        <f t="shared" si="8"/>
        <v>0</v>
      </c>
      <c r="P55" s="353"/>
    </row>
    <row r="56" spans="1:16" x14ac:dyDescent="0.25">
      <c r="A56" s="106">
        <v>1110</v>
      </c>
      <c r="B56" s="78" t="s">
        <v>53</v>
      </c>
      <c r="C56" s="378">
        <f t="shared" si="4"/>
        <v>0</v>
      </c>
      <c r="D56" s="131">
        <f>SUM(D57:D58)</f>
        <v>0</v>
      </c>
      <c r="E56" s="107">
        <f>SUM(E57:E58)</f>
        <v>0</v>
      </c>
      <c r="F56" s="251">
        <f t="shared" si="5"/>
        <v>0</v>
      </c>
      <c r="G56" s="131">
        <f>SUM(G57:G58)</f>
        <v>0</v>
      </c>
      <c r="H56" s="200">
        <f>SUM(H57:H58)</f>
        <v>0</v>
      </c>
      <c r="I56" s="108">
        <f t="shared" si="6"/>
        <v>0</v>
      </c>
      <c r="J56" s="131">
        <f>SUM(J57:J58)</f>
        <v>0</v>
      </c>
      <c r="K56" s="200">
        <f>SUM(K57:K58)</f>
        <v>0</v>
      </c>
      <c r="L56" s="108">
        <f t="shared" si="7"/>
        <v>0</v>
      </c>
      <c r="M56" s="136">
        <f>SUM(M57:M58)</f>
        <v>0</v>
      </c>
      <c r="N56" s="107">
        <f>SUM(N57:N58)</f>
        <v>0</v>
      </c>
      <c r="O56" s="108">
        <f t="shared" si="8"/>
        <v>0</v>
      </c>
      <c r="P56" s="348"/>
    </row>
    <row r="57" spans="1:16" x14ac:dyDescent="0.25">
      <c r="A57" s="31">
        <v>1111</v>
      </c>
      <c r="B57" s="50" t="s">
        <v>54</v>
      </c>
      <c r="C57" s="374">
        <f t="shared" si="4"/>
        <v>0</v>
      </c>
      <c r="D57" s="252"/>
      <c r="E57" s="53"/>
      <c r="F57" s="145">
        <f t="shared" si="5"/>
        <v>0</v>
      </c>
      <c r="G57" s="252"/>
      <c r="H57" s="201"/>
      <c r="I57" s="109">
        <f t="shared" si="6"/>
        <v>0</v>
      </c>
      <c r="J57" s="252"/>
      <c r="K57" s="201"/>
      <c r="L57" s="109">
        <f t="shared" si="7"/>
        <v>0</v>
      </c>
      <c r="M57" s="294"/>
      <c r="N57" s="53"/>
      <c r="O57" s="109">
        <f t="shared" si="8"/>
        <v>0</v>
      </c>
      <c r="P57" s="343"/>
    </row>
    <row r="58" spans="1:16" ht="24" customHeight="1" x14ac:dyDescent="0.2">
      <c r="A58" s="35">
        <v>1119</v>
      </c>
      <c r="B58" s="56" t="s">
        <v>55</v>
      </c>
      <c r="C58" s="362">
        <f t="shared" si="4"/>
        <v>0</v>
      </c>
      <c r="D58" s="253"/>
      <c r="E58" s="59"/>
      <c r="F58" s="143">
        <f t="shared" si="5"/>
        <v>0</v>
      </c>
      <c r="G58" s="253"/>
      <c r="H58" s="202"/>
      <c r="I58" s="110">
        <f t="shared" si="6"/>
        <v>0</v>
      </c>
      <c r="J58" s="253"/>
      <c r="K58" s="202"/>
      <c r="L58" s="110">
        <f t="shared" si="7"/>
        <v>0</v>
      </c>
      <c r="M58" s="125"/>
      <c r="N58" s="59"/>
      <c r="O58" s="110">
        <f t="shared" si="8"/>
        <v>0</v>
      </c>
      <c r="P58" s="874"/>
    </row>
    <row r="59" spans="1:16" ht="23.25" customHeight="1" x14ac:dyDescent="0.25">
      <c r="A59" s="111">
        <v>1140</v>
      </c>
      <c r="B59" s="56" t="s">
        <v>56</v>
      </c>
      <c r="C59" s="362">
        <f t="shared" si="4"/>
        <v>0</v>
      </c>
      <c r="D59" s="254">
        <f>SUM(D60:D66)</f>
        <v>0</v>
      </c>
      <c r="E59" s="38">
        <f>SUM(E60:E66)</f>
        <v>0</v>
      </c>
      <c r="F59" s="149">
        <f>D59+E59</f>
        <v>0</v>
      </c>
      <c r="G59" s="254">
        <f>SUM(G60:G66)</f>
        <v>0</v>
      </c>
      <c r="H59" s="118">
        <f>SUM(H60:H66)</f>
        <v>0</v>
      </c>
      <c r="I59" s="112">
        <f t="shared" si="6"/>
        <v>0</v>
      </c>
      <c r="J59" s="254">
        <f>SUM(J60:J66)</f>
        <v>0</v>
      </c>
      <c r="K59" s="118">
        <f>SUM(K60:K66)</f>
        <v>0</v>
      </c>
      <c r="L59" s="112">
        <f t="shared" si="7"/>
        <v>0</v>
      </c>
      <c r="M59" s="135">
        <f>SUM(M60:M66)</f>
        <v>0</v>
      </c>
      <c r="N59" s="38">
        <f>SUM(N60:N66)</f>
        <v>0</v>
      </c>
      <c r="O59" s="112">
        <f t="shared" si="8"/>
        <v>0</v>
      </c>
      <c r="P59" s="344"/>
    </row>
    <row r="60" spans="1:16" x14ac:dyDescent="0.25">
      <c r="A60" s="35">
        <v>1141</v>
      </c>
      <c r="B60" s="56" t="s">
        <v>57</v>
      </c>
      <c r="C60" s="362">
        <f t="shared" si="4"/>
        <v>0</v>
      </c>
      <c r="D60" s="253"/>
      <c r="E60" s="59"/>
      <c r="F60" s="143">
        <f t="shared" si="5"/>
        <v>0</v>
      </c>
      <c r="G60" s="253">
        <v>0</v>
      </c>
      <c r="H60" s="202"/>
      <c r="I60" s="110">
        <f t="shared" si="6"/>
        <v>0</v>
      </c>
      <c r="J60" s="253"/>
      <c r="K60" s="202"/>
      <c r="L60" s="110">
        <f t="shared" si="7"/>
        <v>0</v>
      </c>
      <c r="M60" s="125"/>
      <c r="N60" s="59"/>
      <c r="O60" s="110">
        <f t="shared" si="8"/>
        <v>0</v>
      </c>
      <c r="P60" s="344"/>
    </row>
    <row r="61" spans="1:16" ht="24.75" customHeight="1" x14ac:dyDescent="0.25">
      <c r="A61" s="35">
        <v>1142</v>
      </c>
      <c r="B61" s="56" t="s">
        <v>58</v>
      </c>
      <c r="C61" s="362">
        <f t="shared" si="4"/>
        <v>0</v>
      </c>
      <c r="D61" s="253"/>
      <c r="E61" s="59"/>
      <c r="F61" s="143">
        <f t="shared" si="5"/>
        <v>0</v>
      </c>
      <c r="G61" s="253"/>
      <c r="H61" s="202"/>
      <c r="I61" s="110">
        <f t="shared" si="6"/>
        <v>0</v>
      </c>
      <c r="J61" s="253"/>
      <c r="K61" s="202"/>
      <c r="L61" s="110">
        <f t="shared" si="7"/>
        <v>0</v>
      </c>
      <c r="M61" s="125"/>
      <c r="N61" s="59"/>
      <c r="O61" s="110">
        <f t="shared" si="8"/>
        <v>0</v>
      </c>
      <c r="P61" s="344"/>
    </row>
    <row r="62" spans="1:16" ht="24" x14ac:dyDescent="0.25">
      <c r="A62" s="35">
        <v>1145</v>
      </c>
      <c r="B62" s="56" t="s">
        <v>59</v>
      </c>
      <c r="C62" s="362">
        <f t="shared" si="4"/>
        <v>0</v>
      </c>
      <c r="D62" s="253"/>
      <c r="E62" s="59"/>
      <c r="F62" s="143">
        <f t="shared" si="5"/>
        <v>0</v>
      </c>
      <c r="G62" s="253"/>
      <c r="H62" s="202"/>
      <c r="I62" s="110">
        <f t="shared" si="6"/>
        <v>0</v>
      </c>
      <c r="J62" s="253"/>
      <c r="K62" s="202"/>
      <c r="L62" s="110">
        <f t="shared" si="7"/>
        <v>0</v>
      </c>
      <c r="M62" s="125"/>
      <c r="N62" s="59"/>
      <c r="O62" s="110">
        <f t="shared" si="8"/>
        <v>0</v>
      </c>
      <c r="P62" s="344"/>
    </row>
    <row r="63" spans="1:16" ht="27.75" customHeight="1" x14ac:dyDescent="0.25">
      <c r="A63" s="35">
        <v>1146</v>
      </c>
      <c r="B63" s="56" t="s">
        <v>60</v>
      </c>
      <c r="C63" s="362">
        <f t="shared" si="4"/>
        <v>0</v>
      </c>
      <c r="D63" s="253"/>
      <c r="E63" s="59"/>
      <c r="F63" s="143">
        <f t="shared" si="5"/>
        <v>0</v>
      </c>
      <c r="G63" s="253"/>
      <c r="H63" s="202"/>
      <c r="I63" s="110">
        <f t="shared" si="6"/>
        <v>0</v>
      </c>
      <c r="J63" s="253"/>
      <c r="K63" s="202"/>
      <c r="L63" s="110">
        <f t="shared" si="7"/>
        <v>0</v>
      </c>
      <c r="M63" s="125"/>
      <c r="N63" s="59"/>
      <c r="O63" s="110">
        <f t="shared" si="8"/>
        <v>0</v>
      </c>
      <c r="P63" s="344"/>
    </row>
    <row r="64" spans="1:16" x14ac:dyDescent="0.25">
      <c r="A64" s="35">
        <v>1147</v>
      </c>
      <c r="B64" s="56" t="s">
        <v>61</v>
      </c>
      <c r="C64" s="362">
        <f t="shared" si="4"/>
        <v>0</v>
      </c>
      <c r="D64" s="253"/>
      <c r="E64" s="59"/>
      <c r="F64" s="143">
        <f t="shared" si="5"/>
        <v>0</v>
      </c>
      <c r="G64" s="253"/>
      <c r="H64" s="202"/>
      <c r="I64" s="110">
        <f t="shared" si="6"/>
        <v>0</v>
      </c>
      <c r="J64" s="253"/>
      <c r="K64" s="202"/>
      <c r="L64" s="110">
        <f t="shared" si="7"/>
        <v>0</v>
      </c>
      <c r="M64" s="125"/>
      <c r="N64" s="59"/>
      <c r="O64" s="110">
        <f t="shared" si="8"/>
        <v>0</v>
      </c>
      <c r="P64" s="344"/>
    </row>
    <row r="65" spans="1:16" x14ac:dyDescent="0.25">
      <c r="A65" s="35">
        <v>1148</v>
      </c>
      <c r="B65" s="56" t="s">
        <v>295</v>
      </c>
      <c r="C65" s="362">
        <f t="shared" si="4"/>
        <v>0</v>
      </c>
      <c r="D65" s="253"/>
      <c r="E65" s="59"/>
      <c r="F65" s="143">
        <f t="shared" si="5"/>
        <v>0</v>
      </c>
      <c r="G65" s="253"/>
      <c r="H65" s="202"/>
      <c r="I65" s="110">
        <f t="shared" si="6"/>
        <v>0</v>
      </c>
      <c r="J65" s="253"/>
      <c r="K65" s="202"/>
      <c r="L65" s="110">
        <f t="shared" si="7"/>
        <v>0</v>
      </c>
      <c r="M65" s="125"/>
      <c r="N65" s="59"/>
      <c r="O65" s="110">
        <f t="shared" si="8"/>
        <v>0</v>
      </c>
      <c r="P65" s="344"/>
    </row>
    <row r="66" spans="1:16" ht="37.5" customHeight="1" x14ac:dyDescent="0.25">
      <c r="A66" s="35">
        <v>1149</v>
      </c>
      <c r="B66" s="56" t="s">
        <v>62</v>
      </c>
      <c r="C66" s="362">
        <f t="shared" si="4"/>
        <v>0</v>
      </c>
      <c r="D66" s="253"/>
      <c r="E66" s="59"/>
      <c r="F66" s="143">
        <f t="shared" si="5"/>
        <v>0</v>
      </c>
      <c r="G66" s="253"/>
      <c r="H66" s="202"/>
      <c r="I66" s="110">
        <f t="shared" si="6"/>
        <v>0</v>
      </c>
      <c r="J66" s="253"/>
      <c r="K66" s="202"/>
      <c r="L66" s="110">
        <f t="shared" si="7"/>
        <v>0</v>
      </c>
      <c r="M66" s="125"/>
      <c r="N66" s="59"/>
      <c r="O66" s="110">
        <f t="shared" si="8"/>
        <v>0</v>
      </c>
      <c r="P66" s="344"/>
    </row>
    <row r="67" spans="1:16" ht="36" x14ac:dyDescent="0.25">
      <c r="A67" s="106">
        <v>1150</v>
      </c>
      <c r="B67" s="78" t="s">
        <v>63</v>
      </c>
      <c r="C67" s="362">
        <f t="shared" si="4"/>
        <v>0</v>
      </c>
      <c r="D67" s="255"/>
      <c r="E67" s="113"/>
      <c r="F67" s="256">
        <f t="shared" si="5"/>
        <v>0</v>
      </c>
      <c r="G67" s="255"/>
      <c r="H67" s="203"/>
      <c r="I67" s="114">
        <f t="shared" si="6"/>
        <v>0</v>
      </c>
      <c r="J67" s="255"/>
      <c r="K67" s="203"/>
      <c r="L67" s="114">
        <f t="shared" si="7"/>
        <v>0</v>
      </c>
      <c r="M67" s="301"/>
      <c r="N67" s="113"/>
      <c r="O67" s="114">
        <f t="shared" si="8"/>
        <v>0</v>
      </c>
      <c r="P67" s="348"/>
    </row>
    <row r="68" spans="1:16" ht="36" x14ac:dyDescent="0.25">
      <c r="A68" s="42">
        <v>1200</v>
      </c>
      <c r="B68" s="104" t="s">
        <v>64</v>
      </c>
      <c r="C68" s="373">
        <f t="shared" si="4"/>
        <v>0</v>
      </c>
      <c r="D68" s="249">
        <f>SUM(D69:D70)</f>
        <v>0</v>
      </c>
      <c r="E68" s="48">
        <f>SUM(E69:E70)</f>
        <v>0</v>
      </c>
      <c r="F68" s="250">
        <f>D68+E68</f>
        <v>0</v>
      </c>
      <c r="G68" s="249">
        <f>SUM(G69:G70)</f>
        <v>0</v>
      </c>
      <c r="H68" s="105">
        <f>SUM(H69:H70)</f>
        <v>0</v>
      </c>
      <c r="I68" s="115">
        <f t="shared" si="6"/>
        <v>0</v>
      </c>
      <c r="J68" s="249">
        <f>SUM(J69:J70)</f>
        <v>0</v>
      </c>
      <c r="K68" s="105">
        <f>SUM(K69:K70)</f>
        <v>0</v>
      </c>
      <c r="L68" s="115">
        <f t="shared" si="7"/>
        <v>0</v>
      </c>
      <c r="M68" s="123">
        <f>SUM(M69:M70)</f>
        <v>0</v>
      </c>
      <c r="N68" s="48">
        <f>SUM(N69:N70)</f>
        <v>0</v>
      </c>
      <c r="O68" s="115">
        <f t="shared" si="8"/>
        <v>0</v>
      </c>
      <c r="P68" s="346"/>
    </row>
    <row r="69" spans="1:16" ht="24" x14ac:dyDescent="0.25">
      <c r="A69" s="116">
        <v>1210</v>
      </c>
      <c r="B69" s="50" t="s">
        <v>65</v>
      </c>
      <c r="C69" s="374">
        <f t="shared" si="4"/>
        <v>0</v>
      </c>
      <c r="D69" s="252"/>
      <c r="E69" s="53"/>
      <c r="F69" s="145">
        <f t="shared" si="5"/>
        <v>0</v>
      </c>
      <c r="G69" s="252"/>
      <c r="H69" s="201"/>
      <c r="I69" s="109">
        <f t="shared" si="6"/>
        <v>0</v>
      </c>
      <c r="J69" s="252"/>
      <c r="K69" s="201"/>
      <c r="L69" s="109">
        <f t="shared" si="7"/>
        <v>0</v>
      </c>
      <c r="M69" s="294"/>
      <c r="N69" s="53"/>
      <c r="O69" s="109">
        <f t="shared" si="8"/>
        <v>0</v>
      </c>
      <c r="P69" s="343"/>
    </row>
    <row r="70" spans="1:16" ht="24" x14ac:dyDescent="0.25">
      <c r="A70" s="111">
        <v>1220</v>
      </c>
      <c r="B70" s="56" t="s">
        <v>66</v>
      </c>
      <c r="C70" s="362">
        <f t="shared" si="4"/>
        <v>0</v>
      </c>
      <c r="D70" s="254">
        <f>SUM(D71:D75)</f>
        <v>0</v>
      </c>
      <c r="E70" s="38">
        <f>SUM(E71:E75)</f>
        <v>0</v>
      </c>
      <c r="F70" s="149">
        <f t="shared" si="5"/>
        <v>0</v>
      </c>
      <c r="G70" s="254">
        <f>SUM(G71:G75)</f>
        <v>0</v>
      </c>
      <c r="H70" s="118">
        <f>SUM(H71:H75)</f>
        <v>0</v>
      </c>
      <c r="I70" s="112">
        <f t="shared" si="6"/>
        <v>0</v>
      </c>
      <c r="J70" s="254">
        <f>SUM(J71:J75)</f>
        <v>0</v>
      </c>
      <c r="K70" s="118">
        <f>SUM(K71:K75)</f>
        <v>0</v>
      </c>
      <c r="L70" s="112">
        <f t="shared" si="7"/>
        <v>0</v>
      </c>
      <c r="M70" s="135">
        <f>SUM(M71:M75)</f>
        <v>0</v>
      </c>
      <c r="N70" s="38">
        <f>SUM(N71:N75)</f>
        <v>0</v>
      </c>
      <c r="O70" s="112">
        <f t="shared" si="8"/>
        <v>0</v>
      </c>
      <c r="P70" s="344"/>
    </row>
    <row r="71" spans="1:16" ht="60" x14ac:dyDescent="0.25">
      <c r="A71" s="35">
        <v>1221</v>
      </c>
      <c r="B71" s="56" t="s">
        <v>296</v>
      </c>
      <c r="C71" s="362">
        <f t="shared" si="4"/>
        <v>0</v>
      </c>
      <c r="D71" s="253"/>
      <c r="E71" s="59"/>
      <c r="F71" s="143">
        <f t="shared" si="5"/>
        <v>0</v>
      </c>
      <c r="G71" s="253"/>
      <c r="H71" s="202"/>
      <c r="I71" s="110">
        <f t="shared" si="6"/>
        <v>0</v>
      </c>
      <c r="J71" s="253"/>
      <c r="K71" s="202"/>
      <c r="L71" s="110">
        <f t="shared" si="7"/>
        <v>0</v>
      </c>
      <c r="M71" s="125"/>
      <c r="N71" s="59"/>
      <c r="O71" s="110">
        <f t="shared" si="8"/>
        <v>0</v>
      </c>
      <c r="P71" s="344"/>
    </row>
    <row r="72" spans="1:16" x14ac:dyDescent="0.25">
      <c r="A72" s="35">
        <v>1223</v>
      </c>
      <c r="B72" s="56" t="s">
        <v>67</v>
      </c>
      <c r="C72" s="362">
        <f t="shared" si="4"/>
        <v>0</v>
      </c>
      <c r="D72" s="253"/>
      <c r="E72" s="59"/>
      <c r="F72" s="143">
        <f t="shared" si="5"/>
        <v>0</v>
      </c>
      <c r="G72" s="253"/>
      <c r="H72" s="202"/>
      <c r="I72" s="110">
        <f t="shared" si="6"/>
        <v>0</v>
      </c>
      <c r="J72" s="253"/>
      <c r="K72" s="202"/>
      <c r="L72" s="110">
        <f t="shared" si="7"/>
        <v>0</v>
      </c>
      <c r="M72" s="125"/>
      <c r="N72" s="59"/>
      <c r="O72" s="110">
        <f t="shared" si="8"/>
        <v>0</v>
      </c>
      <c r="P72" s="344"/>
    </row>
    <row r="73" spans="1:16" x14ac:dyDescent="0.25">
      <c r="A73" s="35">
        <v>1225</v>
      </c>
      <c r="B73" s="56" t="s">
        <v>293</v>
      </c>
      <c r="C73" s="362">
        <f t="shared" si="4"/>
        <v>0</v>
      </c>
      <c r="D73" s="253"/>
      <c r="E73" s="59"/>
      <c r="F73" s="143">
        <f t="shared" si="5"/>
        <v>0</v>
      </c>
      <c r="G73" s="253"/>
      <c r="H73" s="202"/>
      <c r="I73" s="110">
        <f t="shared" si="6"/>
        <v>0</v>
      </c>
      <c r="J73" s="253"/>
      <c r="K73" s="202"/>
      <c r="L73" s="110">
        <f t="shared" si="7"/>
        <v>0</v>
      </c>
      <c r="M73" s="125"/>
      <c r="N73" s="59"/>
      <c r="O73" s="110">
        <f t="shared" si="8"/>
        <v>0</v>
      </c>
      <c r="P73" s="344"/>
    </row>
    <row r="74" spans="1:16" ht="36" x14ac:dyDescent="0.25">
      <c r="A74" s="35">
        <v>1227</v>
      </c>
      <c r="B74" s="56" t="s">
        <v>68</v>
      </c>
      <c r="C74" s="362">
        <f t="shared" si="4"/>
        <v>0</v>
      </c>
      <c r="D74" s="253"/>
      <c r="E74" s="59"/>
      <c r="F74" s="143">
        <f t="shared" si="5"/>
        <v>0</v>
      </c>
      <c r="G74" s="253"/>
      <c r="H74" s="202"/>
      <c r="I74" s="110">
        <f t="shared" si="6"/>
        <v>0</v>
      </c>
      <c r="J74" s="253"/>
      <c r="K74" s="202"/>
      <c r="L74" s="110">
        <f t="shared" si="7"/>
        <v>0</v>
      </c>
      <c r="M74" s="125"/>
      <c r="N74" s="59"/>
      <c r="O74" s="110">
        <f t="shared" si="8"/>
        <v>0</v>
      </c>
      <c r="P74" s="344"/>
    </row>
    <row r="75" spans="1:16" ht="60" x14ac:dyDescent="0.25">
      <c r="A75" s="35">
        <v>1228</v>
      </c>
      <c r="B75" s="56" t="s">
        <v>297</v>
      </c>
      <c r="C75" s="362">
        <f t="shared" si="4"/>
        <v>0</v>
      </c>
      <c r="D75" s="253"/>
      <c r="E75" s="59"/>
      <c r="F75" s="143">
        <f t="shared" si="5"/>
        <v>0</v>
      </c>
      <c r="G75" s="253"/>
      <c r="H75" s="202"/>
      <c r="I75" s="110">
        <f t="shared" si="6"/>
        <v>0</v>
      </c>
      <c r="J75" s="253"/>
      <c r="K75" s="202"/>
      <c r="L75" s="110">
        <f t="shared" si="7"/>
        <v>0</v>
      </c>
      <c r="M75" s="125"/>
      <c r="N75" s="59"/>
      <c r="O75" s="110">
        <f t="shared" si="8"/>
        <v>0</v>
      </c>
      <c r="P75" s="344"/>
    </row>
    <row r="76" spans="1:16" ht="15" customHeight="1" x14ac:dyDescent="0.25">
      <c r="A76" s="100">
        <v>2000</v>
      </c>
      <c r="B76" s="100" t="s">
        <v>69</v>
      </c>
      <c r="C76" s="383">
        <f t="shared" si="4"/>
        <v>6137</v>
      </c>
      <c r="D76" s="247">
        <f>SUM(D77,D84,D131,D165,D166,D173)</f>
        <v>7491</v>
      </c>
      <c r="E76" s="102">
        <f>SUM(E77,E84,E131,E165,E166,E173)</f>
        <v>-1354</v>
      </c>
      <c r="F76" s="248">
        <f t="shared" si="5"/>
        <v>6137</v>
      </c>
      <c r="G76" s="247">
        <f>SUM(G77,G84,G131,G165,G166,G173)</f>
        <v>0</v>
      </c>
      <c r="H76" s="199">
        <f>SUM(H77,H84,H131,H165,H166,H173)</f>
        <v>0</v>
      </c>
      <c r="I76" s="103">
        <f t="shared" si="6"/>
        <v>0</v>
      </c>
      <c r="J76" s="247">
        <f>SUM(J77,J84,J131,J165,J166,J173)</f>
        <v>0</v>
      </c>
      <c r="K76" s="199">
        <f>SUM(K77,K84,K131,K165,K166,K173)</f>
        <v>0</v>
      </c>
      <c r="L76" s="103">
        <f t="shared" si="7"/>
        <v>0</v>
      </c>
      <c r="M76" s="139">
        <f>SUM(M77,M84,M131,M165,M166,M173)</f>
        <v>0</v>
      </c>
      <c r="N76" s="102">
        <f>SUM(N77,N84,N131,N165,N166,N173)</f>
        <v>0</v>
      </c>
      <c r="O76" s="103">
        <f t="shared" si="8"/>
        <v>0</v>
      </c>
      <c r="P76" s="352"/>
    </row>
    <row r="77" spans="1:16" ht="36" customHeight="1" x14ac:dyDescent="0.25">
      <c r="A77" s="42">
        <v>2100</v>
      </c>
      <c r="B77" s="104" t="s">
        <v>298</v>
      </c>
      <c r="C77" s="373">
        <f t="shared" si="4"/>
        <v>4843</v>
      </c>
      <c r="D77" s="249">
        <f>SUM(D78,D81)</f>
        <v>4843</v>
      </c>
      <c r="E77" s="48">
        <f>SUM(E78,E81)</f>
        <v>0</v>
      </c>
      <c r="F77" s="250">
        <f t="shared" si="5"/>
        <v>4843</v>
      </c>
      <c r="G77" s="249">
        <f>SUM(G78,G81)</f>
        <v>0</v>
      </c>
      <c r="H77" s="105">
        <f>SUM(H78,H81)</f>
        <v>0</v>
      </c>
      <c r="I77" s="115">
        <f t="shared" si="6"/>
        <v>0</v>
      </c>
      <c r="J77" s="249">
        <f>SUM(J78,J81)</f>
        <v>0</v>
      </c>
      <c r="K77" s="105">
        <f>SUM(K78,K81)</f>
        <v>0</v>
      </c>
      <c r="L77" s="115">
        <f t="shared" si="7"/>
        <v>0</v>
      </c>
      <c r="M77" s="123">
        <f>SUM(M78,M81)</f>
        <v>0</v>
      </c>
      <c r="N77" s="48">
        <f>SUM(N78,N81)</f>
        <v>0</v>
      </c>
      <c r="O77" s="115">
        <f t="shared" si="8"/>
        <v>0</v>
      </c>
      <c r="P77" s="346"/>
    </row>
    <row r="78" spans="1:16" ht="35.25" customHeight="1" x14ac:dyDescent="0.25">
      <c r="A78" s="116">
        <v>2110</v>
      </c>
      <c r="B78" s="50" t="s">
        <v>299</v>
      </c>
      <c r="C78" s="374">
        <f t="shared" si="4"/>
        <v>0</v>
      </c>
      <c r="D78" s="257">
        <f>SUM(D79:D80)</f>
        <v>0</v>
      </c>
      <c r="E78" s="68">
        <f>SUM(E79:E80)</f>
        <v>0</v>
      </c>
      <c r="F78" s="258">
        <f t="shared" si="5"/>
        <v>0</v>
      </c>
      <c r="G78" s="257">
        <f>SUM(G79:G80)</f>
        <v>0</v>
      </c>
      <c r="H78" s="204">
        <f>SUM(H79:H80)</f>
        <v>0</v>
      </c>
      <c r="I78" s="117">
        <f t="shared" si="6"/>
        <v>0</v>
      </c>
      <c r="J78" s="257">
        <f>SUM(J79:J80)</f>
        <v>0</v>
      </c>
      <c r="K78" s="204">
        <f>SUM(K79:K80)</f>
        <v>0</v>
      </c>
      <c r="L78" s="117">
        <f t="shared" si="7"/>
        <v>0</v>
      </c>
      <c r="M78" s="141">
        <f>SUM(M79:M80)</f>
        <v>0</v>
      </c>
      <c r="N78" s="68">
        <f>SUM(N79:N80)</f>
        <v>0</v>
      </c>
      <c r="O78" s="117">
        <f t="shared" si="8"/>
        <v>0</v>
      </c>
      <c r="P78" s="343"/>
    </row>
    <row r="79" spans="1:16" x14ac:dyDescent="0.25">
      <c r="A79" s="35">
        <v>2111</v>
      </c>
      <c r="B79" s="56" t="s">
        <v>70</v>
      </c>
      <c r="C79" s="362">
        <f t="shared" si="4"/>
        <v>0</v>
      </c>
      <c r="D79" s="253"/>
      <c r="E79" s="59"/>
      <c r="F79" s="143">
        <f t="shared" si="5"/>
        <v>0</v>
      </c>
      <c r="G79" s="253"/>
      <c r="H79" s="202"/>
      <c r="I79" s="110">
        <f t="shared" si="6"/>
        <v>0</v>
      </c>
      <c r="J79" s="253"/>
      <c r="K79" s="202"/>
      <c r="L79" s="110">
        <f t="shared" si="7"/>
        <v>0</v>
      </c>
      <c r="M79" s="125"/>
      <c r="N79" s="59"/>
      <c r="O79" s="110">
        <f t="shared" si="8"/>
        <v>0</v>
      </c>
      <c r="P79" s="344"/>
    </row>
    <row r="80" spans="1:16" ht="24" x14ac:dyDescent="0.25">
      <c r="A80" s="35">
        <v>2112</v>
      </c>
      <c r="B80" s="56" t="s">
        <v>300</v>
      </c>
      <c r="C80" s="362">
        <f t="shared" si="4"/>
        <v>0</v>
      </c>
      <c r="D80" s="253"/>
      <c r="E80" s="59"/>
      <c r="F80" s="143">
        <f t="shared" si="5"/>
        <v>0</v>
      </c>
      <c r="G80" s="253"/>
      <c r="H80" s="202"/>
      <c r="I80" s="110">
        <f t="shared" si="6"/>
        <v>0</v>
      </c>
      <c r="J80" s="253"/>
      <c r="K80" s="202"/>
      <c r="L80" s="110">
        <f t="shared" si="7"/>
        <v>0</v>
      </c>
      <c r="M80" s="125"/>
      <c r="N80" s="59"/>
      <c r="O80" s="110">
        <f t="shared" si="8"/>
        <v>0</v>
      </c>
      <c r="P80" s="344"/>
    </row>
    <row r="81" spans="1:16" ht="33" customHeight="1" x14ac:dyDescent="0.25">
      <c r="A81" s="111">
        <v>2120</v>
      </c>
      <c r="B81" s="56" t="s">
        <v>301</v>
      </c>
      <c r="C81" s="362">
        <f t="shared" si="4"/>
        <v>4843</v>
      </c>
      <c r="D81" s="254">
        <f>SUM(D82:D83)</f>
        <v>4843</v>
      </c>
      <c r="E81" s="38">
        <f>SUM(E82:E83)</f>
        <v>0</v>
      </c>
      <c r="F81" s="149">
        <f t="shared" si="5"/>
        <v>4843</v>
      </c>
      <c r="G81" s="254">
        <f>SUM(G82:G83)</f>
        <v>0</v>
      </c>
      <c r="H81" s="118">
        <f>SUM(H82:H83)</f>
        <v>0</v>
      </c>
      <c r="I81" s="112">
        <f t="shared" si="6"/>
        <v>0</v>
      </c>
      <c r="J81" s="254">
        <f>SUM(J82:J83)</f>
        <v>0</v>
      </c>
      <c r="K81" s="118">
        <f>SUM(K82:K83)</f>
        <v>0</v>
      </c>
      <c r="L81" s="112">
        <f t="shared" si="7"/>
        <v>0</v>
      </c>
      <c r="M81" s="135">
        <f>SUM(M82:M83)</f>
        <v>0</v>
      </c>
      <c r="N81" s="38">
        <f>SUM(N82:N83)</f>
        <v>0</v>
      </c>
      <c r="O81" s="112">
        <f t="shared" si="8"/>
        <v>0</v>
      </c>
      <c r="P81" s="344"/>
    </row>
    <row r="82" spans="1:16" x14ac:dyDescent="0.25">
      <c r="A82" s="35">
        <v>2121</v>
      </c>
      <c r="B82" s="56" t="s">
        <v>70</v>
      </c>
      <c r="C82" s="362">
        <f t="shared" si="4"/>
        <v>1383</v>
      </c>
      <c r="D82" s="253">
        <v>1383</v>
      </c>
      <c r="E82" s="59"/>
      <c r="F82" s="143">
        <f t="shared" si="5"/>
        <v>1383</v>
      </c>
      <c r="G82" s="253"/>
      <c r="H82" s="202"/>
      <c r="I82" s="110">
        <f t="shared" si="6"/>
        <v>0</v>
      </c>
      <c r="J82" s="253"/>
      <c r="K82" s="202"/>
      <c r="L82" s="110">
        <f t="shared" si="7"/>
        <v>0</v>
      </c>
      <c r="M82" s="125"/>
      <c r="N82" s="59"/>
      <c r="O82" s="110">
        <f t="shared" si="8"/>
        <v>0</v>
      </c>
      <c r="P82" s="344"/>
    </row>
    <row r="83" spans="1:16" ht="24" x14ac:dyDescent="0.25">
      <c r="A83" s="35">
        <v>2122</v>
      </c>
      <c r="B83" s="56" t="s">
        <v>300</v>
      </c>
      <c r="C83" s="362">
        <f t="shared" si="4"/>
        <v>3460</v>
      </c>
      <c r="D83" s="253">
        <v>3460</v>
      </c>
      <c r="E83" s="59"/>
      <c r="F83" s="143">
        <f t="shared" si="5"/>
        <v>3460</v>
      </c>
      <c r="G83" s="253"/>
      <c r="H83" s="202"/>
      <c r="I83" s="110">
        <f t="shared" si="6"/>
        <v>0</v>
      </c>
      <c r="J83" s="253"/>
      <c r="K83" s="202" t="s">
        <v>730</v>
      </c>
      <c r="L83" s="110">
        <v>0</v>
      </c>
      <c r="M83" s="125"/>
      <c r="N83" s="59"/>
      <c r="O83" s="110">
        <f t="shared" si="8"/>
        <v>0</v>
      </c>
      <c r="P83" s="344"/>
    </row>
    <row r="84" spans="1:16" x14ac:dyDescent="0.25">
      <c r="A84" s="42">
        <v>2200</v>
      </c>
      <c r="B84" s="104" t="s">
        <v>71</v>
      </c>
      <c r="C84" s="363">
        <f t="shared" si="4"/>
        <v>0</v>
      </c>
      <c r="D84" s="249">
        <f>SUM(D85,D90,D96,D104,D113,D117,D123,D129)</f>
        <v>0</v>
      </c>
      <c r="E84" s="48">
        <f>SUM(E85,E90,E96,E104,E113,E117,E123,E129)</f>
        <v>0</v>
      </c>
      <c r="F84" s="250">
        <f t="shared" si="5"/>
        <v>0</v>
      </c>
      <c r="G84" s="249">
        <f>SUM(G85,G90,G96,G104,G113,G117,G123,G129)</f>
        <v>0</v>
      </c>
      <c r="H84" s="105">
        <f>SUM(H85,H90,H96,H104,H113,H117,H123,H129)</f>
        <v>0</v>
      </c>
      <c r="I84" s="115">
        <f t="shared" si="6"/>
        <v>0</v>
      </c>
      <c r="J84" s="249">
        <f>SUM(J85,J90,J96,J104,J113,J117,J123,J129)</f>
        <v>0</v>
      </c>
      <c r="K84" s="105">
        <f>SUM(K85,K90,K96,K104,K113,K117,K123,K129)</f>
        <v>0</v>
      </c>
      <c r="L84" s="115">
        <f t="shared" si="7"/>
        <v>0</v>
      </c>
      <c r="M84" s="137">
        <f>SUM(M85,M90,M96,M104,M113,M117,M123,M129)</f>
        <v>0</v>
      </c>
      <c r="N84" s="62">
        <f>SUM(N85,N90,N96,N104,N113,N117,N123,N129)</f>
        <v>0</v>
      </c>
      <c r="O84" s="284">
        <f t="shared" si="8"/>
        <v>0</v>
      </c>
      <c r="P84" s="354"/>
    </row>
    <row r="85" spans="1:16" ht="24" x14ac:dyDescent="0.25">
      <c r="A85" s="106">
        <v>2210</v>
      </c>
      <c r="B85" s="78" t="s">
        <v>72</v>
      </c>
      <c r="C85" s="378">
        <f t="shared" si="4"/>
        <v>0</v>
      </c>
      <c r="D85" s="131">
        <f>SUM(D86:D89)</f>
        <v>0</v>
      </c>
      <c r="E85" s="107">
        <f>SUM(E86:E89)</f>
        <v>0</v>
      </c>
      <c r="F85" s="251">
        <f t="shared" si="5"/>
        <v>0</v>
      </c>
      <c r="G85" s="131">
        <f>SUM(G86:G89)</f>
        <v>0</v>
      </c>
      <c r="H85" s="200">
        <f>SUM(H86:H89)</f>
        <v>0</v>
      </c>
      <c r="I85" s="108">
        <f t="shared" si="6"/>
        <v>0</v>
      </c>
      <c r="J85" s="131">
        <f>SUM(J86:J89)</f>
        <v>0</v>
      </c>
      <c r="K85" s="200">
        <f>SUM(K86:K89)</f>
        <v>0</v>
      </c>
      <c r="L85" s="108">
        <f t="shared" si="7"/>
        <v>0</v>
      </c>
      <c r="M85" s="136">
        <f>SUM(M86:M89)</f>
        <v>0</v>
      </c>
      <c r="N85" s="107">
        <f>SUM(N86:N89)</f>
        <v>0</v>
      </c>
      <c r="O85" s="108">
        <f t="shared" si="8"/>
        <v>0</v>
      </c>
      <c r="P85" s="348"/>
    </row>
    <row r="86" spans="1:16" ht="24" x14ac:dyDescent="0.25">
      <c r="A86" s="31">
        <v>2211</v>
      </c>
      <c r="B86" s="50" t="s">
        <v>73</v>
      </c>
      <c r="C86" s="362">
        <f t="shared" si="4"/>
        <v>0</v>
      </c>
      <c r="D86" s="252"/>
      <c r="E86" s="53"/>
      <c r="F86" s="145">
        <f t="shared" si="5"/>
        <v>0</v>
      </c>
      <c r="G86" s="252"/>
      <c r="H86" s="201"/>
      <c r="I86" s="109">
        <f t="shared" si="6"/>
        <v>0</v>
      </c>
      <c r="J86" s="252"/>
      <c r="K86" s="201"/>
      <c r="L86" s="109">
        <f t="shared" si="7"/>
        <v>0</v>
      </c>
      <c r="M86" s="294"/>
      <c r="N86" s="53"/>
      <c r="O86" s="109">
        <f t="shared" si="8"/>
        <v>0</v>
      </c>
      <c r="P86" s="343"/>
    </row>
    <row r="87" spans="1:16" ht="36" x14ac:dyDescent="0.25">
      <c r="A87" s="35">
        <v>2212</v>
      </c>
      <c r="B87" s="56" t="s">
        <v>74</v>
      </c>
      <c r="C87" s="362">
        <f t="shared" si="4"/>
        <v>0</v>
      </c>
      <c r="D87" s="253"/>
      <c r="E87" s="59"/>
      <c r="F87" s="143">
        <f t="shared" si="5"/>
        <v>0</v>
      </c>
      <c r="G87" s="253"/>
      <c r="H87" s="202"/>
      <c r="I87" s="110">
        <f t="shared" si="6"/>
        <v>0</v>
      </c>
      <c r="J87" s="253"/>
      <c r="K87" s="202"/>
      <c r="L87" s="110">
        <f t="shared" si="7"/>
        <v>0</v>
      </c>
      <c r="M87" s="125"/>
      <c r="N87" s="59"/>
      <c r="O87" s="110">
        <f t="shared" si="8"/>
        <v>0</v>
      </c>
      <c r="P87" s="344"/>
    </row>
    <row r="88" spans="1:16" ht="24" x14ac:dyDescent="0.25">
      <c r="A88" s="35">
        <v>2214</v>
      </c>
      <c r="B88" s="56" t="s">
        <v>75</v>
      </c>
      <c r="C88" s="362">
        <f t="shared" si="4"/>
        <v>0</v>
      </c>
      <c r="D88" s="253"/>
      <c r="E88" s="59"/>
      <c r="F88" s="143">
        <f t="shared" si="5"/>
        <v>0</v>
      </c>
      <c r="G88" s="253"/>
      <c r="H88" s="202"/>
      <c r="I88" s="110">
        <f t="shared" si="6"/>
        <v>0</v>
      </c>
      <c r="J88" s="253"/>
      <c r="K88" s="202"/>
      <c r="L88" s="110">
        <f t="shared" si="7"/>
        <v>0</v>
      </c>
      <c r="M88" s="125"/>
      <c r="N88" s="59"/>
      <c r="O88" s="110">
        <f t="shared" si="8"/>
        <v>0</v>
      </c>
      <c r="P88" s="344"/>
    </row>
    <row r="89" spans="1:16" x14ac:dyDescent="0.25">
      <c r="A89" s="35">
        <v>2219</v>
      </c>
      <c r="B89" s="56" t="s">
        <v>76</v>
      </c>
      <c r="C89" s="362">
        <f t="shared" si="4"/>
        <v>0</v>
      </c>
      <c r="D89" s="253"/>
      <c r="E89" s="59"/>
      <c r="F89" s="143">
        <f t="shared" si="5"/>
        <v>0</v>
      </c>
      <c r="G89" s="253"/>
      <c r="H89" s="202"/>
      <c r="I89" s="110">
        <f t="shared" si="6"/>
        <v>0</v>
      </c>
      <c r="J89" s="253"/>
      <c r="K89" s="202"/>
      <c r="L89" s="110">
        <f t="shared" si="7"/>
        <v>0</v>
      </c>
      <c r="M89" s="125"/>
      <c r="N89" s="59"/>
      <c r="O89" s="110">
        <f t="shared" si="8"/>
        <v>0</v>
      </c>
      <c r="P89" s="344"/>
    </row>
    <row r="90" spans="1:16" ht="24" x14ac:dyDescent="0.25">
      <c r="A90" s="111">
        <v>2220</v>
      </c>
      <c r="B90" s="56" t="s">
        <v>77</v>
      </c>
      <c r="C90" s="362">
        <f t="shared" si="4"/>
        <v>0</v>
      </c>
      <c r="D90" s="254">
        <f>SUM(D91:D95)</f>
        <v>0</v>
      </c>
      <c r="E90" s="38">
        <f>SUM(E91:E95)</f>
        <v>0</v>
      </c>
      <c r="F90" s="149">
        <f t="shared" si="5"/>
        <v>0</v>
      </c>
      <c r="G90" s="254">
        <f>SUM(G91:G95)</f>
        <v>0</v>
      </c>
      <c r="H90" s="118">
        <f>SUM(H91:H95)</f>
        <v>0</v>
      </c>
      <c r="I90" s="112">
        <f t="shared" si="6"/>
        <v>0</v>
      </c>
      <c r="J90" s="254">
        <f>SUM(J91:J95)</f>
        <v>0</v>
      </c>
      <c r="K90" s="118">
        <f>SUM(K91:K95)</f>
        <v>0</v>
      </c>
      <c r="L90" s="112">
        <f t="shared" si="7"/>
        <v>0</v>
      </c>
      <c r="M90" s="135">
        <f>SUM(M91:M95)</f>
        <v>0</v>
      </c>
      <c r="N90" s="38">
        <f>SUM(N91:N95)</f>
        <v>0</v>
      </c>
      <c r="O90" s="112">
        <f t="shared" si="8"/>
        <v>0</v>
      </c>
      <c r="P90" s="344"/>
    </row>
    <row r="91" spans="1:16" x14ac:dyDescent="0.25">
      <c r="A91" s="35">
        <v>2221</v>
      </c>
      <c r="B91" s="56" t="s">
        <v>78</v>
      </c>
      <c r="C91" s="362">
        <f t="shared" si="4"/>
        <v>0</v>
      </c>
      <c r="D91" s="253"/>
      <c r="E91" s="59"/>
      <c r="F91" s="143">
        <f t="shared" si="5"/>
        <v>0</v>
      </c>
      <c r="G91" s="253"/>
      <c r="H91" s="202"/>
      <c r="I91" s="110">
        <f t="shared" si="6"/>
        <v>0</v>
      </c>
      <c r="J91" s="253"/>
      <c r="K91" s="202"/>
      <c r="L91" s="110">
        <f t="shared" si="7"/>
        <v>0</v>
      </c>
      <c r="M91" s="125"/>
      <c r="N91" s="59"/>
      <c r="O91" s="110">
        <f t="shared" si="8"/>
        <v>0</v>
      </c>
      <c r="P91" s="344"/>
    </row>
    <row r="92" spans="1:16" x14ac:dyDescent="0.25">
      <c r="A92" s="35">
        <v>2222</v>
      </c>
      <c r="B92" s="56" t="s">
        <v>79</v>
      </c>
      <c r="C92" s="362">
        <f t="shared" si="4"/>
        <v>0</v>
      </c>
      <c r="D92" s="253"/>
      <c r="E92" s="59"/>
      <c r="F92" s="143">
        <f t="shared" si="5"/>
        <v>0</v>
      </c>
      <c r="G92" s="253"/>
      <c r="H92" s="202"/>
      <c r="I92" s="110">
        <f t="shared" si="6"/>
        <v>0</v>
      </c>
      <c r="J92" s="253"/>
      <c r="K92" s="202"/>
      <c r="L92" s="110">
        <f t="shared" si="7"/>
        <v>0</v>
      </c>
      <c r="M92" s="125"/>
      <c r="N92" s="59"/>
      <c r="O92" s="110">
        <f t="shared" si="8"/>
        <v>0</v>
      </c>
      <c r="P92" s="344"/>
    </row>
    <row r="93" spans="1:16" x14ac:dyDescent="0.25">
      <c r="A93" s="35">
        <v>2223</v>
      </c>
      <c r="B93" s="56" t="s">
        <v>80</v>
      </c>
      <c r="C93" s="362">
        <f t="shared" si="4"/>
        <v>0</v>
      </c>
      <c r="D93" s="253"/>
      <c r="E93" s="59"/>
      <c r="F93" s="143">
        <f t="shared" si="5"/>
        <v>0</v>
      </c>
      <c r="G93" s="253"/>
      <c r="H93" s="202"/>
      <c r="I93" s="110">
        <f t="shared" si="6"/>
        <v>0</v>
      </c>
      <c r="J93" s="253"/>
      <c r="K93" s="202"/>
      <c r="L93" s="110">
        <f t="shared" si="7"/>
        <v>0</v>
      </c>
      <c r="M93" s="125"/>
      <c r="N93" s="59"/>
      <c r="O93" s="110">
        <f t="shared" si="8"/>
        <v>0</v>
      </c>
      <c r="P93" s="344"/>
    </row>
    <row r="94" spans="1:16" ht="11.25" customHeight="1" x14ac:dyDescent="0.25">
      <c r="A94" s="35">
        <v>2224</v>
      </c>
      <c r="B94" s="56" t="s">
        <v>302</v>
      </c>
      <c r="C94" s="362">
        <f t="shared" si="4"/>
        <v>0</v>
      </c>
      <c r="D94" s="253"/>
      <c r="E94" s="59"/>
      <c r="F94" s="143">
        <f t="shared" si="5"/>
        <v>0</v>
      </c>
      <c r="G94" s="253"/>
      <c r="H94" s="202"/>
      <c r="I94" s="110">
        <f t="shared" si="6"/>
        <v>0</v>
      </c>
      <c r="J94" s="253"/>
      <c r="K94" s="202"/>
      <c r="L94" s="110">
        <f t="shared" si="7"/>
        <v>0</v>
      </c>
      <c r="M94" s="125"/>
      <c r="N94" s="59"/>
      <c r="O94" s="110">
        <f t="shared" si="8"/>
        <v>0</v>
      </c>
      <c r="P94" s="344"/>
    </row>
    <row r="95" spans="1:16" ht="24" x14ac:dyDescent="0.25">
      <c r="A95" s="35">
        <v>2229</v>
      </c>
      <c r="B95" s="56" t="s">
        <v>81</v>
      </c>
      <c r="C95" s="362">
        <f t="shared" si="4"/>
        <v>0</v>
      </c>
      <c r="D95" s="253"/>
      <c r="E95" s="59"/>
      <c r="F95" s="143">
        <f t="shared" si="5"/>
        <v>0</v>
      </c>
      <c r="G95" s="253"/>
      <c r="H95" s="202"/>
      <c r="I95" s="110">
        <f t="shared" si="6"/>
        <v>0</v>
      </c>
      <c r="J95" s="253"/>
      <c r="K95" s="202"/>
      <c r="L95" s="110">
        <f t="shared" si="7"/>
        <v>0</v>
      </c>
      <c r="M95" s="125"/>
      <c r="N95" s="59"/>
      <c r="O95" s="110">
        <f t="shared" si="8"/>
        <v>0</v>
      </c>
      <c r="P95" s="344"/>
    </row>
    <row r="96" spans="1:16" ht="36" x14ac:dyDescent="0.25">
      <c r="A96" s="111">
        <v>2230</v>
      </c>
      <c r="B96" s="56" t="s">
        <v>82</v>
      </c>
      <c r="C96" s="362">
        <f t="shared" si="4"/>
        <v>0</v>
      </c>
      <c r="D96" s="254">
        <f>SUM(D97:D103)</f>
        <v>0</v>
      </c>
      <c r="E96" s="38">
        <f>SUM(E97:E103)</f>
        <v>0</v>
      </c>
      <c r="F96" s="149">
        <f t="shared" si="5"/>
        <v>0</v>
      </c>
      <c r="G96" s="254">
        <f>SUM(G97:G103)</f>
        <v>0</v>
      </c>
      <c r="H96" s="118">
        <f>SUM(H97:H103)</f>
        <v>0</v>
      </c>
      <c r="I96" s="112">
        <f t="shared" si="6"/>
        <v>0</v>
      </c>
      <c r="J96" s="254">
        <f>SUM(J97:J103)</f>
        <v>0</v>
      </c>
      <c r="K96" s="118">
        <f>SUM(K97:K103)</f>
        <v>0</v>
      </c>
      <c r="L96" s="112">
        <f t="shared" si="7"/>
        <v>0</v>
      </c>
      <c r="M96" s="135">
        <f>SUM(M97:M103)</f>
        <v>0</v>
      </c>
      <c r="N96" s="38">
        <f>SUM(N97:N103)</f>
        <v>0</v>
      </c>
      <c r="O96" s="112">
        <f t="shared" si="8"/>
        <v>0</v>
      </c>
      <c r="P96" s="344"/>
    </row>
    <row r="97" spans="1:16" ht="24" x14ac:dyDescent="0.25">
      <c r="A97" s="35">
        <v>2231</v>
      </c>
      <c r="B97" s="56" t="s">
        <v>303</v>
      </c>
      <c r="C97" s="362">
        <f t="shared" si="4"/>
        <v>0</v>
      </c>
      <c r="D97" s="253"/>
      <c r="E97" s="59"/>
      <c r="F97" s="143">
        <f t="shared" si="5"/>
        <v>0</v>
      </c>
      <c r="G97" s="253"/>
      <c r="H97" s="202"/>
      <c r="I97" s="110">
        <f t="shared" si="6"/>
        <v>0</v>
      </c>
      <c r="J97" s="253"/>
      <c r="K97" s="202"/>
      <c r="L97" s="110">
        <f t="shared" si="7"/>
        <v>0</v>
      </c>
      <c r="M97" s="125"/>
      <c r="N97" s="59"/>
      <c r="O97" s="110">
        <f t="shared" si="8"/>
        <v>0</v>
      </c>
      <c r="P97" s="344"/>
    </row>
    <row r="98" spans="1:16" ht="36" x14ac:dyDescent="0.25">
      <c r="A98" s="35">
        <v>2232</v>
      </c>
      <c r="B98" s="56" t="s">
        <v>83</v>
      </c>
      <c r="C98" s="362">
        <f t="shared" si="4"/>
        <v>0</v>
      </c>
      <c r="D98" s="253"/>
      <c r="E98" s="59"/>
      <c r="F98" s="143">
        <f t="shared" si="5"/>
        <v>0</v>
      </c>
      <c r="G98" s="253"/>
      <c r="H98" s="202"/>
      <c r="I98" s="110">
        <f t="shared" si="6"/>
        <v>0</v>
      </c>
      <c r="J98" s="253"/>
      <c r="K98" s="202"/>
      <c r="L98" s="110">
        <f t="shared" si="7"/>
        <v>0</v>
      </c>
      <c r="M98" s="125"/>
      <c r="N98" s="59"/>
      <c r="O98" s="110">
        <f t="shared" si="8"/>
        <v>0</v>
      </c>
      <c r="P98" s="344"/>
    </row>
    <row r="99" spans="1:16" ht="24" x14ac:dyDescent="0.25">
      <c r="A99" s="31">
        <v>2233</v>
      </c>
      <c r="B99" s="50" t="s">
        <v>84</v>
      </c>
      <c r="C99" s="362">
        <f t="shared" si="4"/>
        <v>0</v>
      </c>
      <c r="D99" s="252"/>
      <c r="E99" s="53"/>
      <c r="F99" s="145">
        <f t="shared" si="5"/>
        <v>0</v>
      </c>
      <c r="G99" s="252"/>
      <c r="H99" s="201"/>
      <c r="I99" s="109">
        <f t="shared" si="6"/>
        <v>0</v>
      </c>
      <c r="J99" s="252"/>
      <c r="K99" s="201"/>
      <c r="L99" s="109">
        <f t="shared" si="7"/>
        <v>0</v>
      </c>
      <c r="M99" s="294"/>
      <c r="N99" s="53"/>
      <c r="O99" s="109">
        <f t="shared" si="8"/>
        <v>0</v>
      </c>
      <c r="P99" s="343"/>
    </row>
    <row r="100" spans="1:16" ht="36" x14ac:dyDescent="0.25">
      <c r="A100" s="35">
        <v>2234</v>
      </c>
      <c r="B100" s="56" t="s">
        <v>85</v>
      </c>
      <c r="C100" s="362">
        <f t="shared" si="4"/>
        <v>0</v>
      </c>
      <c r="D100" s="253"/>
      <c r="E100" s="59"/>
      <c r="F100" s="143">
        <f t="shared" si="5"/>
        <v>0</v>
      </c>
      <c r="G100" s="253"/>
      <c r="H100" s="202"/>
      <c r="I100" s="110">
        <f t="shared" si="6"/>
        <v>0</v>
      </c>
      <c r="J100" s="253"/>
      <c r="K100" s="202"/>
      <c r="L100" s="110">
        <f t="shared" si="7"/>
        <v>0</v>
      </c>
      <c r="M100" s="125"/>
      <c r="N100" s="59"/>
      <c r="O100" s="110">
        <f t="shared" si="8"/>
        <v>0</v>
      </c>
      <c r="P100" s="344"/>
    </row>
    <row r="101" spans="1:16" ht="24" x14ac:dyDescent="0.25">
      <c r="A101" s="35">
        <v>2235</v>
      </c>
      <c r="B101" s="56" t="s">
        <v>304</v>
      </c>
      <c r="C101" s="362">
        <f t="shared" si="4"/>
        <v>0</v>
      </c>
      <c r="D101" s="253"/>
      <c r="E101" s="59"/>
      <c r="F101" s="143">
        <f t="shared" si="5"/>
        <v>0</v>
      </c>
      <c r="G101" s="253"/>
      <c r="H101" s="202"/>
      <c r="I101" s="110">
        <f t="shared" si="6"/>
        <v>0</v>
      </c>
      <c r="J101" s="253"/>
      <c r="K101" s="202"/>
      <c r="L101" s="110">
        <f t="shared" si="7"/>
        <v>0</v>
      </c>
      <c r="M101" s="125"/>
      <c r="N101" s="59"/>
      <c r="O101" s="110">
        <f t="shared" si="8"/>
        <v>0</v>
      </c>
      <c r="P101" s="344"/>
    </row>
    <row r="102" spans="1:16" x14ac:dyDescent="0.25">
      <c r="A102" s="35">
        <v>2236</v>
      </c>
      <c r="B102" s="56" t="s">
        <v>86</v>
      </c>
      <c r="C102" s="362">
        <f t="shared" si="4"/>
        <v>0</v>
      </c>
      <c r="D102" s="253"/>
      <c r="E102" s="59"/>
      <c r="F102" s="143">
        <f t="shared" si="5"/>
        <v>0</v>
      </c>
      <c r="G102" s="253"/>
      <c r="H102" s="202"/>
      <c r="I102" s="110">
        <f t="shared" si="6"/>
        <v>0</v>
      </c>
      <c r="J102" s="253"/>
      <c r="K102" s="202"/>
      <c r="L102" s="110">
        <f t="shared" si="7"/>
        <v>0</v>
      </c>
      <c r="M102" s="125"/>
      <c r="N102" s="59"/>
      <c r="O102" s="110">
        <f t="shared" si="8"/>
        <v>0</v>
      </c>
      <c r="P102" s="344"/>
    </row>
    <row r="103" spans="1:16" ht="24" x14ac:dyDescent="0.25">
      <c r="A103" s="35">
        <v>2239</v>
      </c>
      <c r="B103" s="56" t="s">
        <v>87</v>
      </c>
      <c r="C103" s="362">
        <f t="shared" si="4"/>
        <v>0</v>
      </c>
      <c r="D103" s="253"/>
      <c r="E103" s="59"/>
      <c r="F103" s="143">
        <f t="shared" si="5"/>
        <v>0</v>
      </c>
      <c r="G103" s="253"/>
      <c r="H103" s="202"/>
      <c r="I103" s="110">
        <f t="shared" si="6"/>
        <v>0</v>
      </c>
      <c r="J103" s="253"/>
      <c r="K103" s="202"/>
      <c r="L103" s="110">
        <f t="shared" si="7"/>
        <v>0</v>
      </c>
      <c r="M103" s="125"/>
      <c r="N103" s="59"/>
      <c r="O103" s="110">
        <f t="shared" si="8"/>
        <v>0</v>
      </c>
      <c r="P103" s="344"/>
    </row>
    <row r="104" spans="1:16" ht="36" x14ac:dyDescent="0.25">
      <c r="A104" s="111">
        <v>2240</v>
      </c>
      <c r="B104" s="56" t="s">
        <v>305</v>
      </c>
      <c r="C104" s="362">
        <f t="shared" si="4"/>
        <v>0</v>
      </c>
      <c r="D104" s="254">
        <f>SUM(D105:D112)</f>
        <v>0</v>
      </c>
      <c r="E104" s="38">
        <f>SUM(E105:E112)</f>
        <v>0</v>
      </c>
      <c r="F104" s="149">
        <f t="shared" si="5"/>
        <v>0</v>
      </c>
      <c r="G104" s="254">
        <f>SUM(G105:G112)</f>
        <v>0</v>
      </c>
      <c r="H104" s="118">
        <f>SUM(H105:H112)</f>
        <v>0</v>
      </c>
      <c r="I104" s="112">
        <f t="shared" si="6"/>
        <v>0</v>
      </c>
      <c r="J104" s="254">
        <f>SUM(J105:J112)</f>
        <v>0</v>
      </c>
      <c r="K104" s="118">
        <f>SUM(K105:K112)</f>
        <v>0</v>
      </c>
      <c r="L104" s="112">
        <f t="shared" si="7"/>
        <v>0</v>
      </c>
      <c r="M104" s="135">
        <f>SUM(M105:M112)</f>
        <v>0</v>
      </c>
      <c r="N104" s="38">
        <f>SUM(N105:N112)</f>
        <v>0</v>
      </c>
      <c r="O104" s="112">
        <f t="shared" si="8"/>
        <v>0</v>
      </c>
      <c r="P104" s="344"/>
    </row>
    <row r="105" spans="1:16" x14ac:dyDescent="0.25">
      <c r="A105" s="35">
        <v>2241</v>
      </c>
      <c r="B105" s="56" t="s">
        <v>88</v>
      </c>
      <c r="C105" s="362">
        <f t="shared" si="4"/>
        <v>0</v>
      </c>
      <c r="D105" s="253"/>
      <c r="E105" s="59"/>
      <c r="F105" s="143">
        <f t="shared" si="5"/>
        <v>0</v>
      </c>
      <c r="G105" s="253"/>
      <c r="H105" s="202"/>
      <c r="I105" s="110">
        <f t="shared" si="6"/>
        <v>0</v>
      </c>
      <c r="J105" s="253"/>
      <c r="K105" s="202"/>
      <c r="L105" s="110">
        <f t="shared" si="7"/>
        <v>0</v>
      </c>
      <c r="M105" s="125"/>
      <c r="N105" s="59"/>
      <c r="O105" s="110">
        <f t="shared" si="8"/>
        <v>0</v>
      </c>
      <c r="P105" s="344"/>
    </row>
    <row r="106" spans="1:16" ht="24" x14ac:dyDescent="0.25">
      <c r="A106" s="35">
        <v>2242</v>
      </c>
      <c r="B106" s="56" t="s">
        <v>89</v>
      </c>
      <c r="C106" s="362">
        <f t="shared" si="4"/>
        <v>0</v>
      </c>
      <c r="D106" s="253"/>
      <c r="E106" s="59"/>
      <c r="F106" s="143">
        <f t="shared" si="5"/>
        <v>0</v>
      </c>
      <c r="G106" s="253"/>
      <c r="H106" s="202"/>
      <c r="I106" s="110">
        <f t="shared" si="6"/>
        <v>0</v>
      </c>
      <c r="J106" s="253"/>
      <c r="K106" s="202"/>
      <c r="L106" s="110">
        <f t="shared" si="7"/>
        <v>0</v>
      </c>
      <c r="M106" s="125"/>
      <c r="N106" s="59"/>
      <c r="O106" s="110">
        <f t="shared" si="8"/>
        <v>0</v>
      </c>
      <c r="P106" s="344"/>
    </row>
    <row r="107" spans="1:16" ht="24" x14ac:dyDescent="0.25">
      <c r="A107" s="35">
        <v>2243</v>
      </c>
      <c r="B107" s="56" t="s">
        <v>90</v>
      </c>
      <c r="C107" s="362">
        <f t="shared" si="4"/>
        <v>0</v>
      </c>
      <c r="D107" s="253"/>
      <c r="E107" s="59"/>
      <c r="F107" s="143">
        <f t="shared" si="5"/>
        <v>0</v>
      </c>
      <c r="G107" s="253"/>
      <c r="H107" s="202"/>
      <c r="I107" s="110">
        <f t="shared" si="6"/>
        <v>0</v>
      </c>
      <c r="J107" s="253"/>
      <c r="K107" s="202"/>
      <c r="L107" s="110">
        <f t="shared" si="7"/>
        <v>0</v>
      </c>
      <c r="M107" s="125"/>
      <c r="N107" s="59"/>
      <c r="O107" s="110">
        <f t="shared" si="8"/>
        <v>0</v>
      </c>
      <c r="P107" s="344"/>
    </row>
    <row r="108" spans="1:16" x14ac:dyDescent="0.25">
      <c r="A108" s="35">
        <v>2244</v>
      </c>
      <c r="B108" s="56" t="s">
        <v>306</v>
      </c>
      <c r="C108" s="362">
        <f t="shared" si="4"/>
        <v>0</v>
      </c>
      <c r="D108" s="253"/>
      <c r="E108" s="59"/>
      <c r="F108" s="143">
        <f t="shared" si="5"/>
        <v>0</v>
      </c>
      <c r="G108" s="253"/>
      <c r="H108" s="202"/>
      <c r="I108" s="110">
        <f t="shared" si="6"/>
        <v>0</v>
      </c>
      <c r="J108" s="253"/>
      <c r="K108" s="202"/>
      <c r="L108" s="110">
        <f t="shared" si="7"/>
        <v>0</v>
      </c>
      <c r="M108" s="125"/>
      <c r="N108" s="59"/>
      <c r="O108" s="110">
        <f t="shared" si="8"/>
        <v>0</v>
      </c>
      <c r="P108" s="344"/>
    </row>
    <row r="109" spans="1:16" ht="24" x14ac:dyDescent="0.25">
      <c r="A109" s="35">
        <v>2246</v>
      </c>
      <c r="B109" s="56" t="s">
        <v>91</v>
      </c>
      <c r="C109" s="362">
        <f t="shared" si="4"/>
        <v>0</v>
      </c>
      <c r="D109" s="253"/>
      <c r="E109" s="59"/>
      <c r="F109" s="143">
        <f t="shared" si="5"/>
        <v>0</v>
      </c>
      <c r="G109" s="253"/>
      <c r="H109" s="202"/>
      <c r="I109" s="110">
        <f t="shared" si="6"/>
        <v>0</v>
      </c>
      <c r="J109" s="253"/>
      <c r="K109" s="202"/>
      <c r="L109" s="110">
        <f t="shared" si="7"/>
        <v>0</v>
      </c>
      <c r="M109" s="125"/>
      <c r="N109" s="59"/>
      <c r="O109" s="110">
        <f t="shared" si="8"/>
        <v>0</v>
      </c>
      <c r="P109" s="344"/>
    </row>
    <row r="110" spans="1:16" x14ac:dyDescent="0.25">
      <c r="A110" s="35">
        <v>2247</v>
      </c>
      <c r="B110" s="56" t="s">
        <v>92</v>
      </c>
      <c r="C110" s="362">
        <f t="shared" si="4"/>
        <v>0</v>
      </c>
      <c r="D110" s="253"/>
      <c r="E110" s="59"/>
      <c r="F110" s="143">
        <f t="shared" si="5"/>
        <v>0</v>
      </c>
      <c r="G110" s="253"/>
      <c r="H110" s="202"/>
      <c r="I110" s="110">
        <f t="shared" si="6"/>
        <v>0</v>
      </c>
      <c r="J110" s="253"/>
      <c r="K110" s="202"/>
      <c r="L110" s="110">
        <f t="shared" si="7"/>
        <v>0</v>
      </c>
      <c r="M110" s="125"/>
      <c r="N110" s="59"/>
      <c r="O110" s="110">
        <f t="shared" si="8"/>
        <v>0</v>
      </c>
      <c r="P110" s="344"/>
    </row>
    <row r="111" spans="1:16" ht="24" x14ac:dyDescent="0.25">
      <c r="A111" s="35">
        <v>2248</v>
      </c>
      <c r="B111" s="56" t="s">
        <v>93</v>
      </c>
      <c r="C111" s="362">
        <f t="shared" si="4"/>
        <v>0</v>
      </c>
      <c r="D111" s="253"/>
      <c r="E111" s="59"/>
      <c r="F111" s="143">
        <f t="shared" si="5"/>
        <v>0</v>
      </c>
      <c r="G111" s="253"/>
      <c r="H111" s="202"/>
      <c r="I111" s="110">
        <f t="shared" si="6"/>
        <v>0</v>
      </c>
      <c r="J111" s="253"/>
      <c r="K111" s="202"/>
      <c r="L111" s="110">
        <f t="shared" si="7"/>
        <v>0</v>
      </c>
      <c r="M111" s="125"/>
      <c r="N111" s="59"/>
      <c r="O111" s="110">
        <f t="shared" si="8"/>
        <v>0</v>
      </c>
      <c r="P111" s="344"/>
    </row>
    <row r="112" spans="1:16" ht="24" x14ac:dyDescent="0.25">
      <c r="A112" s="35">
        <v>2249</v>
      </c>
      <c r="B112" s="56" t="s">
        <v>94</v>
      </c>
      <c r="C112" s="362">
        <f t="shared" si="4"/>
        <v>0</v>
      </c>
      <c r="D112" s="253"/>
      <c r="E112" s="59"/>
      <c r="F112" s="143">
        <f t="shared" si="5"/>
        <v>0</v>
      </c>
      <c r="G112" s="253"/>
      <c r="H112" s="202"/>
      <c r="I112" s="110">
        <f t="shared" si="6"/>
        <v>0</v>
      </c>
      <c r="J112" s="253"/>
      <c r="K112" s="202"/>
      <c r="L112" s="110">
        <f t="shared" si="7"/>
        <v>0</v>
      </c>
      <c r="M112" s="125"/>
      <c r="N112" s="59"/>
      <c r="O112" s="110">
        <f t="shared" si="8"/>
        <v>0</v>
      </c>
      <c r="P112" s="344"/>
    </row>
    <row r="113" spans="1:16" x14ac:dyDescent="0.25">
      <c r="A113" s="111">
        <v>2250</v>
      </c>
      <c r="B113" s="56" t="s">
        <v>95</v>
      </c>
      <c r="C113" s="362">
        <f t="shared" si="4"/>
        <v>0</v>
      </c>
      <c r="D113" s="254">
        <f>SUM(D114:D116)</f>
        <v>0</v>
      </c>
      <c r="E113" s="38">
        <f>SUM(E114:E116)</f>
        <v>0</v>
      </c>
      <c r="F113" s="149">
        <f t="shared" si="5"/>
        <v>0</v>
      </c>
      <c r="G113" s="254">
        <f>SUM(G114:G116)</f>
        <v>0</v>
      </c>
      <c r="H113" s="118">
        <f>SUM(H114:H116)</f>
        <v>0</v>
      </c>
      <c r="I113" s="112">
        <f t="shared" si="6"/>
        <v>0</v>
      </c>
      <c r="J113" s="254">
        <f>SUM(J114:J116)</f>
        <v>0</v>
      </c>
      <c r="K113" s="118">
        <f>SUM(K114:K116)</f>
        <v>0</v>
      </c>
      <c r="L113" s="112">
        <f t="shared" si="7"/>
        <v>0</v>
      </c>
      <c r="M113" s="135">
        <f>SUM(M114:M116)</f>
        <v>0</v>
      </c>
      <c r="N113" s="38">
        <f>SUM(N114:N116)</f>
        <v>0</v>
      </c>
      <c r="O113" s="112">
        <f t="shared" si="8"/>
        <v>0</v>
      </c>
      <c r="P113" s="344"/>
    </row>
    <row r="114" spans="1:16" x14ac:dyDescent="0.25">
      <c r="A114" s="35">
        <v>2251</v>
      </c>
      <c r="B114" s="56" t="s">
        <v>96</v>
      </c>
      <c r="C114" s="362">
        <f t="shared" si="4"/>
        <v>0</v>
      </c>
      <c r="D114" s="253"/>
      <c r="E114" s="59"/>
      <c r="F114" s="143">
        <f t="shared" si="5"/>
        <v>0</v>
      </c>
      <c r="G114" s="253"/>
      <c r="H114" s="202"/>
      <c r="I114" s="110">
        <f t="shared" si="6"/>
        <v>0</v>
      </c>
      <c r="J114" s="253"/>
      <c r="K114" s="202"/>
      <c r="L114" s="110">
        <f t="shared" si="7"/>
        <v>0</v>
      </c>
      <c r="M114" s="125"/>
      <c r="N114" s="59"/>
      <c r="O114" s="110">
        <f t="shared" si="8"/>
        <v>0</v>
      </c>
      <c r="P114" s="344"/>
    </row>
    <row r="115" spans="1:16" ht="24" x14ac:dyDescent="0.25">
      <c r="A115" s="35">
        <v>2252</v>
      </c>
      <c r="B115" s="56" t="s">
        <v>97</v>
      </c>
      <c r="C115" s="362">
        <f t="shared" ref="C115:C179" si="9">F115+I115+L115+O115</f>
        <v>0</v>
      </c>
      <c r="D115" s="253"/>
      <c r="E115" s="59"/>
      <c r="F115" s="143">
        <f t="shared" si="5"/>
        <v>0</v>
      </c>
      <c r="G115" s="253"/>
      <c r="H115" s="202"/>
      <c r="I115" s="110">
        <f t="shared" si="6"/>
        <v>0</v>
      </c>
      <c r="J115" s="253"/>
      <c r="K115" s="202"/>
      <c r="L115" s="110">
        <f t="shared" si="7"/>
        <v>0</v>
      </c>
      <c r="M115" s="125"/>
      <c r="N115" s="59"/>
      <c r="O115" s="110">
        <f t="shared" si="8"/>
        <v>0</v>
      </c>
      <c r="P115" s="344"/>
    </row>
    <row r="116" spans="1:16" ht="24" x14ac:dyDescent="0.25">
      <c r="A116" s="35">
        <v>2259</v>
      </c>
      <c r="B116" s="56" t="s">
        <v>98</v>
      </c>
      <c r="C116" s="362">
        <f t="shared" si="9"/>
        <v>0</v>
      </c>
      <c r="D116" s="253"/>
      <c r="E116" s="59"/>
      <c r="F116" s="143">
        <f t="shared" ref="F116:F180" si="10">D116+E116</f>
        <v>0</v>
      </c>
      <c r="G116" s="253"/>
      <c r="H116" s="202"/>
      <c r="I116" s="110">
        <f t="shared" ref="I116:I180" si="11">G116+H116</f>
        <v>0</v>
      </c>
      <c r="J116" s="253"/>
      <c r="K116" s="202"/>
      <c r="L116" s="110">
        <f t="shared" ref="L116:L180" si="12">J116+K116</f>
        <v>0</v>
      </c>
      <c r="M116" s="125"/>
      <c r="N116" s="59"/>
      <c r="O116" s="110">
        <f t="shared" ref="O116:O180" si="13">M116+N116</f>
        <v>0</v>
      </c>
      <c r="P116" s="344"/>
    </row>
    <row r="117" spans="1:16" x14ac:dyDescent="0.25">
      <c r="A117" s="111">
        <v>2260</v>
      </c>
      <c r="B117" s="56" t="s">
        <v>99</v>
      </c>
      <c r="C117" s="362">
        <f t="shared" si="9"/>
        <v>0</v>
      </c>
      <c r="D117" s="254">
        <f>SUM(D118:D122)</f>
        <v>0</v>
      </c>
      <c r="E117" s="38">
        <f>SUM(E118:E122)</f>
        <v>0</v>
      </c>
      <c r="F117" s="149">
        <f t="shared" si="10"/>
        <v>0</v>
      </c>
      <c r="G117" s="254">
        <f>SUM(G118:G122)</f>
        <v>0</v>
      </c>
      <c r="H117" s="118">
        <f>SUM(H118:H122)</f>
        <v>0</v>
      </c>
      <c r="I117" s="112">
        <f t="shared" si="11"/>
        <v>0</v>
      </c>
      <c r="J117" s="254">
        <f>SUM(J118:J122)</f>
        <v>0</v>
      </c>
      <c r="K117" s="118">
        <f>SUM(K118:K122)</f>
        <v>0</v>
      </c>
      <c r="L117" s="112">
        <f t="shared" si="12"/>
        <v>0</v>
      </c>
      <c r="M117" s="135">
        <f>SUM(M118:M122)</f>
        <v>0</v>
      </c>
      <c r="N117" s="38">
        <f>SUM(N118:N122)</f>
        <v>0</v>
      </c>
      <c r="O117" s="112">
        <f t="shared" si="13"/>
        <v>0</v>
      </c>
      <c r="P117" s="344"/>
    </row>
    <row r="118" spans="1:16" x14ac:dyDescent="0.25">
      <c r="A118" s="35">
        <v>2261</v>
      </c>
      <c r="B118" s="56" t="s">
        <v>100</v>
      </c>
      <c r="C118" s="362">
        <f t="shared" si="9"/>
        <v>0</v>
      </c>
      <c r="D118" s="253"/>
      <c r="E118" s="59"/>
      <c r="F118" s="143">
        <f t="shared" si="10"/>
        <v>0</v>
      </c>
      <c r="G118" s="253"/>
      <c r="H118" s="202"/>
      <c r="I118" s="110">
        <f t="shared" si="11"/>
        <v>0</v>
      </c>
      <c r="J118" s="253"/>
      <c r="K118" s="202"/>
      <c r="L118" s="110">
        <f t="shared" si="12"/>
        <v>0</v>
      </c>
      <c r="M118" s="125"/>
      <c r="N118" s="59"/>
      <c r="O118" s="110">
        <f t="shared" si="13"/>
        <v>0</v>
      </c>
      <c r="P118" s="344"/>
    </row>
    <row r="119" spans="1:16" x14ac:dyDescent="0.25">
      <c r="A119" s="35">
        <v>2262</v>
      </c>
      <c r="B119" s="56" t="s">
        <v>101</v>
      </c>
      <c r="C119" s="362">
        <f t="shared" si="9"/>
        <v>0</v>
      </c>
      <c r="D119" s="253"/>
      <c r="E119" s="59"/>
      <c r="F119" s="143">
        <f t="shared" si="10"/>
        <v>0</v>
      </c>
      <c r="G119" s="253"/>
      <c r="H119" s="202"/>
      <c r="I119" s="110">
        <f t="shared" si="11"/>
        <v>0</v>
      </c>
      <c r="J119" s="253"/>
      <c r="K119" s="202"/>
      <c r="L119" s="110">
        <f t="shared" si="12"/>
        <v>0</v>
      </c>
      <c r="M119" s="125"/>
      <c r="N119" s="59"/>
      <c r="O119" s="110">
        <f t="shared" si="13"/>
        <v>0</v>
      </c>
      <c r="P119" s="344"/>
    </row>
    <row r="120" spans="1:16" x14ac:dyDescent="0.25">
      <c r="A120" s="35">
        <v>2263</v>
      </c>
      <c r="B120" s="56" t="s">
        <v>102</v>
      </c>
      <c r="C120" s="362">
        <f t="shared" si="9"/>
        <v>0</v>
      </c>
      <c r="D120" s="253"/>
      <c r="E120" s="59"/>
      <c r="F120" s="143">
        <f t="shared" si="10"/>
        <v>0</v>
      </c>
      <c r="G120" s="253"/>
      <c r="H120" s="202"/>
      <c r="I120" s="110">
        <f t="shared" si="11"/>
        <v>0</v>
      </c>
      <c r="J120" s="253"/>
      <c r="K120" s="202"/>
      <c r="L120" s="110">
        <f t="shared" si="12"/>
        <v>0</v>
      </c>
      <c r="M120" s="125"/>
      <c r="N120" s="59"/>
      <c r="O120" s="110">
        <f t="shared" si="13"/>
        <v>0</v>
      </c>
      <c r="P120" s="344"/>
    </row>
    <row r="121" spans="1:16" ht="24" x14ac:dyDescent="0.25">
      <c r="A121" s="35">
        <v>2264</v>
      </c>
      <c r="B121" s="56" t="s">
        <v>307</v>
      </c>
      <c r="C121" s="362">
        <f t="shared" si="9"/>
        <v>0</v>
      </c>
      <c r="D121" s="253"/>
      <c r="E121" s="59"/>
      <c r="F121" s="143">
        <f t="shared" si="10"/>
        <v>0</v>
      </c>
      <c r="G121" s="253"/>
      <c r="H121" s="202"/>
      <c r="I121" s="110">
        <f t="shared" si="11"/>
        <v>0</v>
      </c>
      <c r="J121" s="253"/>
      <c r="K121" s="202"/>
      <c r="L121" s="110">
        <f t="shared" si="12"/>
        <v>0</v>
      </c>
      <c r="M121" s="125"/>
      <c r="N121" s="59"/>
      <c r="O121" s="110">
        <f t="shared" si="13"/>
        <v>0</v>
      </c>
      <c r="P121" s="344"/>
    </row>
    <row r="122" spans="1:16" x14ac:dyDescent="0.25">
      <c r="A122" s="35">
        <v>2269</v>
      </c>
      <c r="B122" s="56" t="s">
        <v>103</v>
      </c>
      <c r="C122" s="362">
        <f t="shared" si="9"/>
        <v>0</v>
      </c>
      <c r="D122" s="253"/>
      <c r="E122" s="59"/>
      <c r="F122" s="143">
        <f t="shared" si="10"/>
        <v>0</v>
      </c>
      <c r="G122" s="253"/>
      <c r="H122" s="202"/>
      <c r="I122" s="110">
        <f t="shared" si="11"/>
        <v>0</v>
      </c>
      <c r="J122" s="253"/>
      <c r="K122" s="202"/>
      <c r="L122" s="110">
        <f t="shared" si="12"/>
        <v>0</v>
      </c>
      <c r="M122" s="125"/>
      <c r="N122" s="59"/>
      <c r="O122" s="110">
        <f t="shared" si="13"/>
        <v>0</v>
      </c>
      <c r="P122" s="344"/>
    </row>
    <row r="123" spans="1:16" x14ac:dyDescent="0.25">
      <c r="A123" s="111">
        <v>2270</v>
      </c>
      <c r="B123" s="56" t="s">
        <v>104</v>
      </c>
      <c r="C123" s="362">
        <f t="shared" si="9"/>
        <v>0</v>
      </c>
      <c r="D123" s="254">
        <f>SUM(D124:D128)</f>
        <v>0</v>
      </c>
      <c r="E123" s="38">
        <f>SUM(E124:E128)</f>
        <v>0</v>
      </c>
      <c r="F123" s="149">
        <f t="shared" si="10"/>
        <v>0</v>
      </c>
      <c r="G123" s="254">
        <f>SUM(G124:G128)</f>
        <v>0</v>
      </c>
      <c r="H123" s="118">
        <f>SUM(H124:H128)</f>
        <v>0</v>
      </c>
      <c r="I123" s="112">
        <f t="shared" si="11"/>
        <v>0</v>
      </c>
      <c r="J123" s="254">
        <f>SUM(J124:J128)</f>
        <v>0</v>
      </c>
      <c r="K123" s="118">
        <f>SUM(K124:K128)</f>
        <v>0</v>
      </c>
      <c r="L123" s="112">
        <f t="shared" si="12"/>
        <v>0</v>
      </c>
      <c r="M123" s="135">
        <f>SUM(M124:M128)</f>
        <v>0</v>
      </c>
      <c r="N123" s="38">
        <f>SUM(N124:N128)</f>
        <v>0</v>
      </c>
      <c r="O123" s="112">
        <f t="shared" si="13"/>
        <v>0</v>
      </c>
      <c r="P123" s="344"/>
    </row>
    <row r="124" spans="1:16" x14ac:dyDescent="0.25">
      <c r="A124" s="35">
        <v>2272</v>
      </c>
      <c r="B124" s="1" t="s">
        <v>105</v>
      </c>
      <c r="C124" s="362">
        <f t="shared" si="9"/>
        <v>0</v>
      </c>
      <c r="D124" s="253"/>
      <c r="E124" s="59"/>
      <c r="F124" s="143">
        <f t="shared" si="10"/>
        <v>0</v>
      </c>
      <c r="G124" s="253"/>
      <c r="H124" s="202"/>
      <c r="I124" s="110">
        <f t="shared" si="11"/>
        <v>0</v>
      </c>
      <c r="J124" s="253"/>
      <c r="K124" s="202"/>
      <c r="L124" s="110">
        <f t="shared" si="12"/>
        <v>0</v>
      </c>
      <c r="M124" s="125"/>
      <c r="N124" s="59"/>
      <c r="O124" s="110">
        <f t="shared" si="13"/>
        <v>0</v>
      </c>
      <c r="P124" s="344"/>
    </row>
    <row r="125" spans="1:16" ht="24" x14ac:dyDescent="0.25">
      <c r="A125" s="35">
        <v>2275</v>
      </c>
      <c r="B125" s="56" t="s">
        <v>106</v>
      </c>
      <c r="C125" s="362">
        <f t="shared" si="9"/>
        <v>0</v>
      </c>
      <c r="D125" s="253"/>
      <c r="E125" s="59"/>
      <c r="F125" s="143">
        <f t="shared" si="10"/>
        <v>0</v>
      </c>
      <c r="G125" s="253"/>
      <c r="H125" s="202"/>
      <c r="I125" s="110">
        <f t="shared" si="11"/>
        <v>0</v>
      </c>
      <c r="J125" s="253"/>
      <c r="K125" s="202"/>
      <c r="L125" s="110">
        <f t="shared" si="12"/>
        <v>0</v>
      </c>
      <c r="M125" s="125"/>
      <c r="N125" s="59"/>
      <c r="O125" s="110">
        <f t="shared" si="13"/>
        <v>0</v>
      </c>
      <c r="P125" s="344"/>
    </row>
    <row r="126" spans="1:16" ht="36" x14ac:dyDescent="0.25">
      <c r="A126" s="35">
        <v>2276</v>
      </c>
      <c r="B126" s="56" t="s">
        <v>107</v>
      </c>
      <c r="C126" s="362">
        <f t="shared" si="9"/>
        <v>0</v>
      </c>
      <c r="D126" s="253"/>
      <c r="E126" s="59"/>
      <c r="F126" s="143">
        <f t="shared" si="10"/>
        <v>0</v>
      </c>
      <c r="G126" s="253"/>
      <c r="H126" s="202"/>
      <c r="I126" s="110">
        <f t="shared" si="11"/>
        <v>0</v>
      </c>
      <c r="J126" s="253"/>
      <c r="K126" s="202"/>
      <c r="L126" s="110">
        <f t="shared" si="12"/>
        <v>0</v>
      </c>
      <c r="M126" s="125"/>
      <c r="N126" s="59"/>
      <c r="O126" s="110">
        <f t="shared" si="13"/>
        <v>0</v>
      </c>
      <c r="P126" s="344"/>
    </row>
    <row r="127" spans="1:16" ht="24" customHeight="1" x14ac:dyDescent="0.25">
      <c r="A127" s="35">
        <v>2278</v>
      </c>
      <c r="B127" s="56" t="s">
        <v>108</v>
      </c>
      <c r="C127" s="362">
        <f t="shared" si="9"/>
        <v>0</v>
      </c>
      <c r="D127" s="253"/>
      <c r="E127" s="59"/>
      <c r="F127" s="143">
        <f t="shared" si="10"/>
        <v>0</v>
      </c>
      <c r="G127" s="253"/>
      <c r="H127" s="202"/>
      <c r="I127" s="110">
        <f t="shared" si="11"/>
        <v>0</v>
      </c>
      <c r="J127" s="253"/>
      <c r="K127" s="202"/>
      <c r="L127" s="110">
        <f t="shared" si="12"/>
        <v>0</v>
      </c>
      <c r="M127" s="125"/>
      <c r="N127" s="59"/>
      <c r="O127" s="110">
        <f t="shared" si="13"/>
        <v>0</v>
      </c>
      <c r="P127" s="344"/>
    </row>
    <row r="128" spans="1:16" ht="24" x14ac:dyDescent="0.25">
      <c r="A128" s="35">
        <v>2279</v>
      </c>
      <c r="B128" s="56" t="s">
        <v>109</v>
      </c>
      <c r="C128" s="362">
        <f t="shared" si="9"/>
        <v>0</v>
      </c>
      <c r="D128" s="253"/>
      <c r="E128" s="59"/>
      <c r="F128" s="143">
        <f t="shared" si="10"/>
        <v>0</v>
      </c>
      <c r="G128" s="253"/>
      <c r="H128" s="202"/>
      <c r="I128" s="110">
        <f t="shared" si="11"/>
        <v>0</v>
      </c>
      <c r="J128" s="253"/>
      <c r="K128" s="202"/>
      <c r="L128" s="110">
        <f t="shared" si="12"/>
        <v>0</v>
      </c>
      <c r="M128" s="125"/>
      <c r="N128" s="59"/>
      <c r="O128" s="110">
        <f t="shared" si="13"/>
        <v>0</v>
      </c>
      <c r="P128" s="344"/>
    </row>
    <row r="129" spans="1:16" ht="24" x14ac:dyDescent="0.25">
      <c r="A129" s="116">
        <v>2280</v>
      </c>
      <c r="B129" s="50" t="s">
        <v>110</v>
      </c>
      <c r="C129" s="362">
        <f t="shared" si="9"/>
        <v>0</v>
      </c>
      <c r="D129" s="257">
        <f t="shared" ref="D129:N129" si="14">SUM(D130)</f>
        <v>0</v>
      </c>
      <c r="E129" s="68">
        <f t="shared" si="14"/>
        <v>0</v>
      </c>
      <c r="F129" s="258">
        <f t="shared" si="10"/>
        <v>0</v>
      </c>
      <c r="G129" s="257">
        <f t="shared" si="14"/>
        <v>0</v>
      </c>
      <c r="H129" s="204">
        <f t="shared" si="14"/>
        <v>0</v>
      </c>
      <c r="I129" s="117">
        <f t="shared" si="11"/>
        <v>0</v>
      </c>
      <c r="J129" s="257">
        <f t="shared" si="14"/>
        <v>0</v>
      </c>
      <c r="K129" s="204">
        <f t="shared" si="14"/>
        <v>0</v>
      </c>
      <c r="L129" s="117">
        <f t="shared" si="12"/>
        <v>0</v>
      </c>
      <c r="M129" s="135">
        <f t="shared" si="14"/>
        <v>0</v>
      </c>
      <c r="N129" s="38">
        <f t="shared" si="14"/>
        <v>0</v>
      </c>
      <c r="O129" s="112">
        <f t="shared" si="13"/>
        <v>0</v>
      </c>
      <c r="P129" s="344"/>
    </row>
    <row r="130" spans="1:16" ht="24" x14ac:dyDescent="0.25">
      <c r="A130" s="35">
        <v>2283</v>
      </c>
      <c r="B130" s="56" t="s">
        <v>111</v>
      </c>
      <c r="C130" s="362">
        <f t="shared" si="9"/>
        <v>0</v>
      </c>
      <c r="D130" s="253"/>
      <c r="E130" s="59"/>
      <c r="F130" s="143">
        <f t="shared" si="10"/>
        <v>0</v>
      </c>
      <c r="G130" s="253"/>
      <c r="H130" s="202"/>
      <c r="I130" s="110">
        <f t="shared" si="11"/>
        <v>0</v>
      </c>
      <c r="J130" s="253"/>
      <c r="K130" s="202"/>
      <c r="L130" s="110">
        <f t="shared" si="12"/>
        <v>0</v>
      </c>
      <c r="M130" s="125"/>
      <c r="N130" s="59"/>
      <c r="O130" s="110">
        <f t="shared" si="13"/>
        <v>0</v>
      </c>
      <c r="P130" s="344"/>
    </row>
    <row r="131" spans="1:16" ht="38.25" customHeight="1" x14ac:dyDescent="0.25">
      <c r="A131" s="42">
        <v>2300</v>
      </c>
      <c r="B131" s="104" t="s">
        <v>112</v>
      </c>
      <c r="C131" s="373">
        <f t="shared" si="9"/>
        <v>1294</v>
      </c>
      <c r="D131" s="249">
        <f>SUM(D132,D137,D141,D142,D145,D152,D160,D161,D164)</f>
        <v>2648</v>
      </c>
      <c r="E131" s="48">
        <f>SUM(E132,E137,E141,E142,E145,E152,E160,E161,E164)</f>
        <v>-1354</v>
      </c>
      <c r="F131" s="250">
        <f t="shared" si="10"/>
        <v>1294</v>
      </c>
      <c r="G131" s="249">
        <f>SUM(G132,G137,G141,G142,G145,G152,G160,G161,G164)</f>
        <v>0</v>
      </c>
      <c r="H131" s="105">
        <f>SUM(H132,H137,H141,H142,H145,H152,H160,H161,H164)</f>
        <v>0</v>
      </c>
      <c r="I131" s="115">
        <f t="shared" si="11"/>
        <v>0</v>
      </c>
      <c r="J131" s="249">
        <f>SUM(J132,J137,J141,J142,J145,J152,J160,J161,J164)</f>
        <v>0</v>
      </c>
      <c r="K131" s="105">
        <f>SUM(K132,K137,K141,K142,K145,K152,K160,K161,K164)</f>
        <v>0</v>
      </c>
      <c r="L131" s="115">
        <f t="shared" si="12"/>
        <v>0</v>
      </c>
      <c r="M131" s="123">
        <f>SUM(M132,M137,M141,M142,M145,M152,M160,M161,M164)</f>
        <v>0</v>
      </c>
      <c r="N131" s="48">
        <f>SUM(N132,N137,N141,N142,N145,N152,N160,N161,N164)</f>
        <v>0</v>
      </c>
      <c r="O131" s="115">
        <f t="shared" si="13"/>
        <v>0</v>
      </c>
      <c r="P131" s="346"/>
    </row>
    <row r="132" spans="1:16" ht="24" x14ac:dyDescent="0.25">
      <c r="A132" s="116">
        <v>2310</v>
      </c>
      <c r="B132" s="50" t="s">
        <v>308</v>
      </c>
      <c r="C132" s="374">
        <f t="shared" si="9"/>
        <v>1068</v>
      </c>
      <c r="D132" s="361">
        <f>SUM(D133:D136)</f>
        <v>1068</v>
      </c>
      <c r="E132" s="204">
        <f>SUM(E133:E136)</f>
        <v>0</v>
      </c>
      <c r="F132" s="258">
        <f t="shared" si="10"/>
        <v>1068</v>
      </c>
      <c r="G132" s="257">
        <f>SUM(G133:G136)</f>
        <v>0</v>
      </c>
      <c r="H132" s="204">
        <f>SUM(H133:H136)</f>
        <v>0</v>
      </c>
      <c r="I132" s="117">
        <f t="shared" si="11"/>
        <v>0</v>
      </c>
      <c r="J132" s="257">
        <f>SUM(J133:J136)</f>
        <v>0</v>
      </c>
      <c r="K132" s="204">
        <f>SUM(K133:K136)</f>
        <v>0</v>
      </c>
      <c r="L132" s="117">
        <f t="shared" si="12"/>
        <v>0</v>
      </c>
      <c r="M132" s="141">
        <f>SUM(M133:M136)</f>
        <v>0</v>
      </c>
      <c r="N132" s="68">
        <f>SUM(N133:N136)</f>
        <v>0</v>
      </c>
      <c r="O132" s="117">
        <f t="shared" si="13"/>
        <v>0</v>
      </c>
      <c r="P132" s="343"/>
    </row>
    <row r="133" spans="1:16" x14ac:dyDescent="0.25">
      <c r="A133" s="35">
        <v>2311</v>
      </c>
      <c r="B133" s="56" t="s">
        <v>113</v>
      </c>
      <c r="C133" s="362">
        <f t="shared" si="9"/>
        <v>423</v>
      </c>
      <c r="D133" s="253">
        <v>423</v>
      </c>
      <c r="E133" s="59"/>
      <c r="F133" s="143">
        <f t="shared" si="10"/>
        <v>423</v>
      </c>
      <c r="G133" s="253"/>
      <c r="H133" s="202"/>
      <c r="I133" s="110">
        <f t="shared" si="11"/>
        <v>0</v>
      </c>
      <c r="J133" s="253"/>
      <c r="K133" s="202"/>
      <c r="L133" s="110">
        <f t="shared" si="12"/>
        <v>0</v>
      </c>
      <c r="M133" s="125"/>
      <c r="N133" s="59"/>
      <c r="O133" s="110">
        <f t="shared" si="13"/>
        <v>0</v>
      </c>
      <c r="P133" s="344"/>
    </row>
    <row r="134" spans="1:16" x14ac:dyDescent="0.25">
      <c r="A134" s="35">
        <v>2312</v>
      </c>
      <c r="B134" s="56" t="s">
        <v>114</v>
      </c>
      <c r="C134" s="362">
        <f t="shared" si="9"/>
        <v>145</v>
      </c>
      <c r="D134" s="253">
        <v>145</v>
      </c>
      <c r="E134" s="59"/>
      <c r="F134" s="143">
        <f t="shared" si="10"/>
        <v>145</v>
      </c>
      <c r="G134" s="253"/>
      <c r="H134" s="202"/>
      <c r="I134" s="110">
        <f t="shared" si="11"/>
        <v>0</v>
      </c>
      <c r="J134" s="253"/>
      <c r="K134" s="202"/>
      <c r="L134" s="110">
        <f t="shared" si="12"/>
        <v>0</v>
      </c>
      <c r="M134" s="125"/>
      <c r="N134" s="59"/>
      <c r="O134" s="110">
        <f t="shared" si="13"/>
        <v>0</v>
      </c>
      <c r="P134" s="344"/>
    </row>
    <row r="135" spans="1:16" x14ac:dyDescent="0.25">
      <c r="A135" s="35">
        <v>2313</v>
      </c>
      <c r="B135" s="56" t="s">
        <v>115</v>
      </c>
      <c r="C135" s="362">
        <f t="shared" si="9"/>
        <v>0</v>
      </c>
      <c r="D135" s="253"/>
      <c r="E135" s="59"/>
      <c r="F135" s="143">
        <f t="shared" si="10"/>
        <v>0</v>
      </c>
      <c r="G135" s="253"/>
      <c r="H135" s="202"/>
      <c r="I135" s="110">
        <f t="shared" si="11"/>
        <v>0</v>
      </c>
      <c r="J135" s="253"/>
      <c r="K135" s="202"/>
      <c r="L135" s="110">
        <f t="shared" si="12"/>
        <v>0</v>
      </c>
      <c r="M135" s="125"/>
      <c r="N135" s="59"/>
      <c r="O135" s="110">
        <f t="shared" si="13"/>
        <v>0</v>
      </c>
      <c r="P135" s="344"/>
    </row>
    <row r="136" spans="1:16" ht="36" x14ac:dyDescent="0.25">
      <c r="A136" s="35">
        <v>2314</v>
      </c>
      <c r="B136" s="56" t="s">
        <v>294</v>
      </c>
      <c r="C136" s="362">
        <f t="shared" si="9"/>
        <v>500</v>
      </c>
      <c r="D136" s="253">
        <v>500</v>
      </c>
      <c r="E136" s="59"/>
      <c r="F136" s="143">
        <f t="shared" si="10"/>
        <v>500</v>
      </c>
      <c r="G136" s="253"/>
      <c r="H136" s="202"/>
      <c r="I136" s="110">
        <f t="shared" si="11"/>
        <v>0</v>
      </c>
      <c r="J136" s="253"/>
      <c r="K136" s="202"/>
      <c r="L136" s="110">
        <f t="shared" si="12"/>
        <v>0</v>
      </c>
      <c r="M136" s="125"/>
      <c r="N136" s="59"/>
      <c r="O136" s="110">
        <f t="shared" si="13"/>
        <v>0</v>
      </c>
      <c r="P136" s="344"/>
    </row>
    <row r="137" spans="1:16" x14ac:dyDescent="0.25">
      <c r="A137" s="111">
        <v>2320</v>
      </c>
      <c r="B137" s="56" t="s">
        <v>116</v>
      </c>
      <c r="C137" s="362">
        <f t="shared" si="9"/>
        <v>0</v>
      </c>
      <c r="D137" s="254">
        <f>SUM(D138:D140)</f>
        <v>0</v>
      </c>
      <c r="E137" s="38">
        <f>SUM(E138:E140)</f>
        <v>0</v>
      </c>
      <c r="F137" s="149">
        <f t="shared" si="10"/>
        <v>0</v>
      </c>
      <c r="G137" s="254">
        <f>SUM(G138:G140)</f>
        <v>0</v>
      </c>
      <c r="H137" s="118">
        <f>SUM(H138:H140)</f>
        <v>0</v>
      </c>
      <c r="I137" s="112">
        <f t="shared" si="11"/>
        <v>0</v>
      </c>
      <c r="J137" s="254">
        <f>SUM(J138:J140)</f>
        <v>0</v>
      </c>
      <c r="K137" s="118">
        <f>SUM(K138:K140)</f>
        <v>0</v>
      </c>
      <c r="L137" s="112">
        <f t="shared" si="12"/>
        <v>0</v>
      </c>
      <c r="M137" s="135">
        <f>SUM(M138:M140)</f>
        <v>0</v>
      </c>
      <c r="N137" s="38">
        <f>SUM(N138:N140)</f>
        <v>0</v>
      </c>
      <c r="O137" s="112">
        <f t="shared" si="13"/>
        <v>0</v>
      </c>
      <c r="P137" s="344"/>
    </row>
    <row r="138" spans="1:16" x14ac:dyDescent="0.25">
      <c r="A138" s="35">
        <v>2321</v>
      </c>
      <c r="B138" s="56" t="s">
        <v>117</v>
      </c>
      <c r="C138" s="362">
        <f t="shared" si="9"/>
        <v>0</v>
      </c>
      <c r="D138" s="253"/>
      <c r="E138" s="59"/>
      <c r="F138" s="143">
        <f t="shared" si="10"/>
        <v>0</v>
      </c>
      <c r="G138" s="253"/>
      <c r="H138" s="202"/>
      <c r="I138" s="110">
        <f t="shared" si="11"/>
        <v>0</v>
      </c>
      <c r="J138" s="253"/>
      <c r="K138" s="202"/>
      <c r="L138" s="110">
        <f t="shared" si="12"/>
        <v>0</v>
      </c>
      <c r="M138" s="125"/>
      <c r="N138" s="59"/>
      <c r="O138" s="110">
        <f t="shared" si="13"/>
        <v>0</v>
      </c>
      <c r="P138" s="344"/>
    </row>
    <row r="139" spans="1:16" x14ac:dyDescent="0.25">
      <c r="A139" s="35">
        <v>2322</v>
      </c>
      <c r="B139" s="56" t="s">
        <v>118</v>
      </c>
      <c r="C139" s="362">
        <f t="shared" si="9"/>
        <v>0</v>
      </c>
      <c r="D139" s="253"/>
      <c r="E139" s="59"/>
      <c r="F139" s="143">
        <f t="shared" si="10"/>
        <v>0</v>
      </c>
      <c r="G139" s="253"/>
      <c r="H139" s="202"/>
      <c r="I139" s="110">
        <f t="shared" si="11"/>
        <v>0</v>
      </c>
      <c r="J139" s="253"/>
      <c r="K139" s="202"/>
      <c r="L139" s="110">
        <f t="shared" si="12"/>
        <v>0</v>
      </c>
      <c r="M139" s="125"/>
      <c r="N139" s="59"/>
      <c r="O139" s="110">
        <f t="shared" si="13"/>
        <v>0</v>
      </c>
      <c r="P139" s="344"/>
    </row>
    <row r="140" spans="1:16" ht="10.5" customHeight="1" x14ac:dyDescent="0.25">
      <c r="A140" s="35">
        <v>2329</v>
      </c>
      <c r="B140" s="56" t="s">
        <v>119</v>
      </c>
      <c r="C140" s="362">
        <f t="shared" si="9"/>
        <v>0</v>
      </c>
      <c r="D140" s="253"/>
      <c r="E140" s="59"/>
      <c r="F140" s="143">
        <f t="shared" si="10"/>
        <v>0</v>
      </c>
      <c r="G140" s="253"/>
      <c r="H140" s="202"/>
      <c r="I140" s="110">
        <f t="shared" si="11"/>
        <v>0</v>
      </c>
      <c r="J140" s="253"/>
      <c r="K140" s="202"/>
      <c r="L140" s="110">
        <f t="shared" si="12"/>
        <v>0</v>
      </c>
      <c r="M140" s="125"/>
      <c r="N140" s="59"/>
      <c r="O140" s="110">
        <f t="shared" si="13"/>
        <v>0</v>
      </c>
      <c r="P140" s="344"/>
    </row>
    <row r="141" spans="1:16" x14ac:dyDescent="0.25">
      <c r="A141" s="111">
        <v>2330</v>
      </c>
      <c r="B141" s="56" t="s">
        <v>120</v>
      </c>
      <c r="C141" s="362">
        <f t="shared" si="9"/>
        <v>0</v>
      </c>
      <c r="D141" s="253"/>
      <c r="E141" s="59"/>
      <c r="F141" s="143">
        <f t="shared" si="10"/>
        <v>0</v>
      </c>
      <c r="G141" s="253"/>
      <c r="H141" s="202"/>
      <c r="I141" s="110">
        <f t="shared" si="11"/>
        <v>0</v>
      </c>
      <c r="J141" s="253"/>
      <c r="K141" s="202"/>
      <c r="L141" s="110">
        <f t="shared" si="12"/>
        <v>0</v>
      </c>
      <c r="M141" s="125"/>
      <c r="N141" s="59"/>
      <c r="O141" s="110">
        <f t="shared" si="13"/>
        <v>0</v>
      </c>
      <c r="P141" s="344"/>
    </row>
    <row r="142" spans="1:16" ht="48" x14ac:dyDescent="0.25">
      <c r="A142" s="111">
        <v>2340</v>
      </c>
      <c r="B142" s="56" t="s">
        <v>121</v>
      </c>
      <c r="C142" s="362">
        <f t="shared" si="9"/>
        <v>0</v>
      </c>
      <c r="D142" s="254">
        <f>SUM(D143:D144)</f>
        <v>0</v>
      </c>
      <c r="E142" s="38">
        <f>SUM(E143:E144)</f>
        <v>0</v>
      </c>
      <c r="F142" s="149">
        <f t="shared" si="10"/>
        <v>0</v>
      </c>
      <c r="G142" s="254">
        <f>SUM(G143:G144)</f>
        <v>0</v>
      </c>
      <c r="H142" s="118">
        <f>SUM(H143:H144)</f>
        <v>0</v>
      </c>
      <c r="I142" s="112">
        <f t="shared" si="11"/>
        <v>0</v>
      </c>
      <c r="J142" s="254">
        <f>SUM(J143:J144)</f>
        <v>0</v>
      </c>
      <c r="K142" s="118">
        <f>SUM(K143:K144)</f>
        <v>0</v>
      </c>
      <c r="L142" s="112">
        <f t="shared" si="12"/>
        <v>0</v>
      </c>
      <c r="M142" s="135">
        <f>SUM(M143:M144)</f>
        <v>0</v>
      </c>
      <c r="N142" s="38">
        <f>SUM(N143:N144)</f>
        <v>0</v>
      </c>
      <c r="O142" s="112">
        <f t="shared" si="13"/>
        <v>0</v>
      </c>
      <c r="P142" s="344"/>
    </row>
    <row r="143" spans="1:16" x14ac:dyDescent="0.25">
      <c r="A143" s="35">
        <v>2341</v>
      </c>
      <c r="B143" s="56" t="s">
        <v>122</v>
      </c>
      <c r="C143" s="362">
        <f t="shared" si="9"/>
        <v>0</v>
      </c>
      <c r="D143" s="253"/>
      <c r="E143" s="59"/>
      <c r="F143" s="143">
        <f t="shared" si="10"/>
        <v>0</v>
      </c>
      <c r="G143" s="253"/>
      <c r="H143" s="202"/>
      <c r="I143" s="110">
        <f t="shared" si="11"/>
        <v>0</v>
      </c>
      <c r="J143" s="253"/>
      <c r="K143" s="202"/>
      <c r="L143" s="110">
        <f t="shared" si="12"/>
        <v>0</v>
      </c>
      <c r="M143" s="125"/>
      <c r="N143" s="59"/>
      <c r="O143" s="110">
        <f t="shared" si="13"/>
        <v>0</v>
      </c>
      <c r="P143" s="344"/>
    </row>
    <row r="144" spans="1:16" ht="24" x14ac:dyDescent="0.25">
      <c r="A144" s="35">
        <v>2344</v>
      </c>
      <c r="B144" s="56" t="s">
        <v>123</v>
      </c>
      <c r="C144" s="362">
        <f t="shared" si="9"/>
        <v>0</v>
      </c>
      <c r="D144" s="253"/>
      <c r="E144" s="59"/>
      <c r="F144" s="143">
        <f t="shared" si="10"/>
        <v>0</v>
      </c>
      <c r="G144" s="253"/>
      <c r="H144" s="202"/>
      <c r="I144" s="110">
        <f t="shared" si="11"/>
        <v>0</v>
      </c>
      <c r="J144" s="253"/>
      <c r="K144" s="202"/>
      <c r="L144" s="110">
        <f t="shared" si="12"/>
        <v>0</v>
      </c>
      <c r="M144" s="125"/>
      <c r="N144" s="59"/>
      <c r="O144" s="110">
        <f t="shared" si="13"/>
        <v>0</v>
      </c>
      <c r="P144" s="344"/>
    </row>
    <row r="145" spans="1:16" ht="24" x14ac:dyDescent="0.25">
      <c r="A145" s="106">
        <v>2350</v>
      </c>
      <c r="B145" s="78" t="s">
        <v>124</v>
      </c>
      <c r="C145" s="362">
        <f t="shared" si="9"/>
        <v>0</v>
      </c>
      <c r="D145" s="131">
        <f>SUM(D146:D151)</f>
        <v>0</v>
      </c>
      <c r="E145" s="107">
        <f>SUM(E146:E151)</f>
        <v>0</v>
      </c>
      <c r="F145" s="251">
        <f t="shared" si="10"/>
        <v>0</v>
      </c>
      <c r="G145" s="131">
        <f>SUM(G146:G151)</f>
        <v>0</v>
      </c>
      <c r="H145" s="200">
        <f>SUM(H146:H151)</f>
        <v>0</v>
      </c>
      <c r="I145" s="108">
        <f t="shared" si="11"/>
        <v>0</v>
      </c>
      <c r="J145" s="131">
        <f>SUM(J146:J151)</f>
        <v>0</v>
      </c>
      <c r="K145" s="200">
        <f>SUM(K146:K151)</f>
        <v>0</v>
      </c>
      <c r="L145" s="108">
        <f t="shared" si="12"/>
        <v>0</v>
      </c>
      <c r="M145" s="136">
        <f>SUM(M146:M151)</f>
        <v>0</v>
      </c>
      <c r="N145" s="107">
        <f>SUM(N146:N151)</f>
        <v>0</v>
      </c>
      <c r="O145" s="108">
        <f t="shared" si="13"/>
        <v>0</v>
      </c>
      <c r="P145" s="348"/>
    </row>
    <row r="146" spans="1:16" x14ac:dyDescent="0.25">
      <c r="A146" s="31">
        <v>2351</v>
      </c>
      <c r="B146" s="50" t="s">
        <v>125</v>
      </c>
      <c r="C146" s="362">
        <f t="shared" si="9"/>
        <v>0</v>
      </c>
      <c r="D146" s="252"/>
      <c r="E146" s="53"/>
      <c r="F146" s="145">
        <f t="shared" si="10"/>
        <v>0</v>
      </c>
      <c r="G146" s="252"/>
      <c r="H146" s="201"/>
      <c r="I146" s="109">
        <f t="shared" si="11"/>
        <v>0</v>
      </c>
      <c r="J146" s="252"/>
      <c r="K146" s="201"/>
      <c r="L146" s="109">
        <f t="shared" si="12"/>
        <v>0</v>
      </c>
      <c r="M146" s="294"/>
      <c r="N146" s="53"/>
      <c r="O146" s="109">
        <f t="shared" si="13"/>
        <v>0</v>
      </c>
      <c r="P146" s="343"/>
    </row>
    <row r="147" spans="1:16" x14ac:dyDescent="0.25">
      <c r="A147" s="35">
        <v>2352</v>
      </c>
      <c r="B147" s="56" t="s">
        <v>126</v>
      </c>
      <c r="C147" s="362">
        <f t="shared" si="9"/>
        <v>0</v>
      </c>
      <c r="D147" s="253"/>
      <c r="E147" s="59"/>
      <c r="F147" s="143">
        <f t="shared" si="10"/>
        <v>0</v>
      </c>
      <c r="G147" s="253"/>
      <c r="H147" s="202"/>
      <c r="I147" s="110">
        <f t="shared" si="11"/>
        <v>0</v>
      </c>
      <c r="J147" s="253"/>
      <c r="K147" s="202"/>
      <c r="L147" s="110">
        <f t="shared" si="12"/>
        <v>0</v>
      </c>
      <c r="M147" s="125"/>
      <c r="N147" s="59"/>
      <c r="O147" s="110">
        <f t="shared" si="13"/>
        <v>0</v>
      </c>
      <c r="P147" s="344"/>
    </row>
    <row r="148" spans="1:16" ht="24" x14ac:dyDescent="0.25">
      <c r="A148" s="35">
        <v>2353</v>
      </c>
      <c r="B148" s="56" t="s">
        <v>127</v>
      </c>
      <c r="C148" s="362">
        <f t="shared" si="9"/>
        <v>0</v>
      </c>
      <c r="D148" s="253"/>
      <c r="E148" s="59"/>
      <c r="F148" s="143">
        <f t="shared" si="10"/>
        <v>0</v>
      </c>
      <c r="G148" s="253"/>
      <c r="H148" s="202"/>
      <c r="I148" s="110">
        <f t="shared" si="11"/>
        <v>0</v>
      </c>
      <c r="J148" s="253"/>
      <c r="K148" s="202"/>
      <c r="L148" s="110">
        <f t="shared" si="12"/>
        <v>0</v>
      </c>
      <c r="M148" s="125"/>
      <c r="N148" s="59"/>
      <c r="O148" s="110">
        <f t="shared" si="13"/>
        <v>0</v>
      </c>
      <c r="P148" s="344"/>
    </row>
    <row r="149" spans="1:16" ht="24" x14ac:dyDescent="0.25">
      <c r="A149" s="35">
        <v>2354</v>
      </c>
      <c r="B149" s="56" t="s">
        <v>128</v>
      </c>
      <c r="C149" s="362">
        <f t="shared" si="9"/>
        <v>0</v>
      </c>
      <c r="D149" s="253"/>
      <c r="E149" s="59"/>
      <c r="F149" s="143">
        <f t="shared" si="10"/>
        <v>0</v>
      </c>
      <c r="G149" s="253"/>
      <c r="H149" s="202"/>
      <c r="I149" s="110">
        <f t="shared" si="11"/>
        <v>0</v>
      </c>
      <c r="J149" s="253"/>
      <c r="K149" s="202"/>
      <c r="L149" s="110">
        <f t="shared" si="12"/>
        <v>0</v>
      </c>
      <c r="M149" s="125"/>
      <c r="N149" s="59"/>
      <c r="O149" s="110">
        <f t="shared" si="13"/>
        <v>0</v>
      </c>
      <c r="P149" s="344"/>
    </row>
    <row r="150" spans="1:16" ht="24" x14ac:dyDescent="0.25">
      <c r="A150" s="35">
        <v>2355</v>
      </c>
      <c r="B150" s="56" t="s">
        <v>129</v>
      </c>
      <c r="C150" s="362">
        <f t="shared" si="9"/>
        <v>0</v>
      </c>
      <c r="D150" s="253"/>
      <c r="E150" s="59"/>
      <c r="F150" s="143">
        <f t="shared" si="10"/>
        <v>0</v>
      </c>
      <c r="G150" s="253"/>
      <c r="H150" s="202"/>
      <c r="I150" s="110">
        <f t="shared" si="11"/>
        <v>0</v>
      </c>
      <c r="J150" s="253"/>
      <c r="K150" s="202"/>
      <c r="L150" s="110">
        <f t="shared" si="12"/>
        <v>0</v>
      </c>
      <c r="M150" s="125"/>
      <c r="N150" s="59"/>
      <c r="O150" s="110">
        <f t="shared" si="13"/>
        <v>0</v>
      </c>
      <c r="P150" s="344"/>
    </row>
    <row r="151" spans="1:16" ht="24" x14ac:dyDescent="0.25">
      <c r="A151" s="35">
        <v>2359</v>
      </c>
      <c r="B151" s="56" t="s">
        <v>130</v>
      </c>
      <c r="C151" s="362">
        <f t="shared" si="9"/>
        <v>0</v>
      </c>
      <c r="D151" s="253"/>
      <c r="E151" s="59"/>
      <c r="F151" s="143">
        <f t="shared" si="10"/>
        <v>0</v>
      </c>
      <c r="G151" s="253"/>
      <c r="H151" s="202"/>
      <c r="I151" s="110">
        <f t="shared" si="11"/>
        <v>0</v>
      </c>
      <c r="J151" s="253"/>
      <c r="K151" s="202"/>
      <c r="L151" s="110">
        <f t="shared" si="12"/>
        <v>0</v>
      </c>
      <c r="M151" s="125"/>
      <c r="N151" s="59"/>
      <c r="O151" s="110">
        <f t="shared" si="13"/>
        <v>0</v>
      </c>
      <c r="P151" s="344"/>
    </row>
    <row r="152" spans="1:16" ht="24.75" customHeight="1" x14ac:dyDescent="0.25">
      <c r="A152" s="111">
        <v>2360</v>
      </c>
      <c r="B152" s="56" t="s">
        <v>131</v>
      </c>
      <c r="C152" s="362">
        <f t="shared" si="9"/>
        <v>0</v>
      </c>
      <c r="D152" s="254">
        <f>SUM(D153:D159)</f>
        <v>0</v>
      </c>
      <c r="E152" s="38">
        <f>SUM(E153:E159)</f>
        <v>0</v>
      </c>
      <c r="F152" s="149">
        <f t="shared" si="10"/>
        <v>0</v>
      </c>
      <c r="G152" s="254">
        <f>SUM(G153:G159)</f>
        <v>0</v>
      </c>
      <c r="H152" s="118">
        <f>SUM(H153:H159)</f>
        <v>0</v>
      </c>
      <c r="I152" s="112">
        <f t="shared" si="11"/>
        <v>0</v>
      </c>
      <c r="J152" s="254">
        <f>SUM(J153:J159)</f>
        <v>0</v>
      </c>
      <c r="K152" s="118">
        <f>SUM(K153:K159)</f>
        <v>0</v>
      </c>
      <c r="L152" s="112">
        <f t="shared" si="12"/>
        <v>0</v>
      </c>
      <c r="M152" s="135">
        <f>SUM(M153:M159)</f>
        <v>0</v>
      </c>
      <c r="N152" s="38">
        <f>SUM(N153:N159)</f>
        <v>0</v>
      </c>
      <c r="O152" s="112">
        <f t="shared" si="13"/>
        <v>0</v>
      </c>
      <c r="P152" s="344"/>
    </row>
    <row r="153" spans="1:16" x14ac:dyDescent="0.25">
      <c r="A153" s="34">
        <v>2361</v>
      </c>
      <c r="B153" s="56" t="s">
        <v>132</v>
      </c>
      <c r="C153" s="362">
        <f t="shared" si="9"/>
        <v>0</v>
      </c>
      <c r="D153" s="253"/>
      <c r="E153" s="59"/>
      <c r="F153" s="143">
        <f t="shared" si="10"/>
        <v>0</v>
      </c>
      <c r="G153" s="253"/>
      <c r="H153" s="202"/>
      <c r="I153" s="110">
        <f t="shared" si="11"/>
        <v>0</v>
      </c>
      <c r="J153" s="253"/>
      <c r="K153" s="202"/>
      <c r="L153" s="110">
        <f t="shared" si="12"/>
        <v>0</v>
      </c>
      <c r="M153" s="125"/>
      <c r="N153" s="59"/>
      <c r="O153" s="110">
        <f t="shared" si="13"/>
        <v>0</v>
      </c>
      <c r="P153" s="344"/>
    </row>
    <row r="154" spans="1:16" ht="24" x14ac:dyDescent="0.25">
      <c r="A154" s="34">
        <v>2362</v>
      </c>
      <c r="B154" s="56" t="s">
        <v>133</v>
      </c>
      <c r="C154" s="362">
        <f t="shared" si="9"/>
        <v>0</v>
      </c>
      <c r="D154" s="253"/>
      <c r="E154" s="59"/>
      <c r="F154" s="143">
        <f t="shared" si="10"/>
        <v>0</v>
      </c>
      <c r="G154" s="253"/>
      <c r="H154" s="202"/>
      <c r="I154" s="110">
        <f t="shared" si="11"/>
        <v>0</v>
      </c>
      <c r="J154" s="253"/>
      <c r="K154" s="202"/>
      <c r="L154" s="110">
        <f t="shared" si="12"/>
        <v>0</v>
      </c>
      <c r="M154" s="125"/>
      <c r="N154" s="59"/>
      <c r="O154" s="110">
        <f t="shared" si="13"/>
        <v>0</v>
      </c>
      <c r="P154" s="344"/>
    </row>
    <row r="155" spans="1:16" x14ac:dyDescent="0.25">
      <c r="A155" s="34">
        <v>2363</v>
      </c>
      <c r="B155" s="56" t="s">
        <v>134</v>
      </c>
      <c r="C155" s="362">
        <f t="shared" si="9"/>
        <v>0</v>
      </c>
      <c r="D155" s="253"/>
      <c r="E155" s="59"/>
      <c r="F155" s="143">
        <f t="shared" si="10"/>
        <v>0</v>
      </c>
      <c r="G155" s="253"/>
      <c r="H155" s="202"/>
      <c r="I155" s="110">
        <f t="shared" si="11"/>
        <v>0</v>
      </c>
      <c r="J155" s="253"/>
      <c r="K155" s="202"/>
      <c r="L155" s="110">
        <f t="shared" si="12"/>
        <v>0</v>
      </c>
      <c r="M155" s="125"/>
      <c r="N155" s="59"/>
      <c r="O155" s="110">
        <f t="shared" si="13"/>
        <v>0</v>
      </c>
      <c r="P155" s="344"/>
    </row>
    <row r="156" spans="1:16" x14ac:dyDescent="0.25">
      <c r="A156" s="34">
        <v>2364</v>
      </c>
      <c r="B156" s="56" t="s">
        <v>135</v>
      </c>
      <c r="C156" s="362">
        <f t="shared" si="9"/>
        <v>0</v>
      </c>
      <c r="D156" s="253"/>
      <c r="E156" s="59"/>
      <c r="F156" s="143">
        <f t="shared" si="10"/>
        <v>0</v>
      </c>
      <c r="G156" s="253"/>
      <c r="H156" s="202"/>
      <c r="I156" s="110">
        <f t="shared" si="11"/>
        <v>0</v>
      </c>
      <c r="J156" s="253"/>
      <c r="K156" s="202"/>
      <c r="L156" s="110">
        <f t="shared" si="12"/>
        <v>0</v>
      </c>
      <c r="M156" s="125"/>
      <c r="N156" s="59"/>
      <c r="O156" s="110">
        <f t="shared" si="13"/>
        <v>0</v>
      </c>
      <c r="P156" s="344"/>
    </row>
    <row r="157" spans="1:16" ht="12.75" customHeight="1" x14ac:dyDescent="0.25">
      <c r="A157" s="34">
        <v>2365</v>
      </c>
      <c r="B157" s="56" t="s">
        <v>136</v>
      </c>
      <c r="C157" s="362">
        <f t="shared" si="9"/>
        <v>0</v>
      </c>
      <c r="D157" s="253"/>
      <c r="E157" s="59"/>
      <c r="F157" s="143">
        <f t="shared" si="10"/>
        <v>0</v>
      </c>
      <c r="G157" s="253"/>
      <c r="H157" s="202"/>
      <c r="I157" s="110">
        <f t="shared" si="11"/>
        <v>0</v>
      </c>
      <c r="J157" s="253"/>
      <c r="K157" s="202"/>
      <c r="L157" s="110">
        <f t="shared" si="12"/>
        <v>0</v>
      </c>
      <c r="M157" s="125"/>
      <c r="N157" s="59"/>
      <c r="O157" s="110">
        <f t="shared" si="13"/>
        <v>0</v>
      </c>
      <c r="P157" s="344"/>
    </row>
    <row r="158" spans="1:16" ht="42.75" customHeight="1" x14ac:dyDescent="0.25">
      <c r="A158" s="34">
        <v>2366</v>
      </c>
      <c r="B158" s="56" t="s">
        <v>137</v>
      </c>
      <c r="C158" s="362">
        <f t="shared" si="9"/>
        <v>0</v>
      </c>
      <c r="D158" s="253"/>
      <c r="E158" s="59"/>
      <c r="F158" s="143">
        <f t="shared" si="10"/>
        <v>0</v>
      </c>
      <c r="G158" s="253"/>
      <c r="H158" s="202"/>
      <c r="I158" s="110">
        <f t="shared" si="11"/>
        <v>0</v>
      </c>
      <c r="J158" s="253"/>
      <c r="K158" s="202"/>
      <c r="L158" s="110">
        <f t="shared" si="12"/>
        <v>0</v>
      </c>
      <c r="M158" s="125"/>
      <c r="N158" s="59"/>
      <c r="O158" s="110">
        <f t="shared" si="13"/>
        <v>0</v>
      </c>
      <c r="P158" s="344"/>
    </row>
    <row r="159" spans="1:16" ht="48" x14ac:dyDescent="0.25">
      <c r="A159" s="34">
        <v>2369</v>
      </c>
      <c r="B159" s="56" t="s">
        <v>138</v>
      </c>
      <c r="C159" s="362">
        <f t="shared" si="9"/>
        <v>0</v>
      </c>
      <c r="D159" s="253"/>
      <c r="E159" s="59"/>
      <c r="F159" s="143">
        <f t="shared" si="10"/>
        <v>0</v>
      </c>
      <c r="G159" s="253"/>
      <c r="H159" s="202"/>
      <c r="I159" s="110">
        <f t="shared" si="11"/>
        <v>0</v>
      </c>
      <c r="J159" s="253"/>
      <c r="K159" s="202"/>
      <c r="L159" s="110">
        <f t="shared" si="12"/>
        <v>0</v>
      </c>
      <c r="M159" s="125"/>
      <c r="N159" s="59"/>
      <c r="O159" s="110">
        <f t="shared" si="13"/>
        <v>0</v>
      </c>
      <c r="P159" s="344"/>
    </row>
    <row r="160" spans="1:16" x14ac:dyDescent="0.25">
      <c r="A160" s="106">
        <v>2370</v>
      </c>
      <c r="B160" s="78" t="s">
        <v>139</v>
      </c>
      <c r="C160" s="362">
        <f t="shared" si="9"/>
        <v>226</v>
      </c>
      <c r="D160" s="255">
        <v>1580</v>
      </c>
      <c r="E160" s="113">
        <v>-1354</v>
      </c>
      <c r="F160" s="256">
        <f t="shared" si="10"/>
        <v>226</v>
      </c>
      <c r="G160" s="255"/>
      <c r="H160" s="203"/>
      <c r="I160" s="114">
        <f t="shared" si="11"/>
        <v>0</v>
      </c>
      <c r="J160" s="255"/>
      <c r="K160" s="203"/>
      <c r="L160" s="114">
        <f t="shared" si="12"/>
        <v>0</v>
      </c>
      <c r="M160" s="301"/>
      <c r="N160" s="113"/>
      <c r="O160" s="114">
        <f t="shared" si="13"/>
        <v>0</v>
      </c>
      <c r="P160" s="348" t="s">
        <v>731</v>
      </c>
    </row>
    <row r="161" spans="1:16" x14ac:dyDescent="0.25">
      <c r="A161" s="106">
        <v>2380</v>
      </c>
      <c r="B161" s="78" t="s">
        <v>140</v>
      </c>
      <c r="C161" s="362">
        <f t="shared" si="9"/>
        <v>0</v>
      </c>
      <c r="D161" s="131">
        <f>SUM(D162:D163)</f>
        <v>0</v>
      </c>
      <c r="E161" s="107">
        <f>SUM(E162:E163)</f>
        <v>0</v>
      </c>
      <c r="F161" s="251">
        <f t="shared" si="10"/>
        <v>0</v>
      </c>
      <c r="G161" s="131">
        <f>SUM(G162:G163)</f>
        <v>0</v>
      </c>
      <c r="H161" s="200">
        <f>SUM(H162:H163)</f>
        <v>0</v>
      </c>
      <c r="I161" s="108">
        <f t="shared" si="11"/>
        <v>0</v>
      </c>
      <c r="J161" s="131">
        <f>SUM(J162:J163)</f>
        <v>0</v>
      </c>
      <c r="K161" s="200">
        <f>SUM(K162:K163)</f>
        <v>0</v>
      </c>
      <c r="L161" s="108">
        <f t="shared" si="12"/>
        <v>0</v>
      </c>
      <c r="M161" s="136">
        <f>SUM(M162:M163)</f>
        <v>0</v>
      </c>
      <c r="N161" s="107">
        <f>SUM(N162:N163)</f>
        <v>0</v>
      </c>
      <c r="O161" s="108">
        <f t="shared" si="13"/>
        <v>0</v>
      </c>
      <c r="P161" s="348"/>
    </row>
    <row r="162" spans="1:16" x14ac:dyDescent="0.25">
      <c r="A162" s="30">
        <v>2381</v>
      </c>
      <c r="B162" s="50" t="s">
        <v>141</v>
      </c>
      <c r="C162" s="362">
        <f t="shared" si="9"/>
        <v>0</v>
      </c>
      <c r="D162" s="252"/>
      <c r="E162" s="53"/>
      <c r="F162" s="145">
        <f t="shared" si="10"/>
        <v>0</v>
      </c>
      <c r="G162" s="252"/>
      <c r="H162" s="201"/>
      <c r="I162" s="109">
        <f t="shared" si="11"/>
        <v>0</v>
      </c>
      <c r="J162" s="252"/>
      <c r="K162" s="201"/>
      <c r="L162" s="109">
        <f t="shared" si="12"/>
        <v>0</v>
      </c>
      <c r="M162" s="294"/>
      <c r="N162" s="53"/>
      <c r="O162" s="109">
        <f t="shared" si="13"/>
        <v>0</v>
      </c>
      <c r="P162" s="343"/>
    </row>
    <row r="163" spans="1:16" ht="24" x14ac:dyDescent="0.25">
      <c r="A163" s="34">
        <v>2389</v>
      </c>
      <c r="B163" s="56" t="s">
        <v>142</v>
      </c>
      <c r="C163" s="362">
        <f t="shared" si="9"/>
        <v>0</v>
      </c>
      <c r="D163" s="253"/>
      <c r="E163" s="59"/>
      <c r="F163" s="143">
        <f t="shared" si="10"/>
        <v>0</v>
      </c>
      <c r="G163" s="253"/>
      <c r="H163" s="202"/>
      <c r="I163" s="110">
        <f t="shared" si="11"/>
        <v>0</v>
      </c>
      <c r="J163" s="253"/>
      <c r="K163" s="202"/>
      <c r="L163" s="110">
        <f t="shared" si="12"/>
        <v>0</v>
      </c>
      <c r="M163" s="125"/>
      <c r="N163" s="59"/>
      <c r="O163" s="110">
        <f t="shared" si="13"/>
        <v>0</v>
      </c>
      <c r="P163" s="344"/>
    </row>
    <row r="164" spans="1:16" x14ac:dyDescent="0.25">
      <c r="A164" s="106">
        <v>2390</v>
      </c>
      <c r="B164" s="78" t="s">
        <v>143</v>
      </c>
      <c r="C164" s="362">
        <f t="shared" si="9"/>
        <v>0</v>
      </c>
      <c r="D164" s="255"/>
      <c r="E164" s="113"/>
      <c r="F164" s="256">
        <f t="shared" si="10"/>
        <v>0</v>
      </c>
      <c r="G164" s="255"/>
      <c r="H164" s="203"/>
      <c r="I164" s="114">
        <f t="shared" si="11"/>
        <v>0</v>
      </c>
      <c r="J164" s="255"/>
      <c r="K164" s="203"/>
      <c r="L164" s="114">
        <f t="shared" si="12"/>
        <v>0</v>
      </c>
      <c r="M164" s="301"/>
      <c r="N164" s="113"/>
      <c r="O164" s="114">
        <f t="shared" si="13"/>
        <v>0</v>
      </c>
      <c r="P164" s="348"/>
    </row>
    <row r="165" spans="1:16" x14ac:dyDescent="0.25">
      <c r="A165" s="42">
        <v>2400</v>
      </c>
      <c r="B165" s="104" t="s">
        <v>144</v>
      </c>
      <c r="C165" s="373">
        <f t="shared" si="9"/>
        <v>0</v>
      </c>
      <c r="D165" s="259"/>
      <c r="E165" s="119"/>
      <c r="F165" s="260">
        <f t="shared" si="10"/>
        <v>0</v>
      </c>
      <c r="G165" s="259"/>
      <c r="H165" s="205"/>
      <c r="I165" s="120">
        <f t="shared" si="11"/>
        <v>0</v>
      </c>
      <c r="J165" s="259"/>
      <c r="K165" s="205"/>
      <c r="L165" s="120">
        <f t="shared" si="12"/>
        <v>0</v>
      </c>
      <c r="M165" s="302"/>
      <c r="N165" s="119"/>
      <c r="O165" s="120">
        <f t="shared" si="13"/>
        <v>0</v>
      </c>
      <c r="P165" s="346"/>
    </row>
    <row r="166" spans="1:16" ht="24" x14ac:dyDescent="0.25">
      <c r="A166" s="42">
        <v>2500</v>
      </c>
      <c r="B166" s="104" t="s">
        <v>145</v>
      </c>
      <c r="C166" s="373">
        <f t="shared" si="9"/>
        <v>0</v>
      </c>
      <c r="D166" s="249">
        <f>SUM(D167,D172)</f>
        <v>0</v>
      </c>
      <c r="E166" s="48">
        <f>SUM(E167,E172)</f>
        <v>0</v>
      </c>
      <c r="F166" s="250">
        <f t="shared" si="10"/>
        <v>0</v>
      </c>
      <c r="G166" s="249">
        <f t="shared" ref="G166:K166" si="15">SUM(G167,G172)</f>
        <v>0</v>
      </c>
      <c r="H166" s="105">
        <f t="shared" si="15"/>
        <v>0</v>
      </c>
      <c r="I166" s="115">
        <f t="shared" si="11"/>
        <v>0</v>
      </c>
      <c r="J166" s="249">
        <f t="shared" si="15"/>
        <v>0</v>
      </c>
      <c r="K166" s="105">
        <f t="shared" si="15"/>
        <v>0</v>
      </c>
      <c r="L166" s="115">
        <f t="shared" si="12"/>
        <v>0</v>
      </c>
      <c r="M166" s="140">
        <f t="shared" ref="M166:N166" si="16">SUM(M167,M172)</f>
        <v>0</v>
      </c>
      <c r="N166" s="130">
        <f t="shared" si="16"/>
        <v>0</v>
      </c>
      <c r="O166" s="160">
        <f t="shared" si="13"/>
        <v>0</v>
      </c>
      <c r="P166" s="353"/>
    </row>
    <row r="167" spans="1:16" ht="16.5" customHeight="1" x14ac:dyDescent="0.25">
      <c r="A167" s="116">
        <v>2510</v>
      </c>
      <c r="B167" s="50" t="s">
        <v>146</v>
      </c>
      <c r="C167" s="374">
        <f t="shared" si="9"/>
        <v>0</v>
      </c>
      <c r="D167" s="257">
        <f>SUM(D168:D171)</f>
        <v>0</v>
      </c>
      <c r="E167" s="68">
        <f>SUM(E168:E171)</f>
        <v>0</v>
      </c>
      <c r="F167" s="258">
        <f t="shared" si="10"/>
        <v>0</v>
      </c>
      <c r="G167" s="257">
        <f t="shared" ref="G167:K167" si="17">SUM(G168:G171)</f>
        <v>0</v>
      </c>
      <c r="H167" s="204">
        <f t="shared" si="17"/>
        <v>0</v>
      </c>
      <c r="I167" s="117">
        <f t="shared" si="11"/>
        <v>0</v>
      </c>
      <c r="J167" s="257">
        <f t="shared" si="17"/>
        <v>0</v>
      </c>
      <c r="K167" s="204">
        <f t="shared" si="17"/>
        <v>0</v>
      </c>
      <c r="L167" s="117">
        <f t="shared" si="12"/>
        <v>0</v>
      </c>
      <c r="M167" s="308">
        <f t="shared" ref="M167:N167" si="18">SUM(M168:M171)</f>
        <v>0</v>
      </c>
      <c r="N167" s="311">
        <f t="shared" si="18"/>
        <v>0</v>
      </c>
      <c r="O167" s="316">
        <f t="shared" si="13"/>
        <v>0</v>
      </c>
      <c r="P167" s="347"/>
    </row>
    <row r="168" spans="1:16" ht="24" x14ac:dyDescent="0.25">
      <c r="A168" s="35">
        <v>2512</v>
      </c>
      <c r="B168" s="56" t="s">
        <v>147</v>
      </c>
      <c r="C168" s="362">
        <f t="shared" si="9"/>
        <v>0</v>
      </c>
      <c r="D168" s="253"/>
      <c r="E168" s="59"/>
      <c r="F168" s="143">
        <f t="shared" si="10"/>
        <v>0</v>
      </c>
      <c r="G168" s="253"/>
      <c r="H168" s="202"/>
      <c r="I168" s="110">
        <f t="shared" si="11"/>
        <v>0</v>
      </c>
      <c r="J168" s="253"/>
      <c r="K168" s="202"/>
      <c r="L168" s="110">
        <f t="shared" si="12"/>
        <v>0</v>
      </c>
      <c r="M168" s="125"/>
      <c r="N168" s="59"/>
      <c r="O168" s="110">
        <f t="shared" si="13"/>
        <v>0</v>
      </c>
      <c r="P168" s="344"/>
    </row>
    <row r="169" spans="1:16" ht="36" x14ac:dyDescent="0.25">
      <c r="A169" s="35">
        <v>2513</v>
      </c>
      <c r="B169" s="56" t="s">
        <v>148</v>
      </c>
      <c r="C169" s="362">
        <f t="shared" si="9"/>
        <v>0</v>
      </c>
      <c r="D169" s="253"/>
      <c r="E169" s="59"/>
      <c r="F169" s="143">
        <f t="shared" si="10"/>
        <v>0</v>
      </c>
      <c r="G169" s="253"/>
      <c r="H169" s="202"/>
      <c r="I169" s="110">
        <f t="shared" si="11"/>
        <v>0</v>
      </c>
      <c r="J169" s="253"/>
      <c r="K169" s="202"/>
      <c r="L169" s="110">
        <f t="shared" si="12"/>
        <v>0</v>
      </c>
      <c r="M169" s="125"/>
      <c r="N169" s="59"/>
      <c r="O169" s="110">
        <f t="shared" si="13"/>
        <v>0</v>
      </c>
      <c r="P169" s="344"/>
    </row>
    <row r="170" spans="1:16" ht="24" x14ac:dyDescent="0.25">
      <c r="A170" s="35">
        <v>2515</v>
      </c>
      <c r="B170" s="56" t="s">
        <v>149</v>
      </c>
      <c r="C170" s="362">
        <f t="shared" si="9"/>
        <v>0</v>
      </c>
      <c r="D170" s="253"/>
      <c r="E170" s="59"/>
      <c r="F170" s="143">
        <f t="shared" si="10"/>
        <v>0</v>
      </c>
      <c r="G170" s="253"/>
      <c r="H170" s="202"/>
      <c r="I170" s="110">
        <f t="shared" si="11"/>
        <v>0</v>
      </c>
      <c r="J170" s="253"/>
      <c r="K170" s="202"/>
      <c r="L170" s="110">
        <f t="shared" si="12"/>
        <v>0</v>
      </c>
      <c r="M170" s="125"/>
      <c r="N170" s="59"/>
      <c r="O170" s="110">
        <f t="shared" si="13"/>
        <v>0</v>
      </c>
      <c r="P170" s="344"/>
    </row>
    <row r="171" spans="1:16" ht="24" x14ac:dyDescent="0.25">
      <c r="A171" s="35">
        <v>2519</v>
      </c>
      <c r="B171" s="56" t="s">
        <v>150</v>
      </c>
      <c r="C171" s="362">
        <f t="shared" si="9"/>
        <v>0</v>
      </c>
      <c r="D171" s="253"/>
      <c r="E171" s="59"/>
      <c r="F171" s="143">
        <f t="shared" si="10"/>
        <v>0</v>
      </c>
      <c r="G171" s="253"/>
      <c r="H171" s="202"/>
      <c r="I171" s="110">
        <f t="shared" si="11"/>
        <v>0</v>
      </c>
      <c r="J171" s="253"/>
      <c r="K171" s="202"/>
      <c r="L171" s="110">
        <f t="shared" si="12"/>
        <v>0</v>
      </c>
      <c r="M171" s="125"/>
      <c r="N171" s="59"/>
      <c r="O171" s="110">
        <f t="shared" si="13"/>
        <v>0</v>
      </c>
      <c r="P171" s="344"/>
    </row>
    <row r="172" spans="1:16" ht="24" x14ac:dyDescent="0.25">
      <c r="A172" s="111">
        <v>2520</v>
      </c>
      <c r="B172" s="56" t="s">
        <v>151</v>
      </c>
      <c r="C172" s="362">
        <f t="shared" si="9"/>
        <v>0</v>
      </c>
      <c r="D172" s="253"/>
      <c r="E172" s="59"/>
      <c r="F172" s="143">
        <f t="shared" si="10"/>
        <v>0</v>
      </c>
      <c r="G172" s="253"/>
      <c r="H172" s="202"/>
      <c r="I172" s="110">
        <f t="shared" si="11"/>
        <v>0</v>
      </c>
      <c r="J172" s="253"/>
      <c r="K172" s="202"/>
      <c r="L172" s="110">
        <f t="shared" si="12"/>
        <v>0</v>
      </c>
      <c r="M172" s="125"/>
      <c r="N172" s="59"/>
      <c r="O172" s="110">
        <f t="shared" si="13"/>
        <v>0</v>
      </c>
      <c r="P172" s="344"/>
    </row>
    <row r="173" spans="1:16" s="121" customFormat="1" ht="48" x14ac:dyDescent="0.25">
      <c r="A173" s="17">
        <v>2800</v>
      </c>
      <c r="B173" s="50" t="s">
        <v>152</v>
      </c>
      <c r="C173" s="374">
        <f t="shared" si="9"/>
        <v>0</v>
      </c>
      <c r="D173" s="219"/>
      <c r="E173" s="32"/>
      <c r="F173" s="220">
        <f t="shared" si="10"/>
        <v>0</v>
      </c>
      <c r="G173" s="219"/>
      <c r="H173" s="186"/>
      <c r="I173" s="33">
        <f t="shared" si="11"/>
        <v>0</v>
      </c>
      <c r="J173" s="219"/>
      <c r="K173" s="186"/>
      <c r="L173" s="33">
        <f t="shared" si="12"/>
        <v>0</v>
      </c>
      <c r="M173" s="290"/>
      <c r="N173" s="32"/>
      <c r="O173" s="33">
        <f t="shared" si="13"/>
        <v>0</v>
      </c>
      <c r="P173" s="343"/>
    </row>
    <row r="174" spans="1:16" x14ac:dyDescent="0.25">
      <c r="A174" s="100">
        <v>3000</v>
      </c>
      <c r="B174" s="100" t="s">
        <v>153</v>
      </c>
      <c r="C174" s="383">
        <f t="shared" si="9"/>
        <v>0</v>
      </c>
      <c r="D174" s="247">
        <f>SUM(D175,D185)</f>
        <v>0</v>
      </c>
      <c r="E174" s="102">
        <f>SUM(E175,E185)</f>
        <v>0</v>
      </c>
      <c r="F174" s="248">
        <f t="shared" si="10"/>
        <v>0</v>
      </c>
      <c r="G174" s="247">
        <f>SUM(G175,G185)</f>
        <v>0</v>
      </c>
      <c r="H174" s="199">
        <f>SUM(H175,H185)</f>
        <v>0</v>
      </c>
      <c r="I174" s="103">
        <f t="shared" si="11"/>
        <v>0</v>
      </c>
      <c r="J174" s="247">
        <f>SUM(J175,J185)</f>
        <v>0</v>
      </c>
      <c r="K174" s="199">
        <f>SUM(K175,K185)</f>
        <v>0</v>
      </c>
      <c r="L174" s="103">
        <f t="shared" si="12"/>
        <v>0</v>
      </c>
      <c r="M174" s="139">
        <f>SUM(M175,M185)</f>
        <v>0</v>
      </c>
      <c r="N174" s="102">
        <f>SUM(N175,N185)</f>
        <v>0</v>
      </c>
      <c r="O174" s="103">
        <f t="shared" si="13"/>
        <v>0</v>
      </c>
      <c r="P174" s="352"/>
    </row>
    <row r="175" spans="1:16" ht="24" x14ac:dyDescent="0.25">
      <c r="A175" s="42">
        <v>3200</v>
      </c>
      <c r="B175" s="122" t="s">
        <v>309</v>
      </c>
      <c r="C175" s="373">
        <f t="shared" si="9"/>
        <v>0</v>
      </c>
      <c r="D175" s="249">
        <f>SUM(D176,D180)</f>
        <v>0</v>
      </c>
      <c r="E175" s="48">
        <f>SUM(E176,E180)</f>
        <v>0</v>
      </c>
      <c r="F175" s="250">
        <f t="shared" si="10"/>
        <v>0</v>
      </c>
      <c r="G175" s="249">
        <f t="shared" ref="G175:K175" si="19">SUM(G176,G180)</f>
        <v>0</v>
      </c>
      <c r="H175" s="105">
        <f t="shared" si="19"/>
        <v>0</v>
      </c>
      <c r="I175" s="115">
        <f t="shared" si="11"/>
        <v>0</v>
      </c>
      <c r="J175" s="249">
        <f t="shared" si="19"/>
        <v>0</v>
      </c>
      <c r="K175" s="105">
        <f t="shared" si="19"/>
        <v>0</v>
      </c>
      <c r="L175" s="115">
        <f t="shared" si="12"/>
        <v>0</v>
      </c>
      <c r="M175" s="140">
        <f t="shared" ref="M175:N175" si="20">SUM(M176,M180)</f>
        <v>0</v>
      </c>
      <c r="N175" s="130">
        <f t="shared" si="20"/>
        <v>0</v>
      </c>
      <c r="O175" s="160">
        <f t="shared" si="13"/>
        <v>0</v>
      </c>
      <c r="P175" s="353"/>
    </row>
    <row r="176" spans="1:16" ht="50.25" customHeight="1" x14ac:dyDescent="0.25">
      <c r="A176" s="116">
        <v>3260</v>
      </c>
      <c r="B176" s="50" t="s">
        <v>154</v>
      </c>
      <c r="C176" s="374">
        <f t="shared" si="9"/>
        <v>0</v>
      </c>
      <c r="D176" s="257">
        <f>SUM(D177:D179)</f>
        <v>0</v>
      </c>
      <c r="E176" s="68">
        <f>SUM(E177:E179)</f>
        <v>0</v>
      </c>
      <c r="F176" s="258">
        <f t="shared" si="10"/>
        <v>0</v>
      </c>
      <c r="G176" s="257">
        <f>SUM(G177:G179)</f>
        <v>0</v>
      </c>
      <c r="H176" s="204">
        <f>SUM(H177:H179)</f>
        <v>0</v>
      </c>
      <c r="I176" s="117">
        <f t="shared" si="11"/>
        <v>0</v>
      </c>
      <c r="J176" s="257">
        <f>SUM(J177:J179)</f>
        <v>0</v>
      </c>
      <c r="K176" s="204">
        <f>SUM(K177:K179)</f>
        <v>0</v>
      </c>
      <c r="L176" s="117">
        <f t="shared" si="12"/>
        <v>0</v>
      </c>
      <c r="M176" s="141">
        <f>SUM(M177:M179)</f>
        <v>0</v>
      </c>
      <c r="N176" s="68">
        <f>SUM(N177:N179)</f>
        <v>0</v>
      </c>
      <c r="O176" s="117">
        <f t="shared" si="13"/>
        <v>0</v>
      </c>
      <c r="P176" s="343"/>
    </row>
    <row r="177" spans="1:16" ht="24" x14ac:dyDescent="0.25">
      <c r="A177" s="35">
        <v>3261</v>
      </c>
      <c r="B177" s="56" t="s">
        <v>155</v>
      </c>
      <c r="C177" s="362">
        <f t="shared" si="9"/>
        <v>0</v>
      </c>
      <c r="D177" s="253"/>
      <c r="E177" s="59"/>
      <c r="F177" s="143">
        <f t="shared" si="10"/>
        <v>0</v>
      </c>
      <c r="G177" s="253"/>
      <c r="H177" s="202"/>
      <c r="I177" s="110">
        <f t="shared" si="11"/>
        <v>0</v>
      </c>
      <c r="J177" s="253"/>
      <c r="K177" s="202"/>
      <c r="L177" s="110">
        <f t="shared" si="12"/>
        <v>0</v>
      </c>
      <c r="M177" s="125"/>
      <c r="N177" s="59"/>
      <c r="O177" s="110">
        <f t="shared" si="13"/>
        <v>0</v>
      </c>
      <c r="P177" s="344"/>
    </row>
    <row r="178" spans="1:16" ht="36" x14ac:dyDescent="0.25">
      <c r="A178" s="35">
        <v>3262</v>
      </c>
      <c r="B178" s="56" t="s">
        <v>310</v>
      </c>
      <c r="C178" s="362">
        <f t="shared" si="9"/>
        <v>0</v>
      </c>
      <c r="D178" s="253"/>
      <c r="E178" s="59"/>
      <c r="F178" s="143">
        <f t="shared" si="10"/>
        <v>0</v>
      </c>
      <c r="G178" s="253"/>
      <c r="H178" s="202"/>
      <c r="I178" s="110">
        <f t="shared" si="11"/>
        <v>0</v>
      </c>
      <c r="J178" s="253"/>
      <c r="K178" s="202"/>
      <c r="L178" s="110">
        <f t="shared" si="12"/>
        <v>0</v>
      </c>
      <c r="M178" s="125"/>
      <c r="N178" s="59"/>
      <c r="O178" s="110">
        <f t="shared" si="13"/>
        <v>0</v>
      </c>
      <c r="P178" s="344"/>
    </row>
    <row r="179" spans="1:16" ht="24" x14ac:dyDescent="0.25">
      <c r="A179" s="35">
        <v>3263</v>
      </c>
      <c r="B179" s="56" t="s">
        <v>156</v>
      </c>
      <c r="C179" s="362">
        <f t="shared" si="9"/>
        <v>0</v>
      </c>
      <c r="D179" s="253"/>
      <c r="E179" s="59"/>
      <c r="F179" s="143">
        <f t="shared" si="10"/>
        <v>0</v>
      </c>
      <c r="G179" s="253"/>
      <c r="H179" s="202"/>
      <c r="I179" s="110">
        <f t="shared" si="11"/>
        <v>0</v>
      </c>
      <c r="J179" s="253"/>
      <c r="K179" s="202"/>
      <c r="L179" s="110">
        <f t="shared" si="12"/>
        <v>0</v>
      </c>
      <c r="M179" s="125"/>
      <c r="N179" s="59"/>
      <c r="O179" s="110">
        <f t="shared" si="13"/>
        <v>0</v>
      </c>
      <c r="P179" s="344"/>
    </row>
    <row r="180" spans="1:16" ht="84" x14ac:dyDescent="0.25">
      <c r="A180" s="116">
        <v>3290</v>
      </c>
      <c r="B180" s="50" t="s">
        <v>311</v>
      </c>
      <c r="C180" s="362">
        <f t="shared" ref="C180:C256" si="21">F180+I180+L180+O180</f>
        <v>0</v>
      </c>
      <c r="D180" s="257">
        <f>SUM(D181:D184)</f>
        <v>0</v>
      </c>
      <c r="E180" s="68">
        <f>SUM(E181:E184)</f>
        <v>0</v>
      </c>
      <c r="F180" s="258">
        <f t="shared" si="10"/>
        <v>0</v>
      </c>
      <c r="G180" s="257">
        <f t="shared" ref="G180:K180" si="22">SUM(G181:G184)</f>
        <v>0</v>
      </c>
      <c r="H180" s="204">
        <f t="shared" si="22"/>
        <v>0</v>
      </c>
      <c r="I180" s="117">
        <f t="shared" si="11"/>
        <v>0</v>
      </c>
      <c r="J180" s="257">
        <f t="shared" si="22"/>
        <v>0</v>
      </c>
      <c r="K180" s="204">
        <f t="shared" si="22"/>
        <v>0</v>
      </c>
      <c r="L180" s="117">
        <f t="shared" si="12"/>
        <v>0</v>
      </c>
      <c r="M180" s="142">
        <f t="shared" ref="M180:N180" si="23">SUM(M181:M184)</f>
        <v>0</v>
      </c>
      <c r="N180" s="312">
        <f t="shared" si="23"/>
        <v>0</v>
      </c>
      <c r="O180" s="317">
        <f t="shared" si="13"/>
        <v>0</v>
      </c>
      <c r="P180" s="355"/>
    </row>
    <row r="181" spans="1:16" ht="72" x14ac:dyDescent="0.25">
      <c r="A181" s="35">
        <v>3291</v>
      </c>
      <c r="B181" s="56" t="s">
        <v>157</v>
      </c>
      <c r="C181" s="362">
        <f t="shared" si="21"/>
        <v>0</v>
      </c>
      <c r="D181" s="253"/>
      <c r="E181" s="59"/>
      <c r="F181" s="143">
        <f t="shared" ref="F181:F244" si="24">D181+E181</f>
        <v>0</v>
      </c>
      <c r="G181" s="253"/>
      <c r="H181" s="202"/>
      <c r="I181" s="110">
        <f t="shared" ref="I181:I244" si="25">G181+H181</f>
        <v>0</v>
      </c>
      <c r="J181" s="253"/>
      <c r="K181" s="202"/>
      <c r="L181" s="110">
        <f t="shared" ref="L181:L244" si="26">J181+K181</f>
        <v>0</v>
      </c>
      <c r="M181" s="125"/>
      <c r="N181" s="59"/>
      <c r="O181" s="110">
        <f t="shared" ref="O181:O244" si="27">M181+N181</f>
        <v>0</v>
      </c>
      <c r="P181" s="344"/>
    </row>
    <row r="182" spans="1:16" ht="72" x14ac:dyDescent="0.25">
      <c r="A182" s="35">
        <v>3292</v>
      </c>
      <c r="B182" s="56" t="s">
        <v>312</v>
      </c>
      <c r="C182" s="362">
        <f t="shared" si="21"/>
        <v>0</v>
      </c>
      <c r="D182" s="253"/>
      <c r="E182" s="59"/>
      <c r="F182" s="143">
        <f t="shared" si="24"/>
        <v>0</v>
      </c>
      <c r="G182" s="253"/>
      <c r="H182" s="202"/>
      <c r="I182" s="110">
        <f t="shared" si="25"/>
        <v>0</v>
      </c>
      <c r="J182" s="253"/>
      <c r="K182" s="202"/>
      <c r="L182" s="110">
        <f t="shared" si="26"/>
        <v>0</v>
      </c>
      <c r="M182" s="125"/>
      <c r="N182" s="59"/>
      <c r="O182" s="110">
        <f t="shared" si="27"/>
        <v>0</v>
      </c>
      <c r="P182" s="344"/>
    </row>
    <row r="183" spans="1:16" ht="72" x14ac:dyDescent="0.25">
      <c r="A183" s="35">
        <v>3293</v>
      </c>
      <c r="B183" s="56" t="s">
        <v>313</v>
      </c>
      <c r="C183" s="362">
        <f t="shared" si="21"/>
        <v>0</v>
      </c>
      <c r="D183" s="253"/>
      <c r="E183" s="59"/>
      <c r="F183" s="143">
        <f t="shared" si="24"/>
        <v>0</v>
      </c>
      <c r="G183" s="253"/>
      <c r="H183" s="202"/>
      <c r="I183" s="110">
        <f t="shared" si="25"/>
        <v>0</v>
      </c>
      <c r="J183" s="253"/>
      <c r="K183" s="202"/>
      <c r="L183" s="110">
        <f t="shared" si="26"/>
        <v>0</v>
      </c>
      <c r="M183" s="125"/>
      <c r="N183" s="59"/>
      <c r="O183" s="110">
        <f t="shared" si="27"/>
        <v>0</v>
      </c>
      <c r="P183" s="344"/>
    </row>
    <row r="184" spans="1:16" ht="60" x14ac:dyDescent="0.25">
      <c r="A184" s="126">
        <v>3294</v>
      </c>
      <c r="B184" s="56" t="s">
        <v>158</v>
      </c>
      <c r="C184" s="384">
        <f t="shared" si="21"/>
        <v>0</v>
      </c>
      <c r="D184" s="261"/>
      <c r="E184" s="127"/>
      <c r="F184" s="262">
        <f t="shared" si="24"/>
        <v>0</v>
      </c>
      <c r="G184" s="261"/>
      <c r="H184" s="206"/>
      <c r="I184" s="153">
        <f t="shared" si="25"/>
        <v>0</v>
      </c>
      <c r="J184" s="261"/>
      <c r="K184" s="206"/>
      <c r="L184" s="153">
        <f t="shared" si="26"/>
        <v>0</v>
      </c>
      <c r="M184" s="128"/>
      <c r="N184" s="127"/>
      <c r="O184" s="153">
        <f t="shared" si="27"/>
        <v>0</v>
      </c>
      <c r="P184" s="355"/>
    </row>
    <row r="185" spans="1:16" ht="48" x14ac:dyDescent="0.25">
      <c r="A185" s="72">
        <v>3300</v>
      </c>
      <c r="B185" s="122" t="s">
        <v>159</v>
      </c>
      <c r="C185" s="385">
        <f t="shared" si="21"/>
        <v>0</v>
      </c>
      <c r="D185" s="263">
        <f>SUM(D186:D187)</f>
        <v>0</v>
      </c>
      <c r="E185" s="130">
        <f>SUM(E186:E187)</f>
        <v>0</v>
      </c>
      <c r="F185" s="158">
        <f t="shared" si="24"/>
        <v>0</v>
      </c>
      <c r="G185" s="263">
        <f t="shared" ref="G185:K185" si="28">SUM(G186:G187)</f>
        <v>0</v>
      </c>
      <c r="H185" s="207">
        <f t="shared" si="28"/>
        <v>0</v>
      </c>
      <c r="I185" s="160">
        <f t="shared" si="25"/>
        <v>0</v>
      </c>
      <c r="J185" s="263">
        <f t="shared" si="28"/>
        <v>0</v>
      </c>
      <c r="K185" s="207">
        <f t="shared" si="28"/>
        <v>0</v>
      </c>
      <c r="L185" s="160">
        <f t="shared" si="26"/>
        <v>0</v>
      </c>
      <c r="M185" s="140">
        <f t="shared" ref="M185:N185" si="29">SUM(M186:M187)</f>
        <v>0</v>
      </c>
      <c r="N185" s="130">
        <f t="shared" si="29"/>
        <v>0</v>
      </c>
      <c r="O185" s="160">
        <f t="shared" si="27"/>
        <v>0</v>
      </c>
      <c r="P185" s="353"/>
    </row>
    <row r="186" spans="1:16" ht="48" x14ac:dyDescent="0.25">
      <c r="A186" s="77">
        <v>3310</v>
      </c>
      <c r="B186" s="78" t="s">
        <v>160</v>
      </c>
      <c r="C186" s="378">
        <f t="shared" si="21"/>
        <v>0</v>
      </c>
      <c r="D186" s="255"/>
      <c r="E186" s="113"/>
      <c r="F186" s="256">
        <f t="shared" si="24"/>
        <v>0</v>
      </c>
      <c r="G186" s="255"/>
      <c r="H186" s="203"/>
      <c r="I186" s="114">
        <f t="shared" si="25"/>
        <v>0</v>
      </c>
      <c r="J186" s="255"/>
      <c r="K186" s="203"/>
      <c r="L186" s="114">
        <f t="shared" si="26"/>
        <v>0</v>
      </c>
      <c r="M186" s="301"/>
      <c r="N186" s="113"/>
      <c r="O186" s="114">
        <f t="shared" si="27"/>
        <v>0</v>
      </c>
      <c r="P186" s="348"/>
    </row>
    <row r="187" spans="1:16" ht="58.5" customHeight="1" x14ac:dyDescent="0.25">
      <c r="A187" s="31">
        <v>3320</v>
      </c>
      <c r="B187" s="50" t="s">
        <v>161</v>
      </c>
      <c r="C187" s="374">
        <f t="shared" si="21"/>
        <v>0</v>
      </c>
      <c r="D187" s="252"/>
      <c r="E187" s="53"/>
      <c r="F187" s="145">
        <f t="shared" si="24"/>
        <v>0</v>
      </c>
      <c r="G187" s="252"/>
      <c r="H187" s="201"/>
      <c r="I187" s="109">
        <f t="shared" si="25"/>
        <v>0</v>
      </c>
      <c r="J187" s="252"/>
      <c r="K187" s="201"/>
      <c r="L187" s="109">
        <f t="shared" si="26"/>
        <v>0</v>
      </c>
      <c r="M187" s="294"/>
      <c r="N187" s="53"/>
      <c r="O187" s="109">
        <f t="shared" si="27"/>
        <v>0</v>
      </c>
      <c r="P187" s="343"/>
    </row>
    <row r="188" spans="1:16" x14ac:dyDescent="0.25">
      <c r="A188" s="132">
        <v>4000</v>
      </c>
      <c r="B188" s="100" t="s">
        <v>162</v>
      </c>
      <c r="C188" s="383">
        <f t="shared" si="21"/>
        <v>0</v>
      </c>
      <c r="D188" s="247">
        <f>SUM(D189,D192)</f>
        <v>0</v>
      </c>
      <c r="E188" s="102">
        <f>SUM(E189,E192)</f>
        <v>0</v>
      </c>
      <c r="F188" s="248">
        <f t="shared" si="24"/>
        <v>0</v>
      </c>
      <c r="G188" s="247">
        <f>SUM(G189,G192)</f>
        <v>0</v>
      </c>
      <c r="H188" s="199">
        <f>SUM(H189,H192)</f>
        <v>0</v>
      </c>
      <c r="I188" s="103">
        <f t="shared" si="25"/>
        <v>0</v>
      </c>
      <c r="J188" s="247">
        <f>SUM(J189,J192)</f>
        <v>0</v>
      </c>
      <c r="K188" s="199">
        <f>SUM(K189,K192)</f>
        <v>0</v>
      </c>
      <c r="L188" s="103">
        <f t="shared" si="26"/>
        <v>0</v>
      </c>
      <c r="M188" s="139">
        <f>SUM(M189,M192)</f>
        <v>0</v>
      </c>
      <c r="N188" s="102">
        <f>SUM(N189,N192)</f>
        <v>0</v>
      </c>
      <c r="O188" s="103">
        <f t="shared" si="27"/>
        <v>0</v>
      </c>
      <c r="P188" s="352"/>
    </row>
    <row r="189" spans="1:16" ht="24" x14ac:dyDescent="0.25">
      <c r="A189" s="133">
        <v>4200</v>
      </c>
      <c r="B189" s="104" t="s">
        <v>163</v>
      </c>
      <c r="C189" s="373">
        <f t="shared" si="21"/>
        <v>0</v>
      </c>
      <c r="D189" s="249">
        <f>SUM(D190,D191)</f>
        <v>0</v>
      </c>
      <c r="E189" s="48">
        <f>SUM(E190,E191)</f>
        <v>0</v>
      </c>
      <c r="F189" s="250">
        <f t="shared" si="24"/>
        <v>0</v>
      </c>
      <c r="G189" s="249">
        <f>SUM(G190,G191)</f>
        <v>0</v>
      </c>
      <c r="H189" s="105">
        <f>SUM(H190,H191)</f>
        <v>0</v>
      </c>
      <c r="I189" s="115">
        <f t="shared" si="25"/>
        <v>0</v>
      </c>
      <c r="J189" s="249">
        <f>SUM(J190,J191)</f>
        <v>0</v>
      </c>
      <c r="K189" s="105">
        <f>SUM(K190,K191)</f>
        <v>0</v>
      </c>
      <c r="L189" s="115">
        <f t="shared" si="26"/>
        <v>0</v>
      </c>
      <c r="M189" s="123">
        <f>SUM(M190,M191)</f>
        <v>0</v>
      </c>
      <c r="N189" s="48">
        <f>SUM(N190,N191)</f>
        <v>0</v>
      </c>
      <c r="O189" s="115">
        <f t="shared" si="27"/>
        <v>0</v>
      </c>
      <c r="P189" s="346"/>
    </row>
    <row r="190" spans="1:16" ht="36" x14ac:dyDescent="0.25">
      <c r="A190" s="116">
        <v>4240</v>
      </c>
      <c r="B190" s="50" t="s">
        <v>314</v>
      </c>
      <c r="C190" s="374">
        <f t="shared" si="21"/>
        <v>0</v>
      </c>
      <c r="D190" s="252"/>
      <c r="E190" s="53"/>
      <c r="F190" s="145">
        <f t="shared" si="24"/>
        <v>0</v>
      </c>
      <c r="G190" s="252"/>
      <c r="H190" s="201"/>
      <c r="I190" s="109">
        <f t="shared" si="25"/>
        <v>0</v>
      </c>
      <c r="J190" s="252"/>
      <c r="K190" s="201"/>
      <c r="L190" s="109">
        <f t="shared" si="26"/>
        <v>0</v>
      </c>
      <c r="M190" s="294"/>
      <c r="N190" s="53"/>
      <c r="O190" s="109">
        <f t="shared" si="27"/>
        <v>0</v>
      </c>
      <c r="P190" s="343"/>
    </row>
    <row r="191" spans="1:16" ht="24" x14ac:dyDescent="0.25">
      <c r="A191" s="111">
        <v>4250</v>
      </c>
      <c r="B191" s="56" t="s">
        <v>164</v>
      </c>
      <c r="C191" s="362">
        <f t="shared" si="21"/>
        <v>0</v>
      </c>
      <c r="D191" s="253"/>
      <c r="E191" s="59"/>
      <c r="F191" s="143">
        <f t="shared" si="24"/>
        <v>0</v>
      </c>
      <c r="G191" s="253"/>
      <c r="H191" s="202"/>
      <c r="I191" s="110">
        <f t="shared" si="25"/>
        <v>0</v>
      </c>
      <c r="J191" s="253"/>
      <c r="K191" s="202"/>
      <c r="L191" s="110">
        <f t="shared" si="26"/>
        <v>0</v>
      </c>
      <c r="M191" s="125"/>
      <c r="N191" s="59"/>
      <c r="O191" s="110">
        <f t="shared" si="27"/>
        <v>0</v>
      </c>
      <c r="P191" s="344"/>
    </row>
    <row r="192" spans="1:16" x14ac:dyDescent="0.25">
      <c r="A192" s="42">
        <v>4300</v>
      </c>
      <c r="B192" s="104" t="s">
        <v>165</v>
      </c>
      <c r="C192" s="373">
        <f t="shared" si="21"/>
        <v>0</v>
      </c>
      <c r="D192" s="249">
        <f>SUM(D193)</f>
        <v>0</v>
      </c>
      <c r="E192" s="48">
        <f>SUM(E193)</f>
        <v>0</v>
      </c>
      <c r="F192" s="250">
        <f t="shared" si="24"/>
        <v>0</v>
      </c>
      <c r="G192" s="249">
        <f>SUM(G193)</f>
        <v>0</v>
      </c>
      <c r="H192" s="105">
        <f>SUM(H193)</f>
        <v>0</v>
      </c>
      <c r="I192" s="115">
        <f t="shared" si="25"/>
        <v>0</v>
      </c>
      <c r="J192" s="249">
        <f>SUM(J193)</f>
        <v>0</v>
      </c>
      <c r="K192" s="105">
        <f>SUM(K193)</f>
        <v>0</v>
      </c>
      <c r="L192" s="115">
        <f t="shared" si="26"/>
        <v>0</v>
      </c>
      <c r="M192" s="123">
        <f>SUM(M193)</f>
        <v>0</v>
      </c>
      <c r="N192" s="48">
        <f>SUM(N193)</f>
        <v>0</v>
      </c>
      <c r="O192" s="115">
        <f t="shared" si="27"/>
        <v>0</v>
      </c>
      <c r="P192" s="346"/>
    </row>
    <row r="193" spans="1:16" ht="24" x14ac:dyDescent="0.25">
      <c r="A193" s="116">
        <v>4310</v>
      </c>
      <c r="B193" s="50" t="s">
        <v>166</v>
      </c>
      <c r="C193" s="374">
        <f t="shared" si="21"/>
        <v>0</v>
      </c>
      <c r="D193" s="257">
        <f>SUM(D194:D194)</f>
        <v>0</v>
      </c>
      <c r="E193" s="68">
        <f>SUM(E194:E194)</f>
        <v>0</v>
      </c>
      <c r="F193" s="258">
        <f t="shared" si="24"/>
        <v>0</v>
      </c>
      <c r="G193" s="257">
        <f>SUM(G194:G194)</f>
        <v>0</v>
      </c>
      <c r="H193" s="204">
        <f>SUM(H194:H194)</f>
        <v>0</v>
      </c>
      <c r="I193" s="117">
        <f t="shared" si="25"/>
        <v>0</v>
      </c>
      <c r="J193" s="257">
        <f>SUM(J194:J194)</f>
        <v>0</v>
      </c>
      <c r="K193" s="204">
        <f>SUM(K194:K194)</f>
        <v>0</v>
      </c>
      <c r="L193" s="117">
        <f t="shared" si="26"/>
        <v>0</v>
      </c>
      <c r="M193" s="141">
        <f>SUM(M194:M194)</f>
        <v>0</v>
      </c>
      <c r="N193" s="68">
        <f>SUM(N194:N194)</f>
        <v>0</v>
      </c>
      <c r="O193" s="117">
        <f t="shared" si="27"/>
        <v>0</v>
      </c>
      <c r="P193" s="343"/>
    </row>
    <row r="194" spans="1:16" ht="36" x14ac:dyDescent="0.25">
      <c r="A194" s="35">
        <v>4311</v>
      </c>
      <c r="B194" s="56" t="s">
        <v>315</v>
      </c>
      <c r="C194" s="362">
        <f t="shared" si="21"/>
        <v>0</v>
      </c>
      <c r="D194" s="253"/>
      <c r="E194" s="59"/>
      <c r="F194" s="143">
        <f t="shared" si="24"/>
        <v>0</v>
      </c>
      <c r="G194" s="253"/>
      <c r="H194" s="202"/>
      <c r="I194" s="110">
        <f t="shared" si="25"/>
        <v>0</v>
      </c>
      <c r="J194" s="253"/>
      <c r="K194" s="202"/>
      <c r="L194" s="110">
        <f t="shared" si="26"/>
        <v>0</v>
      </c>
      <c r="M194" s="125"/>
      <c r="N194" s="59"/>
      <c r="O194" s="110">
        <f t="shared" si="27"/>
        <v>0</v>
      </c>
      <c r="P194" s="344"/>
    </row>
    <row r="195" spans="1:16" s="19" customFormat="1" ht="24" x14ac:dyDescent="0.25">
      <c r="A195" s="134"/>
      <c r="B195" s="17" t="s">
        <v>167</v>
      </c>
      <c r="C195" s="382">
        <f t="shared" si="21"/>
        <v>1354</v>
      </c>
      <c r="D195" s="245">
        <f>SUM(D196,D231,D269)</f>
        <v>0</v>
      </c>
      <c r="E195" s="98">
        <f>SUM(E196,E231,E269)</f>
        <v>1354</v>
      </c>
      <c r="F195" s="246">
        <f t="shared" si="24"/>
        <v>1354</v>
      </c>
      <c r="G195" s="245">
        <f>SUM(G196,G231,G269)</f>
        <v>0</v>
      </c>
      <c r="H195" s="198">
        <f>SUM(H196,H231,H269)</f>
        <v>0</v>
      </c>
      <c r="I195" s="99">
        <f t="shared" si="25"/>
        <v>0</v>
      </c>
      <c r="J195" s="245">
        <f>SUM(J196,J231,J269)</f>
        <v>0</v>
      </c>
      <c r="K195" s="198">
        <f>SUM(K196,K231,K269)</f>
        <v>0</v>
      </c>
      <c r="L195" s="99">
        <f t="shared" si="26"/>
        <v>0</v>
      </c>
      <c r="M195" s="309">
        <f>SUM(M196,M231,M269)</f>
        <v>0</v>
      </c>
      <c r="N195" s="313">
        <f>SUM(N196,N231,N269)</f>
        <v>0</v>
      </c>
      <c r="O195" s="318">
        <f t="shared" si="27"/>
        <v>0</v>
      </c>
      <c r="P195" s="356"/>
    </row>
    <row r="196" spans="1:16" x14ac:dyDescent="0.25">
      <c r="A196" s="100">
        <v>5000</v>
      </c>
      <c r="B196" s="100" t="s">
        <v>168</v>
      </c>
      <c r="C196" s="383">
        <f>F196+I196+L196+O196</f>
        <v>1354</v>
      </c>
      <c r="D196" s="247">
        <f>D197+D205</f>
        <v>0</v>
      </c>
      <c r="E196" s="102">
        <f>E197+E205</f>
        <v>1354</v>
      </c>
      <c r="F196" s="248">
        <f t="shared" si="24"/>
        <v>1354</v>
      </c>
      <c r="G196" s="247">
        <f>G197+G205</f>
        <v>0</v>
      </c>
      <c r="H196" s="199">
        <f>H197+H205</f>
        <v>0</v>
      </c>
      <c r="I196" s="103">
        <f t="shared" si="25"/>
        <v>0</v>
      </c>
      <c r="J196" s="247">
        <f>J197+J205</f>
        <v>0</v>
      </c>
      <c r="K196" s="199">
        <f>K197+K205</f>
        <v>0</v>
      </c>
      <c r="L196" s="103">
        <f t="shared" si="26"/>
        <v>0</v>
      </c>
      <c r="M196" s="139">
        <f>M197+M205</f>
        <v>0</v>
      </c>
      <c r="N196" s="102">
        <f>N197+N205</f>
        <v>0</v>
      </c>
      <c r="O196" s="103">
        <f t="shared" si="27"/>
        <v>0</v>
      </c>
      <c r="P196" s="352"/>
    </row>
    <row r="197" spans="1:16" x14ac:dyDescent="0.25">
      <c r="A197" s="42">
        <v>5100</v>
      </c>
      <c r="B197" s="104" t="s">
        <v>169</v>
      </c>
      <c r="C197" s="373">
        <f t="shared" si="21"/>
        <v>0</v>
      </c>
      <c r="D197" s="249">
        <f>D198+D199+D202+D203+D204</f>
        <v>0</v>
      </c>
      <c r="E197" s="48">
        <f>E198+E199+E202+E203+E204</f>
        <v>0</v>
      </c>
      <c r="F197" s="250">
        <f t="shared" si="24"/>
        <v>0</v>
      </c>
      <c r="G197" s="249">
        <f>G198+G199+G202+G203+G204</f>
        <v>0</v>
      </c>
      <c r="H197" s="105">
        <f>H198+H199+H202+H203+H204</f>
        <v>0</v>
      </c>
      <c r="I197" s="115">
        <f t="shared" si="25"/>
        <v>0</v>
      </c>
      <c r="J197" s="249">
        <f>J198+J199+J202+J203+J204</f>
        <v>0</v>
      </c>
      <c r="K197" s="105">
        <f>K198+K199+K202+K203+K204</f>
        <v>0</v>
      </c>
      <c r="L197" s="115">
        <f t="shared" si="26"/>
        <v>0</v>
      </c>
      <c r="M197" s="123">
        <f>M198+M199+M202+M203+M204</f>
        <v>0</v>
      </c>
      <c r="N197" s="48">
        <f>N198+N199+N202+N203+N204</f>
        <v>0</v>
      </c>
      <c r="O197" s="115">
        <f t="shared" si="27"/>
        <v>0</v>
      </c>
      <c r="P197" s="346"/>
    </row>
    <row r="198" spans="1:16" x14ac:dyDescent="0.25">
      <c r="A198" s="116">
        <v>5110</v>
      </c>
      <c r="B198" s="50" t="s">
        <v>170</v>
      </c>
      <c r="C198" s="374">
        <f t="shared" si="21"/>
        <v>0</v>
      </c>
      <c r="D198" s="252"/>
      <c r="E198" s="53"/>
      <c r="F198" s="145">
        <f t="shared" si="24"/>
        <v>0</v>
      </c>
      <c r="G198" s="252"/>
      <c r="H198" s="201"/>
      <c r="I198" s="109">
        <f t="shared" si="25"/>
        <v>0</v>
      </c>
      <c r="J198" s="252"/>
      <c r="K198" s="201"/>
      <c r="L198" s="109">
        <f t="shared" si="26"/>
        <v>0</v>
      </c>
      <c r="M198" s="294"/>
      <c r="N198" s="53"/>
      <c r="O198" s="109">
        <f t="shared" si="27"/>
        <v>0</v>
      </c>
      <c r="P198" s="343"/>
    </row>
    <row r="199" spans="1:16" ht="24" x14ac:dyDescent="0.25">
      <c r="A199" s="111">
        <v>5120</v>
      </c>
      <c r="B199" s="56" t="s">
        <v>171</v>
      </c>
      <c r="C199" s="362">
        <f t="shared" si="21"/>
        <v>0</v>
      </c>
      <c r="D199" s="254">
        <f>D200+D201</f>
        <v>0</v>
      </c>
      <c r="E199" s="38">
        <f>E200+E201</f>
        <v>0</v>
      </c>
      <c r="F199" s="149">
        <f t="shared" si="24"/>
        <v>0</v>
      </c>
      <c r="G199" s="254">
        <f>G200+G201</f>
        <v>0</v>
      </c>
      <c r="H199" s="118">
        <f>H200+H201</f>
        <v>0</v>
      </c>
      <c r="I199" s="112">
        <f t="shared" si="25"/>
        <v>0</v>
      </c>
      <c r="J199" s="254">
        <f>J200+J201</f>
        <v>0</v>
      </c>
      <c r="K199" s="118">
        <f>K200+K201</f>
        <v>0</v>
      </c>
      <c r="L199" s="112">
        <f t="shared" si="26"/>
        <v>0</v>
      </c>
      <c r="M199" s="135">
        <f>M200+M201</f>
        <v>0</v>
      </c>
      <c r="N199" s="38">
        <f>N200+N201</f>
        <v>0</v>
      </c>
      <c r="O199" s="112">
        <f t="shared" si="27"/>
        <v>0</v>
      </c>
      <c r="P199" s="344"/>
    </row>
    <row r="200" spans="1:16" x14ac:dyDescent="0.25">
      <c r="A200" s="35">
        <v>5121</v>
      </c>
      <c r="B200" s="56" t="s">
        <v>172</v>
      </c>
      <c r="C200" s="362">
        <f t="shared" si="21"/>
        <v>0</v>
      </c>
      <c r="D200" s="253"/>
      <c r="E200" s="59"/>
      <c r="F200" s="143">
        <f t="shared" si="24"/>
        <v>0</v>
      </c>
      <c r="G200" s="253"/>
      <c r="H200" s="202"/>
      <c r="I200" s="110">
        <f t="shared" si="25"/>
        <v>0</v>
      </c>
      <c r="J200" s="253"/>
      <c r="K200" s="202"/>
      <c r="L200" s="110">
        <f t="shared" si="26"/>
        <v>0</v>
      </c>
      <c r="M200" s="125"/>
      <c r="N200" s="59"/>
      <c r="O200" s="110">
        <f t="shared" si="27"/>
        <v>0</v>
      </c>
      <c r="P200" s="344"/>
    </row>
    <row r="201" spans="1:16" ht="35.25" customHeight="1" x14ac:dyDescent="0.25">
      <c r="A201" s="35">
        <v>5129</v>
      </c>
      <c r="B201" s="56" t="s">
        <v>173</v>
      </c>
      <c r="C201" s="362">
        <f t="shared" si="21"/>
        <v>0</v>
      </c>
      <c r="D201" s="253"/>
      <c r="E201" s="59"/>
      <c r="F201" s="143">
        <f t="shared" si="24"/>
        <v>0</v>
      </c>
      <c r="G201" s="253"/>
      <c r="H201" s="202"/>
      <c r="I201" s="110">
        <f t="shared" si="25"/>
        <v>0</v>
      </c>
      <c r="J201" s="253"/>
      <c r="K201" s="202"/>
      <c r="L201" s="110">
        <f t="shared" si="26"/>
        <v>0</v>
      </c>
      <c r="M201" s="125"/>
      <c r="N201" s="59"/>
      <c r="O201" s="110">
        <f t="shared" si="27"/>
        <v>0</v>
      </c>
      <c r="P201" s="344"/>
    </row>
    <row r="202" spans="1:16" x14ac:dyDescent="0.25">
      <c r="A202" s="111">
        <v>5130</v>
      </c>
      <c r="B202" s="56" t="s">
        <v>174</v>
      </c>
      <c r="C202" s="362">
        <f t="shared" si="21"/>
        <v>0</v>
      </c>
      <c r="D202" s="253"/>
      <c r="E202" s="59"/>
      <c r="F202" s="143">
        <f t="shared" si="24"/>
        <v>0</v>
      </c>
      <c r="G202" s="253"/>
      <c r="H202" s="202"/>
      <c r="I202" s="110">
        <f t="shared" si="25"/>
        <v>0</v>
      </c>
      <c r="J202" s="253"/>
      <c r="K202" s="202"/>
      <c r="L202" s="110">
        <f t="shared" si="26"/>
        <v>0</v>
      </c>
      <c r="M202" s="125"/>
      <c r="N202" s="59"/>
      <c r="O202" s="110">
        <f t="shared" si="27"/>
        <v>0</v>
      </c>
      <c r="P202" s="344"/>
    </row>
    <row r="203" spans="1:16" x14ac:dyDescent="0.25">
      <c r="A203" s="111">
        <v>5140</v>
      </c>
      <c r="B203" s="56" t="s">
        <v>175</v>
      </c>
      <c r="C203" s="362">
        <f t="shared" si="21"/>
        <v>0</v>
      </c>
      <c r="D203" s="253"/>
      <c r="E203" s="59"/>
      <c r="F203" s="143">
        <f t="shared" si="24"/>
        <v>0</v>
      </c>
      <c r="G203" s="253"/>
      <c r="H203" s="202"/>
      <c r="I203" s="110">
        <f t="shared" si="25"/>
        <v>0</v>
      </c>
      <c r="J203" s="253"/>
      <c r="K203" s="202"/>
      <c r="L203" s="110">
        <f t="shared" si="26"/>
        <v>0</v>
      </c>
      <c r="M203" s="125"/>
      <c r="N203" s="59"/>
      <c r="O203" s="110">
        <f t="shared" si="27"/>
        <v>0</v>
      </c>
      <c r="P203" s="344"/>
    </row>
    <row r="204" spans="1:16" ht="24" x14ac:dyDescent="0.25">
      <c r="A204" s="111">
        <v>5170</v>
      </c>
      <c r="B204" s="56" t="s">
        <v>176</v>
      </c>
      <c r="C204" s="362">
        <f t="shared" si="21"/>
        <v>0</v>
      </c>
      <c r="D204" s="253"/>
      <c r="E204" s="59"/>
      <c r="F204" s="143">
        <f t="shared" si="24"/>
        <v>0</v>
      </c>
      <c r="G204" s="253"/>
      <c r="H204" s="202"/>
      <c r="I204" s="110">
        <f t="shared" si="25"/>
        <v>0</v>
      </c>
      <c r="J204" s="253"/>
      <c r="K204" s="202"/>
      <c r="L204" s="110">
        <f t="shared" si="26"/>
        <v>0</v>
      </c>
      <c r="M204" s="125"/>
      <c r="N204" s="59"/>
      <c r="O204" s="110">
        <f t="shared" si="27"/>
        <v>0</v>
      </c>
      <c r="P204" s="344"/>
    </row>
    <row r="205" spans="1:16" x14ac:dyDescent="0.25">
      <c r="A205" s="42">
        <v>5200</v>
      </c>
      <c r="B205" s="104" t="s">
        <v>177</v>
      </c>
      <c r="C205" s="373">
        <f t="shared" si="21"/>
        <v>1354</v>
      </c>
      <c r="D205" s="249">
        <f>D206+D216+D217+D226+D227+D228+D230</f>
        <v>0</v>
      </c>
      <c r="E205" s="48">
        <f>E206+E216+E217+E226+E227+E228+E230</f>
        <v>1354</v>
      </c>
      <c r="F205" s="250">
        <f t="shared" si="24"/>
        <v>1354</v>
      </c>
      <c r="G205" s="249">
        <f>G206+G216+G217+G226+G227+G228+G230</f>
        <v>0</v>
      </c>
      <c r="H205" s="105">
        <f>H206+H216+H217+H226+H227+H228+H230</f>
        <v>0</v>
      </c>
      <c r="I205" s="115">
        <f t="shared" si="25"/>
        <v>0</v>
      </c>
      <c r="J205" s="249">
        <f>J206+J216+J217+J226+J227+J228+J230</f>
        <v>0</v>
      </c>
      <c r="K205" s="105">
        <f>K206+K216+K217+K226+K227+K228+K230</f>
        <v>0</v>
      </c>
      <c r="L205" s="115">
        <f t="shared" si="26"/>
        <v>0</v>
      </c>
      <c r="M205" s="123">
        <f>M206+M216+M217+M226+M227+M228+M230</f>
        <v>0</v>
      </c>
      <c r="N205" s="48">
        <f>N206+N216+N217+N226+N227+N228+N230</f>
        <v>0</v>
      </c>
      <c r="O205" s="115">
        <f t="shared" si="27"/>
        <v>0</v>
      </c>
      <c r="P205" s="346"/>
    </row>
    <row r="206" spans="1:16" x14ac:dyDescent="0.25">
      <c r="A206" s="106">
        <v>5210</v>
      </c>
      <c r="B206" s="78" t="s">
        <v>178</v>
      </c>
      <c r="C206" s="378">
        <f t="shared" si="21"/>
        <v>0</v>
      </c>
      <c r="D206" s="131">
        <f>SUM(D207:D215)</f>
        <v>0</v>
      </c>
      <c r="E206" s="107">
        <f>SUM(E207:E215)</f>
        <v>0</v>
      </c>
      <c r="F206" s="251">
        <f t="shared" si="24"/>
        <v>0</v>
      </c>
      <c r="G206" s="131">
        <f>SUM(G207:G215)</f>
        <v>0</v>
      </c>
      <c r="H206" s="200">
        <f>SUM(H207:H215)</f>
        <v>0</v>
      </c>
      <c r="I206" s="108">
        <f t="shared" si="25"/>
        <v>0</v>
      </c>
      <c r="J206" s="131">
        <f>SUM(J207:J215)</f>
        <v>0</v>
      </c>
      <c r="K206" s="200">
        <f>SUM(K207:K215)</f>
        <v>0</v>
      </c>
      <c r="L206" s="108">
        <f t="shared" si="26"/>
        <v>0</v>
      </c>
      <c r="M206" s="136">
        <f>SUM(M207:M215)</f>
        <v>0</v>
      </c>
      <c r="N206" s="107">
        <f>SUM(N207:N215)</f>
        <v>0</v>
      </c>
      <c r="O206" s="108">
        <f t="shared" si="27"/>
        <v>0</v>
      </c>
      <c r="P206" s="348"/>
    </row>
    <row r="207" spans="1:16" x14ac:dyDescent="0.25">
      <c r="A207" s="31">
        <v>5211</v>
      </c>
      <c r="B207" s="50" t="s">
        <v>179</v>
      </c>
      <c r="C207" s="362">
        <f t="shared" si="21"/>
        <v>0</v>
      </c>
      <c r="D207" s="252"/>
      <c r="E207" s="53"/>
      <c r="F207" s="145">
        <f t="shared" si="24"/>
        <v>0</v>
      </c>
      <c r="G207" s="252"/>
      <c r="H207" s="201"/>
      <c r="I207" s="109">
        <f t="shared" si="25"/>
        <v>0</v>
      </c>
      <c r="J207" s="252"/>
      <c r="K207" s="201"/>
      <c r="L207" s="109">
        <f t="shared" si="26"/>
        <v>0</v>
      </c>
      <c r="M207" s="294"/>
      <c r="N207" s="53"/>
      <c r="O207" s="109">
        <f t="shared" si="27"/>
        <v>0</v>
      </c>
      <c r="P207" s="343"/>
    </row>
    <row r="208" spans="1:16" x14ac:dyDescent="0.25">
      <c r="A208" s="35">
        <v>5212</v>
      </c>
      <c r="B208" s="56" t="s">
        <v>180</v>
      </c>
      <c r="C208" s="362">
        <f t="shared" si="21"/>
        <v>0</v>
      </c>
      <c r="D208" s="253"/>
      <c r="E208" s="59"/>
      <c r="F208" s="143">
        <f t="shared" si="24"/>
        <v>0</v>
      </c>
      <c r="G208" s="253"/>
      <c r="H208" s="202"/>
      <c r="I208" s="110">
        <f t="shared" si="25"/>
        <v>0</v>
      </c>
      <c r="J208" s="253"/>
      <c r="K208" s="202"/>
      <c r="L208" s="110">
        <f t="shared" si="26"/>
        <v>0</v>
      </c>
      <c r="M208" s="125"/>
      <c r="N208" s="59"/>
      <c r="O208" s="110">
        <f t="shared" si="27"/>
        <v>0</v>
      </c>
      <c r="P208" s="344"/>
    </row>
    <row r="209" spans="1:16" x14ac:dyDescent="0.25">
      <c r="A209" s="35">
        <v>5213</v>
      </c>
      <c r="B209" s="56" t="s">
        <v>181</v>
      </c>
      <c r="C209" s="362">
        <f t="shared" si="21"/>
        <v>0</v>
      </c>
      <c r="D209" s="253"/>
      <c r="E209" s="59"/>
      <c r="F209" s="143">
        <f t="shared" si="24"/>
        <v>0</v>
      </c>
      <c r="G209" s="253"/>
      <c r="H209" s="202"/>
      <c r="I209" s="110">
        <f t="shared" si="25"/>
        <v>0</v>
      </c>
      <c r="J209" s="253"/>
      <c r="K209" s="202"/>
      <c r="L209" s="110">
        <f t="shared" si="26"/>
        <v>0</v>
      </c>
      <c r="M209" s="125"/>
      <c r="N209" s="59"/>
      <c r="O209" s="110">
        <f t="shared" si="27"/>
        <v>0</v>
      </c>
      <c r="P209" s="344"/>
    </row>
    <row r="210" spans="1:16" x14ac:dyDescent="0.25">
      <c r="A210" s="35">
        <v>5214</v>
      </c>
      <c r="B210" s="56" t="s">
        <v>182</v>
      </c>
      <c r="C210" s="362">
        <f t="shared" si="21"/>
        <v>0</v>
      </c>
      <c r="D210" s="253"/>
      <c r="E210" s="59"/>
      <c r="F210" s="143">
        <f t="shared" si="24"/>
        <v>0</v>
      </c>
      <c r="G210" s="253"/>
      <c r="H210" s="202"/>
      <c r="I210" s="110">
        <f t="shared" si="25"/>
        <v>0</v>
      </c>
      <c r="J210" s="253"/>
      <c r="K210" s="202"/>
      <c r="L210" s="110">
        <f t="shared" si="26"/>
        <v>0</v>
      </c>
      <c r="M210" s="125"/>
      <c r="N210" s="59"/>
      <c r="O210" s="110">
        <f t="shared" si="27"/>
        <v>0</v>
      </c>
      <c r="P210" s="344"/>
    </row>
    <row r="211" spans="1:16" x14ac:dyDescent="0.25">
      <c r="A211" s="35">
        <v>5215</v>
      </c>
      <c r="B211" s="56" t="s">
        <v>183</v>
      </c>
      <c r="C211" s="362">
        <f t="shared" si="21"/>
        <v>0</v>
      </c>
      <c r="D211" s="253"/>
      <c r="E211" s="59"/>
      <c r="F211" s="143">
        <f t="shared" si="24"/>
        <v>0</v>
      </c>
      <c r="G211" s="253"/>
      <c r="H211" s="202"/>
      <c r="I211" s="110">
        <f t="shared" si="25"/>
        <v>0</v>
      </c>
      <c r="J211" s="253"/>
      <c r="K211" s="202"/>
      <c r="L211" s="110">
        <f t="shared" si="26"/>
        <v>0</v>
      </c>
      <c r="M211" s="125"/>
      <c r="N211" s="59"/>
      <c r="O211" s="110">
        <f t="shared" si="27"/>
        <v>0</v>
      </c>
      <c r="P211" s="344"/>
    </row>
    <row r="212" spans="1:16" ht="24" x14ac:dyDescent="0.25">
      <c r="A212" s="35">
        <v>5216</v>
      </c>
      <c r="B212" s="56" t="s">
        <v>184</v>
      </c>
      <c r="C212" s="362">
        <f t="shared" si="21"/>
        <v>0</v>
      </c>
      <c r="D212" s="253"/>
      <c r="E212" s="59"/>
      <c r="F212" s="143">
        <f t="shared" si="24"/>
        <v>0</v>
      </c>
      <c r="G212" s="253"/>
      <c r="H212" s="202"/>
      <c r="I212" s="110">
        <f t="shared" si="25"/>
        <v>0</v>
      </c>
      <c r="J212" s="253"/>
      <c r="K212" s="202"/>
      <c r="L212" s="110">
        <f t="shared" si="26"/>
        <v>0</v>
      </c>
      <c r="M212" s="125"/>
      <c r="N212" s="59"/>
      <c r="O212" s="110">
        <f t="shared" si="27"/>
        <v>0</v>
      </c>
      <c r="P212" s="344"/>
    </row>
    <row r="213" spans="1:16" x14ac:dyDescent="0.25">
      <c r="A213" s="35">
        <v>5217</v>
      </c>
      <c r="B213" s="56" t="s">
        <v>185</v>
      </c>
      <c r="C213" s="362">
        <f t="shared" si="21"/>
        <v>0</v>
      </c>
      <c r="D213" s="253"/>
      <c r="E213" s="59"/>
      <c r="F213" s="143">
        <f t="shared" si="24"/>
        <v>0</v>
      </c>
      <c r="G213" s="253"/>
      <c r="H213" s="202"/>
      <c r="I213" s="110">
        <f t="shared" si="25"/>
        <v>0</v>
      </c>
      <c r="J213" s="253"/>
      <c r="K213" s="202"/>
      <c r="L213" s="110">
        <f t="shared" si="26"/>
        <v>0</v>
      </c>
      <c r="M213" s="125"/>
      <c r="N213" s="59"/>
      <c r="O213" s="110">
        <f t="shared" si="27"/>
        <v>0</v>
      </c>
      <c r="P213" s="344"/>
    </row>
    <row r="214" spans="1:16" x14ac:dyDescent="0.25">
      <c r="A214" s="35">
        <v>5218</v>
      </c>
      <c r="B214" s="56" t="s">
        <v>186</v>
      </c>
      <c r="C214" s="362">
        <f t="shared" si="21"/>
        <v>0</v>
      </c>
      <c r="D214" s="253"/>
      <c r="E214" s="59"/>
      <c r="F214" s="143">
        <f t="shared" si="24"/>
        <v>0</v>
      </c>
      <c r="G214" s="253"/>
      <c r="H214" s="202"/>
      <c r="I214" s="110">
        <f t="shared" si="25"/>
        <v>0</v>
      </c>
      <c r="J214" s="253"/>
      <c r="K214" s="202"/>
      <c r="L214" s="110">
        <f t="shared" si="26"/>
        <v>0</v>
      </c>
      <c r="M214" s="125"/>
      <c r="N214" s="59"/>
      <c r="O214" s="110">
        <f t="shared" si="27"/>
        <v>0</v>
      </c>
      <c r="P214" s="344"/>
    </row>
    <row r="215" spans="1:16" x14ac:dyDescent="0.25">
      <c r="A215" s="35">
        <v>5219</v>
      </c>
      <c r="B215" s="56" t="s">
        <v>187</v>
      </c>
      <c r="C215" s="362">
        <f t="shared" si="21"/>
        <v>0</v>
      </c>
      <c r="D215" s="253"/>
      <c r="E215" s="59"/>
      <c r="F215" s="143">
        <f t="shared" si="24"/>
        <v>0</v>
      </c>
      <c r="G215" s="253"/>
      <c r="H215" s="202"/>
      <c r="I215" s="110">
        <f t="shared" si="25"/>
        <v>0</v>
      </c>
      <c r="J215" s="253"/>
      <c r="K215" s="202"/>
      <c r="L215" s="110">
        <f t="shared" si="26"/>
        <v>0</v>
      </c>
      <c r="M215" s="125"/>
      <c r="N215" s="59"/>
      <c r="O215" s="110">
        <f t="shared" si="27"/>
        <v>0</v>
      </c>
      <c r="P215" s="344"/>
    </row>
    <row r="216" spans="1:16" ht="13.5" customHeight="1" x14ac:dyDescent="0.25">
      <c r="A216" s="111">
        <v>5220</v>
      </c>
      <c r="B216" s="56" t="s">
        <v>188</v>
      </c>
      <c r="C216" s="362">
        <f t="shared" si="21"/>
        <v>0</v>
      </c>
      <c r="D216" s="253"/>
      <c r="E216" s="59"/>
      <c r="F216" s="143">
        <f t="shared" si="24"/>
        <v>0</v>
      </c>
      <c r="G216" s="253"/>
      <c r="H216" s="202"/>
      <c r="I216" s="110">
        <f t="shared" si="25"/>
        <v>0</v>
      </c>
      <c r="J216" s="253"/>
      <c r="K216" s="202"/>
      <c r="L216" s="110">
        <f t="shared" si="26"/>
        <v>0</v>
      </c>
      <c r="M216" s="125"/>
      <c r="N216" s="59"/>
      <c r="O216" s="110">
        <f t="shared" si="27"/>
        <v>0</v>
      </c>
      <c r="P216" s="344"/>
    </row>
    <row r="217" spans="1:16" x14ac:dyDescent="0.25">
      <c r="A217" s="111">
        <v>5230</v>
      </c>
      <c r="B217" s="56" t="s">
        <v>189</v>
      </c>
      <c r="C217" s="362">
        <f t="shared" si="21"/>
        <v>1354</v>
      </c>
      <c r="D217" s="254">
        <f>SUM(D218:D225)</f>
        <v>0</v>
      </c>
      <c r="E217" s="38">
        <f>SUM(E218:E225)</f>
        <v>1354</v>
      </c>
      <c r="F217" s="149">
        <f t="shared" si="24"/>
        <v>1354</v>
      </c>
      <c r="G217" s="254">
        <f>SUM(G218:G225)</f>
        <v>0</v>
      </c>
      <c r="H217" s="118">
        <f>SUM(H218:H225)</f>
        <v>0</v>
      </c>
      <c r="I217" s="112">
        <f t="shared" si="25"/>
        <v>0</v>
      </c>
      <c r="J217" s="254">
        <f>SUM(J218:J225)</f>
        <v>0</v>
      </c>
      <c r="K217" s="118">
        <f>SUM(K218:K225)</f>
        <v>0</v>
      </c>
      <c r="L217" s="112">
        <f t="shared" si="26"/>
        <v>0</v>
      </c>
      <c r="M217" s="135">
        <f>SUM(M218:M225)</f>
        <v>0</v>
      </c>
      <c r="N217" s="38">
        <f>SUM(N218:N225)</f>
        <v>0</v>
      </c>
      <c r="O217" s="112">
        <f t="shared" si="27"/>
        <v>0</v>
      </c>
      <c r="P217" s="344"/>
    </row>
    <row r="218" spans="1:16" x14ac:dyDescent="0.25">
      <c r="A218" s="35">
        <v>5231</v>
      </c>
      <c r="B218" s="56" t="s">
        <v>190</v>
      </c>
      <c r="C218" s="362">
        <f t="shared" si="21"/>
        <v>0</v>
      </c>
      <c r="D218" s="253"/>
      <c r="E218" s="59"/>
      <c r="F218" s="143">
        <f t="shared" si="24"/>
        <v>0</v>
      </c>
      <c r="G218" s="253"/>
      <c r="H218" s="202"/>
      <c r="I218" s="110">
        <f t="shared" si="25"/>
        <v>0</v>
      </c>
      <c r="J218" s="253"/>
      <c r="K218" s="202"/>
      <c r="L218" s="110">
        <f t="shared" si="26"/>
        <v>0</v>
      </c>
      <c r="M218" s="125"/>
      <c r="N218" s="59"/>
      <c r="O218" s="110">
        <f t="shared" si="27"/>
        <v>0</v>
      </c>
      <c r="P218" s="344"/>
    </row>
    <row r="219" spans="1:16" x14ac:dyDescent="0.25">
      <c r="A219" s="35">
        <v>5232</v>
      </c>
      <c r="B219" s="56" t="s">
        <v>191</v>
      </c>
      <c r="C219" s="362">
        <f t="shared" si="21"/>
        <v>0</v>
      </c>
      <c r="D219" s="253"/>
      <c r="E219" s="59"/>
      <c r="F219" s="143">
        <f t="shared" si="24"/>
        <v>0</v>
      </c>
      <c r="G219" s="253"/>
      <c r="H219" s="202"/>
      <c r="I219" s="110">
        <f t="shared" si="25"/>
        <v>0</v>
      </c>
      <c r="J219" s="253"/>
      <c r="K219" s="202"/>
      <c r="L219" s="110">
        <f t="shared" si="26"/>
        <v>0</v>
      </c>
      <c r="M219" s="125"/>
      <c r="N219" s="59"/>
      <c r="O219" s="110">
        <f t="shared" si="27"/>
        <v>0</v>
      </c>
      <c r="P219" s="344"/>
    </row>
    <row r="220" spans="1:16" x14ac:dyDescent="0.25">
      <c r="A220" s="35">
        <v>5233</v>
      </c>
      <c r="B220" s="56" t="s">
        <v>192</v>
      </c>
      <c r="C220" s="362">
        <f t="shared" si="21"/>
        <v>0</v>
      </c>
      <c r="D220" s="253"/>
      <c r="E220" s="59"/>
      <c r="F220" s="143">
        <f t="shared" si="24"/>
        <v>0</v>
      </c>
      <c r="G220" s="253"/>
      <c r="H220" s="202"/>
      <c r="I220" s="110">
        <f t="shared" si="25"/>
        <v>0</v>
      </c>
      <c r="J220" s="253"/>
      <c r="K220" s="202"/>
      <c r="L220" s="110">
        <f t="shared" si="26"/>
        <v>0</v>
      </c>
      <c r="M220" s="125"/>
      <c r="N220" s="59"/>
      <c r="O220" s="110">
        <f t="shared" si="27"/>
        <v>0</v>
      </c>
      <c r="P220" s="344"/>
    </row>
    <row r="221" spans="1:16" ht="24" x14ac:dyDescent="0.25">
      <c r="A221" s="35">
        <v>5234</v>
      </c>
      <c r="B221" s="56" t="s">
        <v>193</v>
      </c>
      <c r="C221" s="362">
        <f t="shared" si="21"/>
        <v>0</v>
      </c>
      <c r="D221" s="253"/>
      <c r="E221" s="59"/>
      <c r="F221" s="143">
        <f t="shared" si="24"/>
        <v>0</v>
      </c>
      <c r="G221" s="253"/>
      <c r="H221" s="202"/>
      <c r="I221" s="110">
        <f t="shared" si="25"/>
        <v>0</v>
      </c>
      <c r="J221" s="253"/>
      <c r="K221" s="202"/>
      <c r="L221" s="110">
        <f t="shared" si="26"/>
        <v>0</v>
      </c>
      <c r="M221" s="125"/>
      <c r="N221" s="59"/>
      <c r="O221" s="110">
        <f t="shared" si="27"/>
        <v>0</v>
      </c>
      <c r="P221" s="344"/>
    </row>
    <row r="222" spans="1:16" ht="14.25" customHeight="1" x14ac:dyDescent="0.25">
      <c r="A222" s="35">
        <v>5236</v>
      </c>
      <c r="B222" s="56" t="s">
        <v>194</v>
      </c>
      <c r="C222" s="362">
        <f t="shared" si="21"/>
        <v>0</v>
      </c>
      <c r="D222" s="253"/>
      <c r="E222" s="59"/>
      <c r="F222" s="143">
        <f t="shared" si="24"/>
        <v>0</v>
      </c>
      <c r="G222" s="253"/>
      <c r="H222" s="202"/>
      <c r="I222" s="110">
        <f t="shared" si="25"/>
        <v>0</v>
      </c>
      <c r="J222" s="253"/>
      <c r="K222" s="202"/>
      <c r="L222" s="110">
        <f t="shared" si="26"/>
        <v>0</v>
      </c>
      <c r="M222" s="125"/>
      <c r="N222" s="59"/>
      <c r="O222" s="110">
        <f t="shared" si="27"/>
        <v>0</v>
      </c>
      <c r="P222" s="344"/>
    </row>
    <row r="223" spans="1:16" ht="14.25" customHeight="1" x14ac:dyDescent="0.25">
      <c r="A223" s="35">
        <v>5237</v>
      </c>
      <c r="B223" s="56" t="s">
        <v>195</v>
      </c>
      <c r="C223" s="362">
        <f t="shared" si="21"/>
        <v>0</v>
      </c>
      <c r="D223" s="253"/>
      <c r="E223" s="59"/>
      <c r="F223" s="143">
        <f t="shared" si="24"/>
        <v>0</v>
      </c>
      <c r="G223" s="253"/>
      <c r="H223" s="202"/>
      <c r="I223" s="110">
        <f t="shared" si="25"/>
        <v>0</v>
      </c>
      <c r="J223" s="253"/>
      <c r="K223" s="202"/>
      <c r="L223" s="110">
        <f t="shared" si="26"/>
        <v>0</v>
      </c>
      <c r="M223" s="125"/>
      <c r="N223" s="59"/>
      <c r="O223" s="110">
        <f t="shared" si="27"/>
        <v>0</v>
      </c>
      <c r="P223" s="344"/>
    </row>
    <row r="224" spans="1:16" ht="24" x14ac:dyDescent="0.25">
      <c r="A224" s="35">
        <v>5238</v>
      </c>
      <c r="B224" s="56" t="s">
        <v>196</v>
      </c>
      <c r="C224" s="362">
        <f t="shared" si="21"/>
        <v>0</v>
      </c>
      <c r="D224" s="253"/>
      <c r="E224" s="59"/>
      <c r="F224" s="143">
        <f t="shared" si="24"/>
        <v>0</v>
      </c>
      <c r="G224" s="253"/>
      <c r="H224" s="202"/>
      <c r="I224" s="110">
        <f t="shared" si="25"/>
        <v>0</v>
      </c>
      <c r="J224" s="253"/>
      <c r="K224" s="202"/>
      <c r="L224" s="110">
        <f t="shared" si="26"/>
        <v>0</v>
      </c>
      <c r="M224" s="125"/>
      <c r="N224" s="59"/>
      <c r="O224" s="110">
        <f t="shared" si="27"/>
        <v>0</v>
      </c>
      <c r="P224" s="344"/>
    </row>
    <row r="225" spans="1:16" ht="24" x14ac:dyDescent="0.25">
      <c r="A225" s="35">
        <v>5239</v>
      </c>
      <c r="B225" s="56" t="s">
        <v>197</v>
      </c>
      <c r="C225" s="362">
        <f t="shared" si="21"/>
        <v>1354</v>
      </c>
      <c r="D225" s="253"/>
      <c r="E225" s="59">
        <v>1354</v>
      </c>
      <c r="F225" s="143">
        <f t="shared" si="24"/>
        <v>1354</v>
      </c>
      <c r="G225" s="253"/>
      <c r="H225" s="202"/>
      <c r="I225" s="110">
        <f t="shared" si="25"/>
        <v>0</v>
      </c>
      <c r="J225" s="253"/>
      <c r="K225" s="202"/>
      <c r="L225" s="110">
        <f t="shared" si="26"/>
        <v>0</v>
      </c>
      <c r="M225" s="125"/>
      <c r="N225" s="59"/>
      <c r="O225" s="110">
        <f t="shared" si="27"/>
        <v>0</v>
      </c>
      <c r="P225" s="344" t="s">
        <v>732</v>
      </c>
    </row>
    <row r="226" spans="1:16" ht="24" x14ac:dyDescent="0.25">
      <c r="A226" s="111">
        <v>5240</v>
      </c>
      <c r="B226" s="56" t="s">
        <v>198</v>
      </c>
      <c r="C226" s="362">
        <f t="shared" si="21"/>
        <v>0</v>
      </c>
      <c r="D226" s="253"/>
      <c r="E226" s="59"/>
      <c r="F226" s="143">
        <f t="shared" si="24"/>
        <v>0</v>
      </c>
      <c r="G226" s="253"/>
      <c r="H226" s="202"/>
      <c r="I226" s="110">
        <f t="shared" si="25"/>
        <v>0</v>
      </c>
      <c r="J226" s="253"/>
      <c r="K226" s="202"/>
      <c r="L226" s="110">
        <f t="shared" si="26"/>
        <v>0</v>
      </c>
      <c r="M226" s="125"/>
      <c r="N226" s="59"/>
      <c r="O226" s="110">
        <f t="shared" si="27"/>
        <v>0</v>
      </c>
      <c r="P226" s="344"/>
    </row>
    <row r="227" spans="1:16" ht="22.5" customHeight="1" x14ac:dyDescent="0.25">
      <c r="A227" s="111">
        <v>5250</v>
      </c>
      <c r="B227" s="56" t="s">
        <v>199</v>
      </c>
      <c r="C227" s="362">
        <f t="shared" si="21"/>
        <v>0</v>
      </c>
      <c r="D227" s="253"/>
      <c r="E227" s="59"/>
      <c r="F227" s="143">
        <f t="shared" si="24"/>
        <v>0</v>
      </c>
      <c r="G227" s="253"/>
      <c r="H227" s="202"/>
      <c r="I227" s="110">
        <f t="shared" si="25"/>
        <v>0</v>
      </c>
      <c r="J227" s="253"/>
      <c r="K227" s="202"/>
      <c r="L227" s="110">
        <f t="shared" si="26"/>
        <v>0</v>
      </c>
      <c r="M227" s="125"/>
      <c r="N227" s="59"/>
      <c r="O227" s="110">
        <f t="shared" si="27"/>
        <v>0</v>
      </c>
      <c r="P227" s="344"/>
    </row>
    <row r="228" spans="1:16" x14ac:dyDescent="0.25">
      <c r="A228" s="111">
        <v>5260</v>
      </c>
      <c r="B228" s="56" t="s">
        <v>200</v>
      </c>
      <c r="C228" s="362">
        <f t="shared" si="21"/>
        <v>0</v>
      </c>
      <c r="D228" s="254">
        <f>SUM(D229)</f>
        <v>0</v>
      </c>
      <c r="E228" s="38">
        <f>SUM(E229)</f>
        <v>0</v>
      </c>
      <c r="F228" s="149">
        <f t="shared" si="24"/>
        <v>0</v>
      </c>
      <c r="G228" s="254">
        <f>SUM(G229)</f>
        <v>0</v>
      </c>
      <c r="H228" s="118">
        <f>SUM(H229)</f>
        <v>0</v>
      </c>
      <c r="I228" s="112">
        <f t="shared" si="25"/>
        <v>0</v>
      </c>
      <c r="J228" s="254">
        <f>SUM(J229)</f>
        <v>0</v>
      </c>
      <c r="K228" s="118">
        <f>SUM(K229)</f>
        <v>0</v>
      </c>
      <c r="L228" s="112">
        <f t="shared" si="26"/>
        <v>0</v>
      </c>
      <c r="M228" s="135">
        <f>SUM(M229)</f>
        <v>0</v>
      </c>
      <c r="N228" s="38">
        <f>SUM(N229)</f>
        <v>0</v>
      </c>
      <c r="O228" s="112">
        <f t="shared" si="27"/>
        <v>0</v>
      </c>
      <c r="P228" s="344"/>
    </row>
    <row r="229" spans="1:16" ht="24" x14ac:dyDescent="0.25">
      <c r="A229" s="35">
        <v>5269</v>
      </c>
      <c r="B229" s="56" t="s">
        <v>201</v>
      </c>
      <c r="C229" s="362">
        <f t="shared" si="21"/>
        <v>0</v>
      </c>
      <c r="D229" s="253"/>
      <c r="E229" s="59"/>
      <c r="F229" s="143">
        <f t="shared" si="24"/>
        <v>0</v>
      </c>
      <c r="G229" s="253"/>
      <c r="H229" s="202"/>
      <c r="I229" s="110">
        <f t="shared" si="25"/>
        <v>0</v>
      </c>
      <c r="J229" s="253"/>
      <c r="K229" s="202"/>
      <c r="L229" s="110">
        <f t="shared" si="26"/>
        <v>0</v>
      </c>
      <c r="M229" s="125"/>
      <c r="N229" s="59"/>
      <c r="O229" s="110">
        <f t="shared" si="27"/>
        <v>0</v>
      </c>
      <c r="P229" s="344"/>
    </row>
    <row r="230" spans="1:16" ht="24" x14ac:dyDescent="0.25">
      <c r="A230" s="106">
        <v>5270</v>
      </c>
      <c r="B230" s="78" t="s">
        <v>202</v>
      </c>
      <c r="C230" s="363">
        <f t="shared" si="21"/>
        <v>0</v>
      </c>
      <c r="D230" s="255"/>
      <c r="E230" s="113"/>
      <c r="F230" s="256">
        <f t="shared" si="24"/>
        <v>0</v>
      </c>
      <c r="G230" s="255"/>
      <c r="H230" s="203"/>
      <c r="I230" s="114">
        <f t="shared" si="25"/>
        <v>0</v>
      </c>
      <c r="J230" s="255"/>
      <c r="K230" s="203"/>
      <c r="L230" s="114">
        <f t="shared" si="26"/>
        <v>0</v>
      </c>
      <c r="M230" s="301"/>
      <c r="N230" s="113"/>
      <c r="O230" s="114">
        <f t="shared" si="27"/>
        <v>0</v>
      </c>
      <c r="P230" s="348"/>
    </row>
    <row r="231" spans="1:16" x14ac:dyDescent="0.25">
      <c r="A231" s="100">
        <v>6000</v>
      </c>
      <c r="B231" s="100" t="s">
        <v>203</v>
      </c>
      <c r="C231" s="383">
        <f t="shared" si="21"/>
        <v>0</v>
      </c>
      <c r="D231" s="247">
        <f>D232+D252+D259</f>
        <v>0</v>
      </c>
      <c r="E231" s="102">
        <f>E232+E252+E259</f>
        <v>0</v>
      </c>
      <c r="F231" s="248">
        <f t="shared" si="24"/>
        <v>0</v>
      </c>
      <c r="G231" s="247">
        <f>G232+G252+G259</f>
        <v>0</v>
      </c>
      <c r="H231" s="199">
        <f>H232+H252+H259</f>
        <v>0</v>
      </c>
      <c r="I231" s="103">
        <f t="shared" si="25"/>
        <v>0</v>
      </c>
      <c r="J231" s="247">
        <f>J232+J252+J259</f>
        <v>0</v>
      </c>
      <c r="K231" s="199">
        <f>K232+K252+K259</f>
        <v>0</v>
      </c>
      <c r="L231" s="103">
        <f t="shared" si="26"/>
        <v>0</v>
      </c>
      <c r="M231" s="139">
        <f>M232+M252+M259</f>
        <v>0</v>
      </c>
      <c r="N231" s="102">
        <f>N232+N252+N259</f>
        <v>0</v>
      </c>
      <c r="O231" s="103">
        <f t="shared" si="27"/>
        <v>0</v>
      </c>
      <c r="P231" s="352"/>
    </row>
    <row r="232" spans="1:16" ht="14.25" customHeight="1" x14ac:dyDescent="0.25">
      <c r="A232" s="72">
        <v>6200</v>
      </c>
      <c r="B232" s="122" t="s">
        <v>204</v>
      </c>
      <c r="C232" s="385">
        <f>F232+I232+L232+O232</f>
        <v>0</v>
      </c>
      <c r="D232" s="263">
        <f>SUM(D233,D234,D236,D239,D245,D246,D247)</f>
        <v>0</v>
      </c>
      <c r="E232" s="130">
        <f>SUM(E233,E234,E236,E239,E245,E246,E247)</f>
        <v>0</v>
      </c>
      <c r="F232" s="158">
        <f>D232+E232</f>
        <v>0</v>
      </c>
      <c r="G232" s="263">
        <f>SUM(G233,G234,G236,G239,G245,G246,G247)</f>
        <v>0</v>
      </c>
      <c r="H232" s="207">
        <f>SUM(H233,H234,H236,H239,H245,H246,H247)</f>
        <v>0</v>
      </c>
      <c r="I232" s="160">
        <f t="shared" si="25"/>
        <v>0</v>
      </c>
      <c r="J232" s="263">
        <f>SUM(J233,J234,J236,J239,J245,J246,J247)</f>
        <v>0</v>
      </c>
      <c r="K232" s="207">
        <f>SUM(K233,K234,K236,K239,K245,K246,K247)</f>
        <v>0</v>
      </c>
      <c r="L232" s="160">
        <f t="shared" si="26"/>
        <v>0</v>
      </c>
      <c r="M232" s="140">
        <f>SUM(M233,M234,M236,M239,M245,M246,M247)</f>
        <v>0</v>
      </c>
      <c r="N232" s="130">
        <f>SUM(N233,N234,N236,N239,N245,N246,N247)</f>
        <v>0</v>
      </c>
      <c r="O232" s="160">
        <f t="shared" si="27"/>
        <v>0</v>
      </c>
      <c r="P232" s="353"/>
    </row>
    <row r="233" spans="1:16" ht="24" x14ac:dyDescent="0.25">
      <c r="A233" s="116">
        <v>6220</v>
      </c>
      <c r="B233" s="50" t="s">
        <v>205</v>
      </c>
      <c r="C233" s="258">
        <f t="shared" si="21"/>
        <v>0</v>
      </c>
      <c r="D233" s="252"/>
      <c r="E233" s="53"/>
      <c r="F233" s="145">
        <f t="shared" si="24"/>
        <v>0</v>
      </c>
      <c r="G233" s="252"/>
      <c r="H233" s="201"/>
      <c r="I233" s="109">
        <f t="shared" si="25"/>
        <v>0</v>
      </c>
      <c r="J233" s="252"/>
      <c r="K233" s="201"/>
      <c r="L233" s="109">
        <f t="shared" si="26"/>
        <v>0</v>
      </c>
      <c r="M233" s="294"/>
      <c r="N233" s="53"/>
      <c r="O233" s="109">
        <f t="shared" si="27"/>
        <v>0</v>
      </c>
      <c r="P233" s="343"/>
    </row>
    <row r="234" spans="1:16" x14ac:dyDescent="0.25">
      <c r="A234" s="111">
        <v>6230</v>
      </c>
      <c r="B234" s="56" t="s">
        <v>316</v>
      </c>
      <c r="C234" s="149">
        <f t="shared" si="21"/>
        <v>0</v>
      </c>
      <c r="D234" s="253">
        <f>SUM(D235)</f>
        <v>0</v>
      </c>
      <c r="E234" s="202">
        <f>SUM(E235)</f>
        <v>0</v>
      </c>
      <c r="F234" s="149">
        <f t="shared" si="24"/>
        <v>0</v>
      </c>
      <c r="G234" s="253">
        <f>SUM(G235)</f>
        <v>0</v>
      </c>
      <c r="H234" s="202">
        <f>SUM(H235)</f>
        <v>0</v>
      </c>
      <c r="I234" s="112">
        <f t="shared" si="25"/>
        <v>0</v>
      </c>
      <c r="J234" s="253">
        <f>SUM(J235)</f>
        <v>0</v>
      </c>
      <c r="K234" s="202">
        <f>SUM(K235)</f>
        <v>0</v>
      </c>
      <c r="L234" s="112">
        <f t="shared" si="26"/>
        <v>0</v>
      </c>
      <c r="M234" s="253">
        <f>SUM(M235)</f>
        <v>0</v>
      </c>
      <c r="N234" s="202">
        <f>SUM(N235)</f>
        <v>0</v>
      </c>
      <c r="O234" s="112">
        <f t="shared" si="27"/>
        <v>0</v>
      </c>
      <c r="P234" s="344"/>
    </row>
    <row r="235" spans="1:16" ht="24" x14ac:dyDescent="0.25">
      <c r="A235" s="35">
        <v>6239</v>
      </c>
      <c r="B235" s="50" t="s">
        <v>317</v>
      </c>
      <c r="C235" s="149">
        <f t="shared" si="21"/>
        <v>0</v>
      </c>
      <c r="D235" s="253"/>
      <c r="E235" s="59"/>
      <c r="F235" s="149">
        <f t="shared" si="24"/>
        <v>0</v>
      </c>
      <c r="G235" s="253"/>
      <c r="H235" s="202"/>
      <c r="I235" s="112">
        <f t="shared" si="25"/>
        <v>0</v>
      </c>
      <c r="J235" s="253"/>
      <c r="K235" s="202"/>
      <c r="L235" s="112">
        <f t="shared" si="26"/>
        <v>0</v>
      </c>
      <c r="M235" s="125"/>
      <c r="N235" s="59"/>
      <c r="O235" s="112">
        <f t="shared" si="27"/>
        <v>0</v>
      </c>
      <c r="P235" s="344"/>
    </row>
    <row r="236" spans="1:16" ht="24" x14ac:dyDescent="0.25">
      <c r="A236" s="111">
        <v>6240</v>
      </c>
      <c r="B236" s="56" t="s">
        <v>206</v>
      </c>
      <c r="C236" s="149">
        <f t="shared" si="21"/>
        <v>0</v>
      </c>
      <c r="D236" s="254">
        <f>SUM(D237:D238)</f>
        <v>0</v>
      </c>
      <c r="E236" s="38">
        <f>SUM(E237:E238)</f>
        <v>0</v>
      </c>
      <c r="F236" s="149">
        <f t="shared" si="24"/>
        <v>0</v>
      </c>
      <c r="G236" s="254">
        <f>SUM(G237:G238)</f>
        <v>0</v>
      </c>
      <c r="H236" s="118">
        <f>SUM(H237:H238)</f>
        <v>0</v>
      </c>
      <c r="I236" s="112">
        <f t="shared" si="25"/>
        <v>0</v>
      </c>
      <c r="J236" s="254">
        <f>SUM(J237:J238)</f>
        <v>0</v>
      </c>
      <c r="K236" s="118">
        <f>SUM(K237:K238)</f>
        <v>0</v>
      </c>
      <c r="L236" s="112">
        <f t="shared" si="26"/>
        <v>0</v>
      </c>
      <c r="M236" s="135">
        <f>SUM(M237:M238)</f>
        <v>0</v>
      </c>
      <c r="N236" s="38">
        <f>SUM(N237:N238)</f>
        <v>0</v>
      </c>
      <c r="O236" s="112">
        <f t="shared" si="27"/>
        <v>0</v>
      </c>
      <c r="P236" s="344"/>
    </row>
    <row r="237" spans="1:16" x14ac:dyDescent="0.25">
      <c r="A237" s="35">
        <v>6241</v>
      </c>
      <c r="B237" s="56" t="s">
        <v>207</v>
      </c>
      <c r="C237" s="149">
        <f t="shared" si="21"/>
        <v>0</v>
      </c>
      <c r="D237" s="253"/>
      <c r="E237" s="59"/>
      <c r="F237" s="143">
        <f t="shared" si="24"/>
        <v>0</v>
      </c>
      <c r="G237" s="253"/>
      <c r="H237" s="202"/>
      <c r="I237" s="110">
        <f t="shared" si="25"/>
        <v>0</v>
      </c>
      <c r="J237" s="253"/>
      <c r="K237" s="202"/>
      <c r="L237" s="110">
        <f t="shared" si="26"/>
        <v>0</v>
      </c>
      <c r="M237" s="125"/>
      <c r="N237" s="59"/>
      <c r="O237" s="110">
        <f t="shared" si="27"/>
        <v>0</v>
      </c>
      <c r="P237" s="344"/>
    </row>
    <row r="238" spans="1:16" x14ac:dyDescent="0.25">
      <c r="A238" s="35">
        <v>6242</v>
      </c>
      <c r="B238" s="56" t="s">
        <v>208</v>
      </c>
      <c r="C238" s="149">
        <f t="shared" si="21"/>
        <v>0</v>
      </c>
      <c r="D238" s="253"/>
      <c r="E238" s="59"/>
      <c r="F238" s="143">
        <f t="shared" si="24"/>
        <v>0</v>
      </c>
      <c r="G238" s="253"/>
      <c r="H238" s="202"/>
      <c r="I238" s="110">
        <f t="shared" si="25"/>
        <v>0</v>
      </c>
      <c r="J238" s="253"/>
      <c r="K238" s="202"/>
      <c r="L238" s="110">
        <f t="shared" si="26"/>
        <v>0</v>
      </c>
      <c r="M238" s="125"/>
      <c r="N238" s="59"/>
      <c r="O238" s="110">
        <f t="shared" si="27"/>
        <v>0</v>
      </c>
      <c r="P238" s="344"/>
    </row>
    <row r="239" spans="1:16" ht="25.5" customHeight="1" x14ac:dyDescent="0.25">
      <c r="A239" s="111">
        <v>6250</v>
      </c>
      <c r="B239" s="56" t="s">
        <v>209</v>
      </c>
      <c r="C239" s="149">
        <f t="shared" si="21"/>
        <v>0</v>
      </c>
      <c r="D239" s="254">
        <f>SUM(D240:D244)</f>
        <v>0</v>
      </c>
      <c r="E239" s="38">
        <f>SUM(E240:E244)</f>
        <v>0</v>
      </c>
      <c r="F239" s="149">
        <f t="shared" si="24"/>
        <v>0</v>
      </c>
      <c r="G239" s="254">
        <f>SUM(G240:G244)</f>
        <v>0</v>
      </c>
      <c r="H239" s="118">
        <f>SUM(H240:H244)</f>
        <v>0</v>
      </c>
      <c r="I239" s="112">
        <f t="shared" si="25"/>
        <v>0</v>
      </c>
      <c r="J239" s="254">
        <f>SUM(J240:J244)</f>
        <v>0</v>
      </c>
      <c r="K239" s="118">
        <f>SUM(K240:K244)</f>
        <v>0</v>
      </c>
      <c r="L239" s="112">
        <f t="shared" si="26"/>
        <v>0</v>
      </c>
      <c r="M239" s="135">
        <f>SUM(M240:M244)</f>
        <v>0</v>
      </c>
      <c r="N239" s="38">
        <f>SUM(N240:N244)</f>
        <v>0</v>
      </c>
      <c r="O239" s="112">
        <f t="shared" si="27"/>
        <v>0</v>
      </c>
      <c r="P239" s="344"/>
    </row>
    <row r="240" spans="1:16" ht="14.25" customHeight="1" x14ac:dyDescent="0.25">
      <c r="A240" s="35">
        <v>6252</v>
      </c>
      <c r="B240" s="56" t="s">
        <v>210</v>
      </c>
      <c r="C240" s="149">
        <f t="shared" si="21"/>
        <v>0</v>
      </c>
      <c r="D240" s="253"/>
      <c r="E240" s="59"/>
      <c r="F240" s="143">
        <f t="shared" si="24"/>
        <v>0</v>
      </c>
      <c r="G240" s="253"/>
      <c r="H240" s="202"/>
      <c r="I240" s="110">
        <f t="shared" si="25"/>
        <v>0</v>
      </c>
      <c r="J240" s="253"/>
      <c r="K240" s="202"/>
      <c r="L240" s="110">
        <f t="shared" si="26"/>
        <v>0</v>
      </c>
      <c r="M240" s="125"/>
      <c r="N240" s="59"/>
      <c r="O240" s="110">
        <f t="shared" si="27"/>
        <v>0</v>
      </c>
      <c r="P240" s="344"/>
    </row>
    <row r="241" spans="1:16" ht="14.25" customHeight="1" x14ac:dyDescent="0.25">
      <c r="A241" s="35">
        <v>6253</v>
      </c>
      <c r="B241" s="56" t="s">
        <v>211</v>
      </c>
      <c r="C241" s="149">
        <f t="shared" si="21"/>
        <v>0</v>
      </c>
      <c r="D241" s="253"/>
      <c r="E241" s="59"/>
      <c r="F241" s="143">
        <f t="shared" si="24"/>
        <v>0</v>
      </c>
      <c r="G241" s="253"/>
      <c r="H241" s="202"/>
      <c r="I241" s="110">
        <f t="shared" si="25"/>
        <v>0</v>
      </c>
      <c r="J241" s="253"/>
      <c r="K241" s="202"/>
      <c r="L241" s="110">
        <f t="shared" si="26"/>
        <v>0</v>
      </c>
      <c r="M241" s="125"/>
      <c r="N241" s="59"/>
      <c r="O241" s="110">
        <f t="shared" si="27"/>
        <v>0</v>
      </c>
      <c r="P241" s="344"/>
    </row>
    <row r="242" spans="1:16" ht="24" x14ac:dyDescent="0.25">
      <c r="A242" s="35">
        <v>6254</v>
      </c>
      <c r="B242" s="56" t="s">
        <v>212</v>
      </c>
      <c r="C242" s="149">
        <f t="shared" si="21"/>
        <v>0</v>
      </c>
      <c r="D242" s="253"/>
      <c r="E242" s="59"/>
      <c r="F242" s="143">
        <f t="shared" si="24"/>
        <v>0</v>
      </c>
      <c r="G242" s="253"/>
      <c r="H242" s="202"/>
      <c r="I242" s="110">
        <f t="shared" si="25"/>
        <v>0</v>
      </c>
      <c r="J242" s="253"/>
      <c r="K242" s="202"/>
      <c r="L242" s="110">
        <f t="shared" si="26"/>
        <v>0</v>
      </c>
      <c r="M242" s="125"/>
      <c r="N242" s="59"/>
      <c r="O242" s="110">
        <f t="shared" si="27"/>
        <v>0</v>
      </c>
      <c r="P242" s="344"/>
    </row>
    <row r="243" spans="1:16" ht="24" x14ac:dyDescent="0.25">
      <c r="A243" s="35">
        <v>6255</v>
      </c>
      <c r="B243" s="56" t="s">
        <v>213</v>
      </c>
      <c r="C243" s="149">
        <f t="shared" si="21"/>
        <v>0</v>
      </c>
      <c r="D243" s="253"/>
      <c r="E243" s="59"/>
      <c r="F243" s="143">
        <f t="shared" si="24"/>
        <v>0</v>
      </c>
      <c r="G243" s="253"/>
      <c r="H243" s="202"/>
      <c r="I243" s="110">
        <f t="shared" si="25"/>
        <v>0</v>
      </c>
      <c r="J243" s="253"/>
      <c r="K243" s="202"/>
      <c r="L243" s="110">
        <f t="shared" si="26"/>
        <v>0</v>
      </c>
      <c r="M243" s="125"/>
      <c r="N243" s="59"/>
      <c r="O243" s="110">
        <f t="shared" si="27"/>
        <v>0</v>
      </c>
      <c r="P243" s="344"/>
    </row>
    <row r="244" spans="1:16" x14ac:dyDescent="0.25">
      <c r="A244" s="35">
        <v>6259</v>
      </c>
      <c r="B244" s="56" t="s">
        <v>214</v>
      </c>
      <c r="C244" s="149">
        <f t="shared" si="21"/>
        <v>0</v>
      </c>
      <c r="D244" s="253"/>
      <c r="E244" s="59"/>
      <c r="F244" s="143">
        <f t="shared" si="24"/>
        <v>0</v>
      </c>
      <c r="G244" s="253"/>
      <c r="H244" s="202"/>
      <c r="I244" s="110">
        <f t="shared" si="25"/>
        <v>0</v>
      </c>
      <c r="J244" s="253"/>
      <c r="K244" s="202"/>
      <c r="L244" s="110">
        <f t="shared" si="26"/>
        <v>0</v>
      </c>
      <c r="M244" s="125"/>
      <c r="N244" s="59"/>
      <c r="O244" s="110">
        <f t="shared" si="27"/>
        <v>0</v>
      </c>
      <c r="P244" s="344"/>
    </row>
    <row r="245" spans="1:16" ht="37.5" customHeight="1" x14ac:dyDescent="0.25">
      <c r="A245" s="111">
        <v>6260</v>
      </c>
      <c r="B245" s="56" t="s">
        <v>215</v>
      </c>
      <c r="C245" s="149">
        <f t="shared" si="21"/>
        <v>0</v>
      </c>
      <c r="D245" s="253"/>
      <c r="E245" s="59"/>
      <c r="F245" s="143">
        <f t="shared" ref="F245:F286" si="30">D245+E245</f>
        <v>0</v>
      </c>
      <c r="G245" s="253"/>
      <c r="H245" s="202"/>
      <c r="I245" s="110">
        <f t="shared" ref="I245:I286" si="31">G245+H245</f>
        <v>0</v>
      </c>
      <c r="J245" s="253"/>
      <c r="K245" s="202"/>
      <c r="L245" s="110">
        <f t="shared" ref="L245:L286" si="32">J245+K245</f>
        <v>0</v>
      </c>
      <c r="M245" s="125"/>
      <c r="N245" s="59"/>
      <c r="O245" s="110">
        <f t="shared" ref="O245:O276" si="33">M245+N245</f>
        <v>0</v>
      </c>
      <c r="P245" s="344"/>
    </row>
    <row r="246" spans="1:16" x14ac:dyDescent="0.25">
      <c r="A246" s="111">
        <v>6270</v>
      </c>
      <c r="B246" s="56" t="s">
        <v>216</v>
      </c>
      <c r="C246" s="149">
        <f t="shared" si="21"/>
        <v>0</v>
      </c>
      <c r="D246" s="253"/>
      <c r="E246" s="59"/>
      <c r="F246" s="143">
        <f t="shared" si="30"/>
        <v>0</v>
      </c>
      <c r="G246" s="253"/>
      <c r="H246" s="202"/>
      <c r="I246" s="110">
        <f t="shared" si="31"/>
        <v>0</v>
      </c>
      <c r="J246" s="253"/>
      <c r="K246" s="202"/>
      <c r="L246" s="110">
        <f t="shared" si="32"/>
        <v>0</v>
      </c>
      <c r="M246" s="125"/>
      <c r="N246" s="59"/>
      <c r="O246" s="110">
        <f t="shared" si="33"/>
        <v>0</v>
      </c>
      <c r="P246" s="344"/>
    </row>
    <row r="247" spans="1:16" ht="24.75" customHeight="1" x14ac:dyDescent="0.25">
      <c r="A247" s="116">
        <v>6290</v>
      </c>
      <c r="B247" s="50" t="s">
        <v>217</v>
      </c>
      <c r="C247" s="149">
        <f t="shared" si="21"/>
        <v>0</v>
      </c>
      <c r="D247" s="257">
        <f>SUM(D248:D251)</f>
        <v>0</v>
      </c>
      <c r="E247" s="68">
        <f>SUM(E248:E251)</f>
        <v>0</v>
      </c>
      <c r="F247" s="258">
        <f t="shared" si="30"/>
        <v>0</v>
      </c>
      <c r="G247" s="257">
        <f t="shared" ref="G247:K247" si="34">SUM(G248:G251)</f>
        <v>0</v>
      </c>
      <c r="H247" s="204">
        <f t="shared" si="34"/>
        <v>0</v>
      </c>
      <c r="I247" s="117">
        <f t="shared" si="31"/>
        <v>0</v>
      </c>
      <c r="J247" s="257">
        <f t="shared" si="34"/>
        <v>0</v>
      </c>
      <c r="K247" s="204">
        <f t="shared" si="34"/>
        <v>0</v>
      </c>
      <c r="L247" s="117">
        <f t="shared" si="32"/>
        <v>0</v>
      </c>
      <c r="M247" s="142">
        <f t="shared" ref="M247:N247" si="35">SUM(M248:M251)</f>
        <v>0</v>
      </c>
      <c r="N247" s="312">
        <f t="shared" si="35"/>
        <v>0</v>
      </c>
      <c r="O247" s="317">
        <f t="shared" si="33"/>
        <v>0</v>
      </c>
      <c r="P247" s="355"/>
    </row>
    <row r="248" spans="1:16" x14ac:dyDescent="0.25">
      <c r="A248" s="35">
        <v>6291</v>
      </c>
      <c r="B248" s="56" t="s">
        <v>218</v>
      </c>
      <c r="C248" s="149">
        <f t="shared" si="21"/>
        <v>0</v>
      </c>
      <c r="D248" s="253"/>
      <c r="E248" s="59"/>
      <c r="F248" s="143">
        <f t="shared" si="30"/>
        <v>0</v>
      </c>
      <c r="G248" s="253"/>
      <c r="H248" s="202"/>
      <c r="I248" s="110">
        <f t="shared" si="31"/>
        <v>0</v>
      </c>
      <c r="J248" s="253"/>
      <c r="K248" s="202"/>
      <c r="L248" s="110">
        <f t="shared" si="32"/>
        <v>0</v>
      </c>
      <c r="M248" s="125"/>
      <c r="N248" s="59"/>
      <c r="O248" s="110">
        <f t="shared" si="33"/>
        <v>0</v>
      </c>
      <c r="P248" s="344"/>
    </row>
    <row r="249" spans="1:16" x14ac:dyDescent="0.25">
      <c r="A249" s="35">
        <v>6292</v>
      </c>
      <c r="B249" s="56" t="s">
        <v>219</v>
      </c>
      <c r="C249" s="149">
        <f t="shared" si="21"/>
        <v>0</v>
      </c>
      <c r="D249" s="253"/>
      <c r="E249" s="59"/>
      <c r="F249" s="143">
        <f t="shared" si="30"/>
        <v>0</v>
      </c>
      <c r="G249" s="253"/>
      <c r="H249" s="202"/>
      <c r="I249" s="110">
        <f t="shared" si="31"/>
        <v>0</v>
      </c>
      <c r="J249" s="253"/>
      <c r="K249" s="202"/>
      <c r="L249" s="110">
        <f t="shared" si="32"/>
        <v>0</v>
      </c>
      <c r="M249" s="125"/>
      <c r="N249" s="59"/>
      <c r="O249" s="110">
        <f t="shared" si="33"/>
        <v>0</v>
      </c>
      <c r="P249" s="344"/>
    </row>
    <row r="250" spans="1:16" ht="78.75" customHeight="1" x14ac:dyDescent="0.25">
      <c r="A250" s="35">
        <v>6296</v>
      </c>
      <c r="B250" s="56" t="s">
        <v>220</v>
      </c>
      <c r="C250" s="149">
        <f t="shared" si="21"/>
        <v>0</v>
      </c>
      <c r="D250" s="253"/>
      <c r="E250" s="59"/>
      <c r="F250" s="143">
        <f t="shared" si="30"/>
        <v>0</v>
      </c>
      <c r="G250" s="253"/>
      <c r="H250" s="202"/>
      <c r="I250" s="110">
        <f t="shared" si="31"/>
        <v>0</v>
      </c>
      <c r="J250" s="253"/>
      <c r="K250" s="202"/>
      <c r="L250" s="110">
        <f t="shared" si="32"/>
        <v>0</v>
      </c>
      <c r="M250" s="125"/>
      <c r="N250" s="59"/>
      <c r="O250" s="110">
        <f t="shared" si="33"/>
        <v>0</v>
      </c>
      <c r="P250" s="344"/>
    </row>
    <row r="251" spans="1:16" ht="39.75" customHeight="1" x14ac:dyDescent="0.25">
      <c r="A251" s="35">
        <v>6299</v>
      </c>
      <c r="B251" s="56" t="s">
        <v>221</v>
      </c>
      <c r="C251" s="149">
        <f t="shared" si="21"/>
        <v>0</v>
      </c>
      <c r="D251" s="253"/>
      <c r="E251" s="59"/>
      <c r="F251" s="143">
        <f t="shared" si="30"/>
        <v>0</v>
      </c>
      <c r="G251" s="253"/>
      <c r="H251" s="202"/>
      <c r="I251" s="110">
        <f t="shared" si="31"/>
        <v>0</v>
      </c>
      <c r="J251" s="253"/>
      <c r="K251" s="202"/>
      <c r="L251" s="110">
        <f t="shared" si="32"/>
        <v>0</v>
      </c>
      <c r="M251" s="125"/>
      <c r="N251" s="59"/>
      <c r="O251" s="110">
        <f t="shared" si="33"/>
        <v>0</v>
      </c>
      <c r="P251" s="344"/>
    </row>
    <row r="252" spans="1:16" x14ac:dyDescent="0.25">
      <c r="A252" s="42">
        <v>6300</v>
      </c>
      <c r="B252" s="104" t="s">
        <v>222</v>
      </c>
      <c r="C252" s="373">
        <f t="shared" si="21"/>
        <v>0</v>
      </c>
      <c r="D252" s="249">
        <f>SUM(D253,D257,D258)</f>
        <v>0</v>
      </c>
      <c r="E252" s="48">
        <f>SUM(E253,E257,E258)</f>
        <v>0</v>
      </c>
      <c r="F252" s="250">
        <f t="shared" si="30"/>
        <v>0</v>
      </c>
      <c r="G252" s="249">
        <f t="shared" ref="G252:K252" si="36">SUM(G253,G257,G258)</f>
        <v>0</v>
      </c>
      <c r="H252" s="105">
        <f t="shared" si="36"/>
        <v>0</v>
      </c>
      <c r="I252" s="115">
        <f t="shared" si="31"/>
        <v>0</v>
      </c>
      <c r="J252" s="249">
        <f t="shared" si="36"/>
        <v>0</v>
      </c>
      <c r="K252" s="105">
        <f t="shared" si="36"/>
        <v>0</v>
      </c>
      <c r="L252" s="115">
        <f t="shared" si="32"/>
        <v>0</v>
      </c>
      <c r="M252" s="137">
        <f t="shared" ref="M252:N252" si="37">SUM(M253,M257,M258)</f>
        <v>0</v>
      </c>
      <c r="N252" s="62">
        <f t="shared" si="37"/>
        <v>0</v>
      </c>
      <c r="O252" s="284">
        <f t="shared" si="33"/>
        <v>0</v>
      </c>
      <c r="P252" s="354"/>
    </row>
    <row r="253" spans="1:16" ht="24" x14ac:dyDescent="0.25">
      <c r="A253" s="116">
        <v>6320</v>
      </c>
      <c r="B253" s="50" t="s">
        <v>223</v>
      </c>
      <c r="C253" s="317">
        <f t="shared" si="21"/>
        <v>0</v>
      </c>
      <c r="D253" s="257">
        <f>SUM(D254:D256)</f>
        <v>0</v>
      </c>
      <c r="E253" s="68">
        <f>SUM(E254:E256)</f>
        <v>0</v>
      </c>
      <c r="F253" s="258">
        <f t="shared" si="30"/>
        <v>0</v>
      </c>
      <c r="G253" s="257">
        <f t="shared" ref="G253:K253" si="38">SUM(G254:G256)</f>
        <v>0</v>
      </c>
      <c r="H253" s="204">
        <f t="shared" si="38"/>
        <v>0</v>
      </c>
      <c r="I253" s="117">
        <f t="shared" si="31"/>
        <v>0</v>
      </c>
      <c r="J253" s="257">
        <f t="shared" si="38"/>
        <v>0</v>
      </c>
      <c r="K253" s="204">
        <f t="shared" si="38"/>
        <v>0</v>
      </c>
      <c r="L253" s="117">
        <f t="shared" si="32"/>
        <v>0</v>
      </c>
      <c r="M253" s="141">
        <f t="shared" ref="M253:N253" si="39">SUM(M254:M256)</f>
        <v>0</v>
      </c>
      <c r="N253" s="68">
        <f t="shared" si="39"/>
        <v>0</v>
      </c>
      <c r="O253" s="117">
        <f t="shared" si="33"/>
        <v>0</v>
      </c>
      <c r="P253" s="343"/>
    </row>
    <row r="254" spans="1:16" x14ac:dyDescent="0.25">
      <c r="A254" s="35">
        <v>6322</v>
      </c>
      <c r="B254" s="56" t="s">
        <v>224</v>
      </c>
      <c r="C254" s="112">
        <f t="shared" si="21"/>
        <v>0</v>
      </c>
      <c r="D254" s="253"/>
      <c r="E254" s="59"/>
      <c r="F254" s="143">
        <f t="shared" si="30"/>
        <v>0</v>
      </c>
      <c r="G254" s="253"/>
      <c r="H254" s="202"/>
      <c r="I254" s="110">
        <f t="shared" si="31"/>
        <v>0</v>
      </c>
      <c r="J254" s="253"/>
      <c r="K254" s="202"/>
      <c r="L254" s="110">
        <f t="shared" si="32"/>
        <v>0</v>
      </c>
      <c r="M254" s="125"/>
      <c r="N254" s="59"/>
      <c r="O254" s="110">
        <f t="shared" si="33"/>
        <v>0</v>
      </c>
      <c r="P254" s="344"/>
    </row>
    <row r="255" spans="1:16" ht="24" x14ac:dyDescent="0.25">
      <c r="A255" s="35">
        <v>6323</v>
      </c>
      <c r="B255" s="56" t="s">
        <v>225</v>
      </c>
      <c r="C255" s="112">
        <f t="shared" si="21"/>
        <v>0</v>
      </c>
      <c r="D255" s="253"/>
      <c r="E255" s="59"/>
      <c r="F255" s="143">
        <f t="shared" si="30"/>
        <v>0</v>
      </c>
      <c r="G255" s="253"/>
      <c r="H255" s="202"/>
      <c r="I255" s="110">
        <f t="shared" si="31"/>
        <v>0</v>
      </c>
      <c r="J255" s="253"/>
      <c r="K255" s="202"/>
      <c r="L255" s="110">
        <f t="shared" si="32"/>
        <v>0</v>
      </c>
      <c r="M255" s="125"/>
      <c r="N255" s="59"/>
      <c r="O255" s="110">
        <f t="shared" si="33"/>
        <v>0</v>
      </c>
      <c r="P255" s="344"/>
    </row>
    <row r="256" spans="1:16" x14ac:dyDescent="0.25">
      <c r="A256" s="31">
        <v>6329</v>
      </c>
      <c r="B256" s="50" t="s">
        <v>226</v>
      </c>
      <c r="C256" s="112">
        <f t="shared" si="21"/>
        <v>0</v>
      </c>
      <c r="D256" s="252"/>
      <c r="E256" s="53"/>
      <c r="F256" s="145">
        <f t="shared" si="30"/>
        <v>0</v>
      </c>
      <c r="G256" s="252"/>
      <c r="H256" s="201"/>
      <c r="I256" s="109">
        <f t="shared" si="31"/>
        <v>0</v>
      </c>
      <c r="J256" s="252"/>
      <c r="K256" s="201"/>
      <c r="L256" s="109">
        <f t="shared" si="32"/>
        <v>0</v>
      </c>
      <c r="M256" s="294"/>
      <c r="N256" s="53"/>
      <c r="O256" s="109">
        <f t="shared" si="33"/>
        <v>0</v>
      </c>
      <c r="P256" s="343"/>
    </row>
    <row r="257" spans="1:16" ht="24" x14ac:dyDescent="0.25">
      <c r="A257" s="146">
        <v>6330</v>
      </c>
      <c r="B257" s="147" t="s">
        <v>227</v>
      </c>
      <c r="C257" s="112">
        <f t="shared" ref="C257:C285" si="40">F257+I257+L257+O257</f>
        <v>0</v>
      </c>
      <c r="D257" s="261"/>
      <c r="E257" s="127"/>
      <c r="F257" s="262">
        <f t="shared" si="30"/>
        <v>0</v>
      </c>
      <c r="G257" s="261"/>
      <c r="H257" s="206"/>
      <c r="I257" s="153">
        <f t="shared" si="31"/>
        <v>0</v>
      </c>
      <c r="J257" s="261"/>
      <c r="K257" s="206"/>
      <c r="L257" s="153">
        <f t="shared" si="32"/>
        <v>0</v>
      </c>
      <c r="M257" s="128"/>
      <c r="N257" s="127"/>
      <c r="O257" s="153">
        <f t="shared" si="33"/>
        <v>0</v>
      </c>
      <c r="P257" s="355"/>
    </row>
    <row r="258" spans="1:16" x14ac:dyDescent="0.25">
      <c r="A258" s="111">
        <v>6360</v>
      </c>
      <c r="B258" s="56" t="s">
        <v>228</v>
      </c>
      <c r="C258" s="112">
        <f t="shared" si="40"/>
        <v>0</v>
      </c>
      <c r="D258" s="253"/>
      <c r="E258" s="59"/>
      <c r="F258" s="143">
        <f t="shared" si="30"/>
        <v>0</v>
      </c>
      <c r="G258" s="253"/>
      <c r="H258" s="202"/>
      <c r="I258" s="110">
        <f t="shared" si="31"/>
        <v>0</v>
      </c>
      <c r="J258" s="253"/>
      <c r="K258" s="202"/>
      <c r="L258" s="110">
        <f t="shared" si="32"/>
        <v>0</v>
      </c>
      <c r="M258" s="125"/>
      <c r="N258" s="59"/>
      <c r="O258" s="110">
        <f t="shared" si="33"/>
        <v>0</v>
      </c>
      <c r="P258" s="344"/>
    </row>
    <row r="259" spans="1:16" ht="36" x14ac:dyDescent="0.25">
      <c r="A259" s="42">
        <v>6400</v>
      </c>
      <c r="B259" s="104" t="s">
        <v>229</v>
      </c>
      <c r="C259" s="373">
        <f t="shared" si="40"/>
        <v>0</v>
      </c>
      <c r="D259" s="249">
        <f>SUM(D260,D264)</f>
        <v>0</v>
      </c>
      <c r="E259" s="48">
        <f>SUM(E260,E264)</f>
        <v>0</v>
      </c>
      <c r="F259" s="250">
        <f t="shared" si="30"/>
        <v>0</v>
      </c>
      <c r="G259" s="249">
        <f t="shared" ref="G259:K259" si="41">SUM(G260,G264)</f>
        <v>0</v>
      </c>
      <c r="H259" s="105">
        <f t="shared" si="41"/>
        <v>0</v>
      </c>
      <c r="I259" s="115">
        <f t="shared" si="31"/>
        <v>0</v>
      </c>
      <c r="J259" s="249">
        <f t="shared" si="41"/>
        <v>0</v>
      </c>
      <c r="K259" s="105">
        <f t="shared" si="41"/>
        <v>0</v>
      </c>
      <c r="L259" s="115">
        <f t="shared" si="32"/>
        <v>0</v>
      </c>
      <c r="M259" s="137">
        <f t="shared" ref="M259:N259" si="42">SUM(M260,M264)</f>
        <v>0</v>
      </c>
      <c r="N259" s="62">
        <f t="shared" si="42"/>
        <v>0</v>
      </c>
      <c r="O259" s="284">
        <f t="shared" si="33"/>
        <v>0</v>
      </c>
      <c r="P259" s="354"/>
    </row>
    <row r="260" spans="1:16" ht="24" x14ac:dyDescent="0.25">
      <c r="A260" s="116">
        <v>6410</v>
      </c>
      <c r="B260" s="50" t="s">
        <v>230</v>
      </c>
      <c r="C260" s="117">
        <f t="shared" si="40"/>
        <v>0</v>
      </c>
      <c r="D260" s="257">
        <f>SUM(D261:D263)</f>
        <v>0</v>
      </c>
      <c r="E260" s="68">
        <f>SUM(E261:E263)</f>
        <v>0</v>
      </c>
      <c r="F260" s="258">
        <f t="shared" si="30"/>
        <v>0</v>
      </c>
      <c r="G260" s="257">
        <f t="shared" ref="G260:K260" si="43">SUM(G261:G263)</f>
        <v>0</v>
      </c>
      <c r="H260" s="204">
        <f t="shared" si="43"/>
        <v>0</v>
      </c>
      <c r="I260" s="117">
        <f t="shared" si="31"/>
        <v>0</v>
      </c>
      <c r="J260" s="257">
        <f t="shared" si="43"/>
        <v>0</v>
      </c>
      <c r="K260" s="204">
        <f t="shared" si="43"/>
        <v>0</v>
      </c>
      <c r="L260" s="117">
        <f t="shared" si="32"/>
        <v>0</v>
      </c>
      <c r="M260" s="308">
        <f t="shared" ref="M260:N260" si="44">SUM(M261:M263)</f>
        <v>0</v>
      </c>
      <c r="N260" s="311">
        <f t="shared" si="44"/>
        <v>0</v>
      </c>
      <c r="O260" s="316">
        <f t="shared" si="33"/>
        <v>0</v>
      </c>
      <c r="P260" s="347"/>
    </row>
    <row r="261" spans="1:16" x14ac:dyDescent="0.25">
      <c r="A261" s="35">
        <v>6411</v>
      </c>
      <c r="B261" s="148" t="s">
        <v>231</v>
      </c>
      <c r="C261" s="149">
        <f t="shared" si="40"/>
        <v>0</v>
      </c>
      <c r="D261" s="253"/>
      <c r="E261" s="59"/>
      <c r="F261" s="143">
        <f t="shared" si="30"/>
        <v>0</v>
      </c>
      <c r="G261" s="253"/>
      <c r="H261" s="202"/>
      <c r="I261" s="110">
        <f t="shared" si="31"/>
        <v>0</v>
      </c>
      <c r="J261" s="253"/>
      <c r="K261" s="202"/>
      <c r="L261" s="110">
        <f t="shared" si="32"/>
        <v>0</v>
      </c>
      <c r="M261" s="125"/>
      <c r="N261" s="59"/>
      <c r="O261" s="110">
        <f t="shared" si="33"/>
        <v>0</v>
      </c>
      <c r="P261" s="344"/>
    </row>
    <row r="262" spans="1:16" ht="46.5" customHeight="1" x14ac:dyDescent="0.25">
      <c r="A262" s="35">
        <v>6412</v>
      </c>
      <c r="B262" s="56" t="s">
        <v>232</v>
      </c>
      <c r="C262" s="149">
        <f t="shared" si="40"/>
        <v>0</v>
      </c>
      <c r="D262" s="253"/>
      <c r="E262" s="59"/>
      <c r="F262" s="143">
        <f t="shared" si="30"/>
        <v>0</v>
      </c>
      <c r="G262" s="253"/>
      <c r="H262" s="202"/>
      <c r="I262" s="110">
        <f t="shared" si="31"/>
        <v>0</v>
      </c>
      <c r="J262" s="253"/>
      <c r="K262" s="202"/>
      <c r="L262" s="110">
        <f t="shared" si="32"/>
        <v>0</v>
      </c>
      <c r="M262" s="125"/>
      <c r="N262" s="59"/>
      <c r="O262" s="110">
        <f t="shared" si="33"/>
        <v>0</v>
      </c>
      <c r="P262" s="344"/>
    </row>
    <row r="263" spans="1:16" ht="36" x14ac:dyDescent="0.25">
      <c r="A263" s="35">
        <v>6419</v>
      </c>
      <c r="B263" s="56" t="s">
        <v>233</v>
      </c>
      <c r="C263" s="149">
        <f t="shared" si="40"/>
        <v>0</v>
      </c>
      <c r="D263" s="253"/>
      <c r="E263" s="59"/>
      <c r="F263" s="143">
        <f t="shared" si="30"/>
        <v>0</v>
      </c>
      <c r="G263" s="253"/>
      <c r="H263" s="202"/>
      <c r="I263" s="110">
        <f t="shared" si="31"/>
        <v>0</v>
      </c>
      <c r="J263" s="253"/>
      <c r="K263" s="202"/>
      <c r="L263" s="110">
        <f t="shared" si="32"/>
        <v>0</v>
      </c>
      <c r="M263" s="125"/>
      <c r="N263" s="59"/>
      <c r="O263" s="110">
        <f t="shared" si="33"/>
        <v>0</v>
      </c>
      <c r="P263" s="344"/>
    </row>
    <row r="264" spans="1:16" ht="36" x14ac:dyDescent="0.25">
      <c r="A264" s="111">
        <v>6420</v>
      </c>
      <c r="B264" s="56" t="s">
        <v>234</v>
      </c>
      <c r="C264" s="149">
        <f t="shared" si="40"/>
        <v>0</v>
      </c>
      <c r="D264" s="254">
        <f>SUM(D265:D268)</f>
        <v>0</v>
      </c>
      <c r="E264" s="38">
        <f>SUM(E265:E268)</f>
        <v>0</v>
      </c>
      <c r="F264" s="149">
        <f t="shared" si="30"/>
        <v>0</v>
      </c>
      <c r="G264" s="254">
        <f>SUM(G265:G268)</f>
        <v>0</v>
      </c>
      <c r="H264" s="118">
        <f>SUM(H265:H268)</f>
        <v>0</v>
      </c>
      <c r="I264" s="112">
        <f t="shared" si="31"/>
        <v>0</v>
      </c>
      <c r="J264" s="254">
        <f>SUM(J265:J268)</f>
        <v>0</v>
      </c>
      <c r="K264" s="118">
        <f>SUM(K265:K268)</f>
        <v>0</v>
      </c>
      <c r="L264" s="112">
        <f t="shared" si="32"/>
        <v>0</v>
      </c>
      <c r="M264" s="135">
        <f>SUM(M265:M268)</f>
        <v>0</v>
      </c>
      <c r="N264" s="38">
        <f>SUM(N265:N268)</f>
        <v>0</v>
      </c>
      <c r="O264" s="112">
        <f t="shared" si="33"/>
        <v>0</v>
      </c>
      <c r="P264" s="344"/>
    </row>
    <row r="265" spans="1:16" x14ac:dyDescent="0.25">
      <c r="A265" s="35">
        <v>6421</v>
      </c>
      <c r="B265" s="56" t="s">
        <v>235</v>
      </c>
      <c r="C265" s="149">
        <f t="shared" si="40"/>
        <v>0</v>
      </c>
      <c r="D265" s="253"/>
      <c r="E265" s="59"/>
      <c r="F265" s="143">
        <f t="shared" si="30"/>
        <v>0</v>
      </c>
      <c r="G265" s="253"/>
      <c r="H265" s="202"/>
      <c r="I265" s="110">
        <f t="shared" si="31"/>
        <v>0</v>
      </c>
      <c r="J265" s="253"/>
      <c r="K265" s="202"/>
      <c r="L265" s="110">
        <f t="shared" si="32"/>
        <v>0</v>
      </c>
      <c r="M265" s="125"/>
      <c r="N265" s="59"/>
      <c r="O265" s="110">
        <f t="shared" si="33"/>
        <v>0</v>
      </c>
      <c r="P265" s="344"/>
    </row>
    <row r="266" spans="1:16" x14ac:dyDescent="0.25">
      <c r="A266" s="35">
        <v>6422</v>
      </c>
      <c r="B266" s="56" t="s">
        <v>236</v>
      </c>
      <c r="C266" s="149">
        <f t="shared" si="40"/>
        <v>0</v>
      </c>
      <c r="D266" s="253"/>
      <c r="E266" s="59"/>
      <c r="F266" s="143">
        <f t="shared" si="30"/>
        <v>0</v>
      </c>
      <c r="G266" s="253"/>
      <c r="H266" s="202"/>
      <c r="I266" s="110">
        <f t="shared" si="31"/>
        <v>0</v>
      </c>
      <c r="J266" s="253"/>
      <c r="K266" s="202"/>
      <c r="L266" s="110">
        <f t="shared" si="32"/>
        <v>0</v>
      </c>
      <c r="M266" s="125"/>
      <c r="N266" s="59"/>
      <c r="O266" s="110">
        <f t="shared" si="33"/>
        <v>0</v>
      </c>
      <c r="P266" s="344"/>
    </row>
    <row r="267" spans="1:16" ht="24" x14ac:dyDescent="0.25">
      <c r="A267" s="35">
        <v>6423</v>
      </c>
      <c r="B267" s="56" t="s">
        <v>237</v>
      </c>
      <c r="C267" s="149">
        <f t="shared" si="40"/>
        <v>0</v>
      </c>
      <c r="D267" s="253"/>
      <c r="E267" s="59"/>
      <c r="F267" s="143">
        <f t="shared" si="30"/>
        <v>0</v>
      </c>
      <c r="G267" s="253"/>
      <c r="H267" s="202"/>
      <c r="I267" s="110">
        <f t="shared" si="31"/>
        <v>0</v>
      </c>
      <c r="J267" s="253"/>
      <c r="K267" s="202"/>
      <c r="L267" s="110">
        <f t="shared" si="32"/>
        <v>0</v>
      </c>
      <c r="M267" s="125"/>
      <c r="N267" s="59"/>
      <c r="O267" s="110">
        <f t="shared" si="33"/>
        <v>0</v>
      </c>
      <c r="P267" s="344"/>
    </row>
    <row r="268" spans="1:16" ht="36" x14ac:dyDescent="0.25">
      <c r="A268" s="35">
        <v>6424</v>
      </c>
      <c r="B268" s="56" t="s">
        <v>275</v>
      </c>
      <c r="C268" s="149">
        <f t="shared" si="40"/>
        <v>0</v>
      </c>
      <c r="D268" s="253"/>
      <c r="E268" s="59"/>
      <c r="F268" s="143">
        <f t="shared" si="30"/>
        <v>0</v>
      </c>
      <c r="G268" s="253"/>
      <c r="H268" s="202"/>
      <c r="I268" s="110">
        <f t="shared" si="31"/>
        <v>0</v>
      </c>
      <c r="J268" s="253"/>
      <c r="K268" s="202"/>
      <c r="L268" s="110">
        <f t="shared" si="32"/>
        <v>0</v>
      </c>
      <c r="M268" s="125"/>
      <c r="N268" s="59"/>
      <c r="O268" s="110">
        <f t="shared" si="33"/>
        <v>0</v>
      </c>
      <c r="P268" s="344"/>
    </row>
    <row r="269" spans="1:16" ht="48.75" customHeight="1" x14ac:dyDescent="0.25">
      <c r="A269" s="150">
        <v>7000</v>
      </c>
      <c r="B269" s="150" t="s">
        <v>238</v>
      </c>
      <c r="C269" s="386">
        <f t="shared" si="40"/>
        <v>0</v>
      </c>
      <c r="D269" s="266">
        <f>SUM(D270,D281)</f>
        <v>0</v>
      </c>
      <c r="E269" s="151">
        <f>SUM(E270,E281)</f>
        <v>0</v>
      </c>
      <c r="F269" s="267">
        <f t="shared" si="30"/>
        <v>0</v>
      </c>
      <c r="G269" s="266">
        <f t="shared" ref="G269:K269" si="45">SUM(G270,G281)</f>
        <v>0</v>
      </c>
      <c r="H269" s="209">
        <f t="shared" si="45"/>
        <v>0</v>
      </c>
      <c r="I269" s="285">
        <f t="shared" si="31"/>
        <v>0</v>
      </c>
      <c r="J269" s="266">
        <f t="shared" si="45"/>
        <v>0</v>
      </c>
      <c r="K269" s="209">
        <f t="shared" si="45"/>
        <v>0</v>
      </c>
      <c r="L269" s="285">
        <f t="shared" si="32"/>
        <v>0</v>
      </c>
      <c r="M269" s="310">
        <f t="shared" ref="M269:N269" si="46">SUM(M270,M281)</f>
        <v>0</v>
      </c>
      <c r="N269" s="314">
        <f t="shared" si="46"/>
        <v>0</v>
      </c>
      <c r="O269" s="319">
        <f t="shared" si="33"/>
        <v>0</v>
      </c>
      <c r="P269" s="357"/>
    </row>
    <row r="270" spans="1:16" ht="24" x14ac:dyDescent="0.25">
      <c r="A270" s="42">
        <v>7200</v>
      </c>
      <c r="B270" s="104" t="s">
        <v>239</v>
      </c>
      <c r="C270" s="373">
        <f t="shared" si="40"/>
        <v>0</v>
      </c>
      <c r="D270" s="249">
        <f>SUM(D271,D272,D276,D277,D280)</f>
        <v>0</v>
      </c>
      <c r="E270" s="48">
        <f>SUM(E271,E272,E276,E277,E280)</f>
        <v>0</v>
      </c>
      <c r="F270" s="250">
        <f t="shared" si="30"/>
        <v>0</v>
      </c>
      <c r="G270" s="249">
        <f t="shared" ref="G270:K270" si="47">SUM(G271,G272,G276,G277,G280)</f>
        <v>0</v>
      </c>
      <c r="H270" s="105">
        <f t="shared" si="47"/>
        <v>0</v>
      </c>
      <c r="I270" s="115">
        <f t="shared" si="31"/>
        <v>0</v>
      </c>
      <c r="J270" s="249">
        <f t="shared" si="47"/>
        <v>0</v>
      </c>
      <c r="K270" s="105">
        <f t="shared" si="47"/>
        <v>0</v>
      </c>
      <c r="L270" s="115">
        <f t="shared" si="32"/>
        <v>0</v>
      </c>
      <c r="M270" s="140">
        <f t="shared" ref="M270:N270" si="48">SUM(M271,M272,M276,M277,M280)</f>
        <v>0</v>
      </c>
      <c r="N270" s="130">
        <f t="shared" si="48"/>
        <v>0</v>
      </c>
      <c r="O270" s="160">
        <f t="shared" si="33"/>
        <v>0</v>
      </c>
      <c r="P270" s="353"/>
    </row>
    <row r="271" spans="1:16" ht="24" x14ac:dyDescent="0.25">
      <c r="A271" s="116">
        <v>7210</v>
      </c>
      <c r="B271" s="50" t="s">
        <v>240</v>
      </c>
      <c r="C271" s="374">
        <f t="shared" si="40"/>
        <v>0</v>
      </c>
      <c r="D271" s="252"/>
      <c r="E271" s="53"/>
      <c r="F271" s="145">
        <f t="shared" si="30"/>
        <v>0</v>
      </c>
      <c r="G271" s="252"/>
      <c r="H271" s="201"/>
      <c r="I271" s="109">
        <f t="shared" si="31"/>
        <v>0</v>
      </c>
      <c r="J271" s="252"/>
      <c r="K271" s="201"/>
      <c r="L271" s="109">
        <f t="shared" si="32"/>
        <v>0</v>
      </c>
      <c r="M271" s="294"/>
      <c r="N271" s="53"/>
      <c r="O271" s="109">
        <f t="shared" si="33"/>
        <v>0</v>
      </c>
      <c r="P271" s="343"/>
    </row>
    <row r="272" spans="1:16" s="152" customFormat="1" ht="36" x14ac:dyDescent="0.25">
      <c r="A272" s="111">
        <v>7220</v>
      </c>
      <c r="B272" s="56" t="s">
        <v>241</v>
      </c>
      <c r="C272" s="362">
        <f t="shared" si="40"/>
        <v>0</v>
      </c>
      <c r="D272" s="254">
        <f>SUM(D273:D275)</f>
        <v>0</v>
      </c>
      <c r="E272" s="38">
        <f>SUM(E273:E275)</f>
        <v>0</v>
      </c>
      <c r="F272" s="149">
        <f t="shared" si="30"/>
        <v>0</v>
      </c>
      <c r="G272" s="254">
        <f>SUM(G273:G275)</f>
        <v>0</v>
      </c>
      <c r="H272" s="118">
        <f>SUM(H273:H275)</f>
        <v>0</v>
      </c>
      <c r="I272" s="112">
        <f t="shared" si="31"/>
        <v>0</v>
      </c>
      <c r="J272" s="254">
        <f>SUM(J273:J275)</f>
        <v>0</v>
      </c>
      <c r="K272" s="118">
        <f>SUM(K273:K275)</f>
        <v>0</v>
      </c>
      <c r="L272" s="112">
        <f t="shared" si="32"/>
        <v>0</v>
      </c>
      <c r="M272" s="135">
        <f>SUM(M273:M275)</f>
        <v>0</v>
      </c>
      <c r="N272" s="38">
        <f>SUM(N273:N275)</f>
        <v>0</v>
      </c>
      <c r="O272" s="112">
        <f t="shared" si="33"/>
        <v>0</v>
      </c>
      <c r="P272" s="344"/>
    </row>
    <row r="273" spans="1:16" s="152" customFormat="1" ht="36" x14ac:dyDescent="0.25">
      <c r="A273" s="35">
        <v>7221</v>
      </c>
      <c r="B273" s="56" t="s">
        <v>242</v>
      </c>
      <c r="C273" s="362">
        <f t="shared" si="40"/>
        <v>0</v>
      </c>
      <c r="D273" s="253"/>
      <c r="E273" s="59"/>
      <c r="F273" s="143">
        <f t="shared" si="30"/>
        <v>0</v>
      </c>
      <c r="G273" s="253"/>
      <c r="H273" s="202"/>
      <c r="I273" s="110">
        <f t="shared" si="31"/>
        <v>0</v>
      </c>
      <c r="J273" s="253"/>
      <c r="K273" s="202"/>
      <c r="L273" s="110">
        <f t="shared" si="32"/>
        <v>0</v>
      </c>
      <c r="M273" s="125"/>
      <c r="N273" s="59"/>
      <c r="O273" s="110">
        <f t="shared" si="33"/>
        <v>0</v>
      </c>
      <c r="P273" s="344"/>
    </row>
    <row r="274" spans="1:16" s="152" customFormat="1" ht="36" x14ac:dyDescent="0.25">
      <c r="A274" s="35">
        <v>7222</v>
      </c>
      <c r="B274" s="56" t="s">
        <v>243</v>
      </c>
      <c r="C274" s="362">
        <f t="shared" si="40"/>
        <v>0</v>
      </c>
      <c r="D274" s="253"/>
      <c r="E274" s="59"/>
      <c r="F274" s="143">
        <f t="shared" si="30"/>
        <v>0</v>
      </c>
      <c r="G274" s="253"/>
      <c r="H274" s="202"/>
      <c r="I274" s="110">
        <f t="shared" si="31"/>
        <v>0</v>
      </c>
      <c r="J274" s="253"/>
      <c r="K274" s="202"/>
      <c r="L274" s="110">
        <f t="shared" si="32"/>
        <v>0</v>
      </c>
      <c r="M274" s="125"/>
      <c r="N274" s="59"/>
      <c r="O274" s="110">
        <f t="shared" si="33"/>
        <v>0</v>
      </c>
      <c r="P274" s="344"/>
    </row>
    <row r="275" spans="1:16" s="152" customFormat="1" ht="36" x14ac:dyDescent="0.25">
      <c r="A275" s="31">
        <v>7223</v>
      </c>
      <c r="B275" s="50" t="s">
        <v>276</v>
      </c>
      <c r="C275" s="362">
        <f t="shared" si="40"/>
        <v>0</v>
      </c>
      <c r="D275" s="252"/>
      <c r="E275" s="53"/>
      <c r="F275" s="145">
        <f t="shared" si="30"/>
        <v>0</v>
      </c>
      <c r="G275" s="252"/>
      <c r="H275" s="201"/>
      <c r="I275" s="109">
        <f t="shared" si="31"/>
        <v>0</v>
      </c>
      <c r="J275" s="252"/>
      <c r="K275" s="201"/>
      <c r="L275" s="109">
        <f t="shared" si="32"/>
        <v>0</v>
      </c>
      <c r="M275" s="294"/>
      <c r="N275" s="53"/>
      <c r="O275" s="109">
        <f t="shared" si="33"/>
        <v>0</v>
      </c>
      <c r="P275" s="343"/>
    </row>
    <row r="276" spans="1:16" ht="24" x14ac:dyDescent="0.25">
      <c r="A276" s="111">
        <v>7230</v>
      </c>
      <c r="B276" s="56" t="s">
        <v>244</v>
      </c>
      <c r="C276" s="362">
        <f t="shared" si="40"/>
        <v>0</v>
      </c>
      <c r="D276" s="253"/>
      <c r="E276" s="59"/>
      <c r="F276" s="143">
        <f t="shared" si="30"/>
        <v>0</v>
      </c>
      <c r="G276" s="253"/>
      <c r="H276" s="202"/>
      <c r="I276" s="110">
        <f t="shared" si="31"/>
        <v>0</v>
      </c>
      <c r="J276" s="253"/>
      <c r="K276" s="202"/>
      <c r="L276" s="110">
        <f t="shared" si="32"/>
        <v>0</v>
      </c>
      <c r="M276" s="125"/>
      <c r="N276" s="59"/>
      <c r="O276" s="110">
        <f t="shared" si="33"/>
        <v>0</v>
      </c>
      <c r="P276" s="344"/>
    </row>
    <row r="277" spans="1:16" ht="24" x14ac:dyDescent="0.25">
      <c r="A277" s="111">
        <v>7240</v>
      </c>
      <c r="B277" s="56" t="s">
        <v>245</v>
      </c>
      <c r="C277" s="362">
        <f t="shared" si="40"/>
        <v>0</v>
      </c>
      <c r="D277" s="254">
        <f>SUM(D278:D279)</f>
        <v>0</v>
      </c>
      <c r="E277" s="38">
        <f>SUM(E278:E279)</f>
        <v>0</v>
      </c>
      <c r="F277" s="149">
        <f t="shared" si="30"/>
        <v>0</v>
      </c>
      <c r="G277" s="254">
        <f>SUM(G278:G279)</f>
        <v>0</v>
      </c>
      <c r="H277" s="118">
        <f>SUM(H278:H279)</f>
        <v>0</v>
      </c>
      <c r="I277" s="112">
        <f t="shared" si="31"/>
        <v>0</v>
      </c>
      <c r="J277" s="254">
        <f>SUM(J278:J279)</f>
        <v>0</v>
      </c>
      <c r="K277" s="118">
        <f>SUM(K278:K279)</f>
        <v>0</v>
      </c>
      <c r="L277" s="112">
        <f t="shared" si="32"/>
        <v>0</v>
      </c>
      <c r="M277" s="135">
        <f>SUM(M278:M279)</f>
        <v>0</v>
      </c>
      <c r="N277" s="38">
        <f>SUM(N278:N279)</f>
        <v>0</v>
      </c>
      <c r="O277" s="112">
        <f>SUM(O278:O279)</f>
        <v>0</v>
      </c>
      <c r="P277" s="344"/>
    </row>
    <row r="278" spans="1:16" ht="48" x14ac:dyDescent="0.25">
      <c r="A278" s="35">
        <v>7245</v>
      </c>
      <c r="B278" s="56" t="s">
        <v>246</v>
      </c>
      <c r="C278" s="362">
        <f t="shared" si="40"/>
        <v>0</v>
      </c>
      <c r="D278" s="253"/>
      <c r="E278" s="59"/>
      <c r="F278" s="143">
        <f t="shared" si="30"/>
        <v>0</v>
      </c>
      <c r="G278" s="253"/>
      <c r="H278" s="202"/>
      <c r="I278" s="110">
        <f t="shared" si="31"/>
        <v>0</v>
      </c>
      <c r="J278" s="253"/>
      <c r="K278" s="202"/>
      <c r="L278" s="110">
        <f t="shared" si="32"/>
        <v>0</v>
      </c>
      <c r="M278" s="125"/>
      <c r="N278" s="59"/>
      <c r="O278" s="110">
        <f t="shared" ref="O278:O281" si="49">M278+N278</f>
        <v>0</v>
      </c>
      <c r="P278" s="344"/>
    </row>
    <row r="279" spans="1:16" ht="94.5" customHeight="1" x14ac:dyDescent="0.25">
      <c r="A279" s="35">
        <v>7246</v>
      </c>
      <c r="B279" s="56" t="s">
        <v>247</v>
      </c>
      <c r="C279" s="362">
        <f t="shared" si="40"/>
        <v>0</v>
      </c>
      <c r="D279" s="253"/>
      <c r="E279" s="59"/>
      <c r="F279" s="143">
        <f t="shared" si="30"/>
        <v>0</v>
      </c>
      <c r="G279" s="253"/>
      <c r="H279" s="202"/>
      <c r="I279" s="110">
        <f t="shared" si="31"/>
        <v>0</v>
      </c>
      <c r="J279" s="253"/>
      <c r="K279" s="202"/>
      <c r="L279" s="110">
        <f t="shared" si="32"/>
        <v>0</v>
      </c>
      <c r="M279" s="125"/>
      <c r="N279" s="59"/>
      <c r="O279" s="110">
        <f t="shared" si="49"/>
        <v>0</v>
      </c>
      <c r="P279" s="344"/>
    </row>
    <row r="280" spans="1:16" ht="24" x14ac:dyDescent="0.25">
      <c r="A280" s="111">
        <v>7260</v>
      </c>
      <c r="B280" s="56" t="s">
        <v>248</v>
      </c>
      <c r="C280" s="362">
        <f t="shared" si="40"/>
        <v>0</v>
      </c>
      <c r="D280" s="252"/>
      <c r="E280" s="53"/>
      <c r="F280" s="145">
        <f t="shared" si="30"/>
        <v>0</v>
      </c>
      <c r="G280" s="252"/>
      <c r="H280" s="201"/>
      <c r="I280" s="109">
        <f t="shared" si="31"/>
        <v>0</v>
      </c>
      <c r="J280" s="252"/>
      <c r="K280" s="201"/>
      <c r="L280" s="109">
        <f t="shared" si="32"/>
        <v>0</v>
      </c>
      <c r="M280" s="294"/>
      <c r="N280" s="53"/>
      <c r="O280" s="109">
        <f t="shared" si="49"/>
        <v>0</v>
      </c>
      <c r="P280" s="343"/>
    </row>
    <row r="281" spans="1:16" x14ac:dyDescent="0.25">
      <c r="A281" s="42">
        <v>7700</v>
      </c>
      <c r="B281" s="104" t="s">
        <v>249</v>
      </c>
      <c r="C281" s="363">
        <f t="shared" si="40"/>
        <v>0</v>
      </c>
      <c r="D281" s="264">
        <f>SUM(D282)</f>
        <v>0</v>
      </c>
      <c r="E281" s="62">
        <f>SUM(E282)</f>
        <v>0</v>
      </c>
      <c r="F281" s="265">
        <f t="shared" si="30"/>
        <v>0</v>
      </c>
      <c r="G281" s="264">
        <f>SUM(G282)</f>
        <v>0</v>
      </c>
      <c r="H281" s="208">
        <f>SUM(H282)</f>
        <v>0</v>
      </c>
      <c r="I281" s="284">
        <f t="shared" si="31"/>
        <v>0</v>
      </c>
      <c r="J281" s="264">
        <f>SUM(J282)</f>
        <v>0</v>
      </c>
      <c r="K281" s="208">
        <f>SUM(K282)</f>
        <v>0</v>
      </c>
      <c r="L281" s="284">
        <f t="shared" si="32"/>
        <v>0</v>
      </c>
      <c r="M281" s="137">
        <f>SUM(M282)</f>
        <v>0</v>
      </c>
      <c r="N281" s="62">
        <f>SUM(N282)</f>
        <v>0</v>
      </c>
      <c r="O281" s="284">
        <f t="shared" si="49"/>
        <v>0</v>
      </c>
      <c r="P281" s="354"/>
    </row>
    <row r="282" spans="1:16" x14ac:dyDescent="0.25">
      <c r="A282" s="35">
        <v>7720</v>
      </c>
      <c r="B282" s="50" t="s">
        <v>250</v>
      </c>
      <c r="C282" s="385">
        <f t="shared" si="40"/>
        <v>0</v>
      </c>
      <c r="D282" s="729"/>
      <c r="E282" s="730"/>
      <c r="F282" s="731">
        <f t="shared" si="30"/>
        <v>0</v>
      </c>
      <c r="G282" s="729"/>
      <c r="H282" s="732"/>
      <c r="I282" s="733">
        <f t="shared" si="31"/>
        <v>0</v>
      </c>
      <c r="J282" s="729"/>
      <c r="K282" s="732"/>
      <c r="L282" s="733">
        <f>J282+K282</f>
        <v>0</v>
      </c>
      <c r="M282" s="734"/>
      <c r="N282" s="730"/>
      <c r="O282" s="733">
        <f>M282+N282</f>
        <v>0</v>
      </c>
      <c r="P282" s="354"/>
    </row>
    <row r="283" spans="1:16" x14ac:dyDescent="0.25">
      <c r="A283" s="148"/>
      <c r="B283" s="56" t="s">
        <v>278</v>
      </c>
      <c r="C283" s="374">
        <f t="shared" si="40"/>
        <v>0</v>
      </c>
      <c r="D283" s="254">
        <f>SUM(D284:D285)</f>
        <v>0</v>
      </c>
      <c r="E283" s="38">
        <f>SUM(E284:E285)</f>
        <v>0</v>
      </c>
      <c r="F283" s="149">
        <f t="shared" si="30"/>
        <v>0</v>
      </c>
      <c r="G283" s="254">
        <f>SUM(G284:G285)</f>
        <v>0</v>
      </c>
      <c r="H283" s="118">
        <f>SUM(H284:H285)</f>
        <v>0</v>
      </c>
      <c r="I283" s="112">
        <f t="shared" si="31"/>
        <v>0</v>
      </c>
      <c r="J283" s="254">
        <f>SUM(J284:J285)</f>
        <v>0</v>
      </c>
      <c r="K283" s="118">
        <f>SUM(K284:K285)</f>
        <v>0</v>
      </c>
      <c r="L283" s="112">
        <f t="shared" si="32"/>
        <v>0</v>
      </c>
      <c r="M283" s="135">
        <f>SUM(M284:M285)</f>
        <v>0</v>
      </c>
      <c r="N283" s="38">
        <f>SUM(N284:N285)</f>
        <v>0</v>
      </c>
      <c r="O283" s="112">
        <f t="shared" ref="O283:O286" si="50">M283+N283</f>
        <v>0</v>
      </c>
      <c r="P283" s="344"/>
    </row>
    <row r="284" spans="1:16" x14ac:dyDescent="0.25">
      <c r="A284" s="148" t="s">
        <v>281</v>
      </c>
      <c r="B284" s="35" t="s">
        <v>279</v>
      </c>
      <c r="C284" s="384">
        <f t="shared" si="40"/>
        <v>0</v>
      </c>
      <c r="D284" s="253"/>
      <c r="E284" s="59"/>
      <c r="F284" s="143">
        <f t="shared" si="30"/>
        <v>0</v>
      </c>
      <c r="G284" s="253"/>
      <c r="H284" s="202"/>
      <c r="I284" s="110">
        <f t="shared" si="31"/>
        <v>0</v>
      </c>
      <c r="J284" s="253"/>
      <c r="K284" s="202"/>
      <c r="L284" s="110">
        <f t="shared" si="32"/>
        <v>0</v>
      </c>
      <c r="M284" s="125"/>
      <c r="N284" s="59"/>
      <c r="O284" s="110">
        <f t="shared" si="50"/>
        <v>0</v>
      </c>
      <c r="P284" s="344"/>
    </row>
    <row r="285" spans="1:16" ht="24" x14ac:dyDescent="0.25">
      <c r="A285" s="148" t="s">
        <v>282</v>
      </c>
      <c r="B285" s="154" t="s">
        <v>280</v>
      </c>
      <c r="C285" s="374">
        <f t="shared" si="40"/>
        <v>0</v>
      </c>
      <c r="D285" s="252"/>
      <c r="E285" s="53"/>
      <c r="F285" s="145">
        <f t="shared" si="30"/>
        <v>0</v>
      </c>
      <c r="G285" s="252"/>
      <c r="H285" s="201"/>
      <c r="I285" s="109">
        <f t="shared" si="31"/>
        <v>0</v>
      </c>
      <c r="J285" s="252"/>
      <c r="K285" s="201"/>
      <c r="L285" s="109">
        <f t="shared" si="32"/>
        <v>0</v>
      </c>
      <c r="M285" s="294"/>
      <c r="N285" s="53"/>
      <c r="O285" s="109">
        <f t="shared" si="50"/>
        <v>0</v>
      </c>
      <c r="P285" s="343"/>
    </row>
    <row r="286" spans="1:16" x14ac:dyDescent="0.25">
      <c r="A286" s="155"/>
      <c r="B286" s="156" t="s">
        <v>251</v>
      </c>
      <c r="C286" s="286">
        <f>SUM(C283,C269,C231,C196,C188,C174,C76,C54)</f>
        <v>7491</v>
      </c>
      <c r="D286" s="268">
        <f>SUM(D283,D269,D231,D196,D188,D174,D76,D54)</f>
        <v>7491</v>
      </c>
      <c r="E286" s="157">
        <f>SUM(E283,E269,E231,E196,E188,E174,E76,E54)</f>
        <v>0</v>
      </c>
      <c r="F286" s="144">
        <f t="shared" si="30"/>
        <v>7491</v>
      </c>
      <c r="G286" s="268">
        <f>SUM(G283,G269,G231,G196,G188,G174,G76,G54)</f>
        <v>0</v>
      </c>
      <c r="H286" s="159">
        <f>SUM(H283,H269,H231,H196,H188,H174,H76,H54)</f>
        <v>0</v>
      </c>
      <c r="I286" s="286">
        <f t="shared" si="31"/>
        <v>0</v>
      </c>
      <c r="J286" s="268">
        <f>SUM(J283,J269,J231,J196,J188,J174,J76,J54)</f>
        <v>0</v>
      </c>
      <c r="K286" s="159">
        <f>SUM(K283,K269,K231,K196,K188,K174,K76,K54)</f>
        <v>0</v>
      </c>
      <c r="L286" s="286">
        <f t="shared" si="32"/>
        <v>0</v>
      </c>
      <c r="M286" s="140">
        <f>SUM(M283,M269,M231,M196,M188,M174,M76,M54)</f>
        <v>0</v>
      </c>
      <c r="N286" s="130">
        <f>SUM(N283,N269,N231,N196,N188,N174,N76,N54)</f>
        <v>0</v>
      </c>
      <c r="O286" s="160">
        <f t="shared" si="50"/>
        <v>0</v>
      </c>
      <c r="P286" s="353"/>
    </row>
    <row r="287" spans="1:16" ht="3" customHeight="1" x14ac:dyDescent="0.25">
      <c r="A287" s="155"/>
      <c r="B287" s="155"/>
      <c r="C287" s="385"/>
      <c r="D287" s="263"/>
      <c r="E287" s="130"/>
      <c r="F287" s="158"/>
      <c r="G287" s="263"/>
      <c r="H287" s="207"/>
      <c r="I287" s="160"/>
      <c r="J287" s="263"/>
      <c r="K287" s="207"/>
      <c r="L287" s="160"/>
      <c r="M287" s="140"/>
      <c r="N287" s="130"/>
      <c r="O287" s="160"/>
      <c r="P287" s="358"/>
    </row>
    <row r="288" spans="1:16" s="19" customFormat="1" x14ac:dyDescent="0.25">
      <c r="A288" s="1195" t="s">
        <v>252</v>
      </c>
      <c r="B288" s="1196"/>
      <c r="C288" s="166">
        <f t="shared" ref="C288" si="51">F288+I288+L288+O288</f>
        <v>0</v>
      </c>
      <c r="D288" s="269">
        <f>SUM(D26,D27,D43)-D52</f>
        <v>0</v>
      </c>
      <c r="E288" s="162">
        <f>SUM(E26,E27,E43)-E52</f>
        <v>0</v>
      </c>
      <c r="F288" s="163">
        <f>D288+E288</f>
        <v>0</v>
      </c>
      <c r="G288" s="269">
        <f>SUM(G26,G27,G43)-G52</f>
        <v>0</v>
      </c>
      <c r="H288" s="210">
        <f>SUM(H26,H27,H43)-H52</f>
        <v>0</v>
      </c>
      <c r="I288" s="166">
        <f>G288+H288</f>
        <v>0</v>
      </c>
      <c r="J288" s="269">
        <f>(J28+J44)-J52</f>
        <v>0</v>
      </c>
      <c r="K288" s="210">
        <f>(K28+K44)-K52</f>
        <v>0</v>
      </c>
      <c r="L288" s="166">
        <f>J288+K288</f>
        <v>0</v>
      </c>
      <c r="M288" s="161">
        <f>M46-M52</f>
        <v>0</v>
      </c>
      <c r="N288" s="162">
        <f>N46-N52</f>
        <v>0</v>
      </c>
      <c r="O288" s="166">
        <f>M288+N288</f>
        <v>0</v>
      </c>
      <c r="P288" s="359"/>
    </row>
    <row r="289" spans="1:16" ht="3" customHeight="1" x14ac:dyDescent="0.25">
      <c r="A289" s="164"/>
      <c r="B289" s="164"/>
      <c r="C289" s="385"/>
      <c r="D289" s="263"/>
      <c r="E289" s="130"/>
      <c r="F289" s="158"/>
      <c r="G289" s="263"/>
      <c r="H289" s="207"/>
      <c r="I289" s="160"/>
      <c r="J289" s="263"/>
      <c r="K289" s="207"/>
      <c r="L289" s="160"/>
      <c r="M289" s="140"/>
      <c r="N289" s="130"/>
      <c r="O289" s="160"/>
      <c r="P289" s="358"/>
    </row>
    <row r="290" spans="1:16" s="19" customFormat="1" x14ac:dyDescent="0.25">
      <c r="A290" s="1195" t="s">
        <v>253</v>
      </c>
      <c r="B290" s="1196"/>
      <c r="C290" s="163">
        <f>SUM(C291,C293)-C301+C303</f>
        <v>0</v>
      </c>
      <c r="D290" s="269">
        <f>SUM(D291,D293)-D301+D303</f>
        <v>0</v>
      </c>
      <c r="E290" s="162">
        <f t="shared" ref="E290" si="52">SUM(E291,E293)-E301+E303</f>
        <v>0</v>
      </c>
      <c r="F290" s="163">
        <f>D290+E290</f>
        <v>0</v>
      </c>
      <c r="G290" s="269">
        <f t="shared" ref="G290:K290" si="53">SUM(G291,G293)-G301+G303</f>
        <v>0</v>
      </c>
      <c r="H290" s="210">
        <f t="shared" si="53"/>
        <v>0</v>
      </c>
      <c r="I290" s="166">
        <f>G290+H290</f>
        <v>0</v>
      </c>
      <c r="J290" s="269">
        <f t="shared" si="53"/>
        <v>0</v>
      </c>
      <c r="K290" s="210">
        <f t="shared" si="53"/>
        <v>0</v>
      </c>
      <c r="L290" s="166">
        <f>J290+K290</f>
        <v>0</v>
      </c>
      <c r="M290" s="161">
        <f t="shared" ref="M290:N290" si="54">SUM(M291,M293)-M301+M303</f>
        <v>0</v>
      </c>
      <c r="N290" s="162">
        <f t="shared" si="54"/>
        <v>0</v>
      </c>
      <c r="O290" s="166">
        <f>M290+N290</f>
        <v>0</v>
      </c>
      <c r="P290" s="359"/>
    </row>
    <row r="291" spans="1:16" s="19" customFormat="1" x14ac:dyDescent="0.25">
      <c r="A291" s="165" t="s">
        <v>254</v>
      </c>
      <c r="B291" s="165" t="s">
        <v>255</v>
      </c>
      <c r="C291" s="163">
        <f>C23-C283</f>
        <v>0</v>
      </c>
      <c r="D291" s="269">
        <f>D23-D283</f>
        <v>0</v>
      </c>
      <c r="E291" s="162">
        <f>E23-E283</f>
        <v>0</v>
      </c>
      <c r="F291" s="163">
        <f>D291+E291</f>
        <v>0</v>
      </c>
      <c r="G291" s="269">
        <f>G23-G283</f>
        <v>0</v>
      </c>
      <c r="H291" s="210">
        <f>H23-H283</f>
        <v>0</v>
      </c>
      <c r="I291" s="166">
        <f>G291+H291</f>
        <v>0</v>
      </c>
      <c r="J291" s="269">
        <f>J23-J283</f>
        <v>0</v>
      </c>
      <c r="K291" s="210">
        <f>K23-K283</f>
        <v>0</v>
      </c>
      <c r="L291" s="166">
        <f>J291+K291</f>
        <v>0</v>
      </c>
      <c r="M291" s="161">
        <f>M23-M283</f>
        <v>0</v>
      </c>
      <c r="N291" s="162">
        <f>N23-N283</f>
        <v>0</v>
      </c>
      <c r="O291" s="166">
        <f>M291+N291</f>
        <v>0</v>
      </c>
      <c r="P291" s="359"/>
    </row>
    <row r="292" spans="1:16" ht="3" customHeight="1" x14ac:dyDescent="0.25">
      <c r="A292" s="155"/>
      <c r="B292" s="155"/>
      <c r="C292" s="385"/>
      <c r="D292" s="263"/>
      <c r="E292" s="130"/>
      <c r="F292" s="158"/>
      <c r="G292" s="263"/>
      <c r="H292" s="207"/>
      <c r="I292" s="160"/>
      <c r="J292" s="263"/>
      <c r="K292" s="207"/>
      <c r="L292" s="160"/>
      <c r="M292" s="140"/>
      <c r="N292" s="130"/>
      <c r="O292" s="160"/>
      <c r="P292" s="358"/>
    </row>
    <row r="293" spans="1:16" s="19" customFormat="1" x14ac:dyDescent="0.25">
      <c r="A293" s="167" t="s">
        <v>256</v>
      </c>
      <c r="B293" s="167" t="s">
        <v>257</v>
      </c>
      <c r="C293" s="163">
        <f>SUM(C294,C296,C298)-SUM(C295,C297,C299)</f>
        <v>0</v>
      </c>
      <c r="D293" s="269">
        <f t="shared" ref="D293:K293" si="55">SUM(D294,D296,D298)-SUM(D295,D297,D299)</f>
        <v>0</v>
      </c>
      <c r="E293" s="162">
        <f t="shared" si="55"/>
        <v>0</v>
      </c>
      <c r="F293" s="163">
        <f>D293+E293</f>
        <v>0</v>
      </c>
      <c r="G293" s="269">
        <f t="shared" si="55"/>
        <v>0</v>
      </c>
      <c r="H293" s="210">
        <f t="shared" si="55"/>
        <v>0</v>
      </c>
      <c r="I293" s="166">
        <f>G293+H293</f>
        <v>0</v>
      </c>
      <c r="J293" s="269">
        <f t="shared" si="55"/>
        <v>0</v>
      </c>
      <c r="K293" s="210">
        <f t="shared" si="55"/>
        <v>0</v>
      </c>
      <c r="L293" s="166">
        <f>J293+K293</f>
        <v>0</v>
      </c>
      <c r="M293" s="161">
        <f t="shared" ref="M293:N293" si="56">SUM(M294,M296,M298)-SUM(M295,M297,M299)</f>
        <v>0</v>
      </c>
      <c r="N293" s="162">
        <f t="shared" si="56"/>
        <v>0</v>
      </c>
      <c r="O293" s="166">
        <f>M293+N293</f>
        <v>0</v>
      </c>
      <c r="P293" s="359"/>
    </row>
    <row r="294" spans="1:16" x14ac:dyDescent="0.25">
      <c r="A294" s="168" t="s">
        <v>258</v>
      </c>
      <c r="B294" s="82" t="s">
        <v>259</v>
      </c>
      <c r="C294" s="365">
        <f t="shared" ref="C294:C303" si="57">F294+I294+L294+O294</f>
        <v>0</v>
      </c>
      <c r="D294" s="270"/>
      <c r="E294" s="66"/>
      <c r="F294" s="271">
        <f>D294+E294</f>
        <v>0</v>
      </c>
      <c r="G294" s="270"/>
      <c r="H294" s="211"/>
      <c r="I294" s="169">
        <f>G294+H294</f>
        <v>0</v>
      </c>
      <c r="J294" s="270"/>
      <c r="K294" s="211"/>
      <c r="L294" s="169">
        <f>J294+K294</f>
        <v>0</v>
      </c>
      <c r="M294" s="295"/>
      <c r="N294" s="66"/>
      <c r="O294" s="169">
        <f>M294+N294</f>
        <v>0</v>
      </c>
      <c r="P294" s="347"/>
    </row>
    <row r="295" spans="1:16" ht="24" x14ac:dyDescent="0.25">
      <c r="A295" s="148" t="s">
        <v>260</v>
      </c>
      <c r="B295" s="34" t="s">
        <v>261</v>
      </c>
      <c r="C295" s="362">
        <f t="shared" si="57"/>
        <v>0</v>
      </c>
      <c r="D295" s="253"/>
      <c r="E295" s="59"/>
      <c r="F295" s="143">
        <f>D295+E295</f>
        <v>0</v>
      </c>
      <c r="G295" s="253"/>
      <c r="H295" s="202"/>
      <c r="I295" s="110">
        <f>G295+H295</f>
        <v>0</v>
      </c>
      <c r="J295" s="253"/>
      <c r="K295" s="202"/>
      <c r="L295" s="110">
        <f>J295+K295</f>
        <v>0</v>
      </c>
      <c r="M295" s="125"/>
      <c r="N295" s="59"/>
      <c r="O295" s="110">
        <f>M295+N295</f>
        <v>0</v>
      </c>
      <c r="P295" s="344"/>
    </row>
    <row r="296" spans="1:16" x14ac:dyDescent="0.25">
      <c r="A296" s="148" t="s">
        <v>262</v>
      </c>
      <c r="B296" s="34" t="s">
        <v>263</v>
      </c>
      <c r="C296" s="362">
        <f t="shared" si="57"/>
        <v>0</v>
      </c>
      <c r="D296" s="253"/>
      <c r="E296" s="59"/>
      <c r="F296" s="143">
        <f>D296+E296</f>
        <v>0</v>
      </c>
      <c r="G296" s="253"/>
      <c r="H296" s="202"/>
      <c r="I296" s="110">
        <f t="shared" ref="I296:I303" si="58">G296+H296</f>
        <v>0</v>
      </c>
      <c r="J296" s="253"/>
      <c r="K296" s="202"/>
      <c r="L296" s="110">
        <f t="shared" ref="L296:L303" si="59">J296+K296</f>
        <v>0</v>
      </c>
      <c r="M296" s="125"/>
      <c r="N296" s="59"/>
      <c r="O296" s="110">
        <f t="shared" ref="O296:O303" si="60">M296+N296</f>
        <v>0</v>
      </c>
      <c r="P296" s="344"/>
    </row>
    <row r="297" spans="1:16" ht="24" x14ac:dyDescent="0.25">
      <c r="A297" s="148" t="s">
        <v>264</v>
      </c>
      <c r="B297" s="34" t="s">
        <v>265</v>
      </c>
      <c r="C297" s="362">
        <f t="shared" si="57"/>
        <v>0</v>
      </c>
      <c r="D297" s="253"/>
      <c r="E297" s="59"/>
      <c r="F297" s="143">
        <f t="shared" ref="F297:F303" si="61">D297+E297</f>
        <v>0</v>
      </c>
      <c r="G297" s="253"/>
      <c r="H297" s="202"/>
      <c r="I297" s="110">
        <f t="shared" si="58"/>
        <v>0</v>
      </c>
      <c r="J297" s="253"/>
      <c r="K297" s="202"/>
      <c r="L297" s="110">
        <f t="shared" si="59"/>
        <v>0</v>
      </c>
      <c r="M297" s="125"/>
      <c r="N297" s="59"/>
      <c r="O297" s="110">
        <f t="shared" si="60"/>
        <v>0</v>
      </c>
      <c r="P297" s="344"/>
    </row>
    <row r="298" spans="1:16" x14ac:dyDescent="0.25">
      <c r="A298" s="148" t="s">
        <v>266</v>
      </c>
      <c r="B298" s="34" t="s">
        <v>267</v>
      </c>
      <c r="C298" s="362">
        <f t="shared" si="57"/>
        <v>0</v>
      </c>
      <c r="D298" s="253"/>
      <c r="E298" s="59"/>
      <c r="F298" s="143">
        <f t="shared" si="61"/>
        <v>0</v>
      </c>
      <c r="G298" s="253"/>
      <c r="H298" s="202"/>
      <c r="I298" s="110">
        <f t="shared" si="58"/>
        <v>0</v>
      </c>
      <c r="J298" s="253"/>
      <c r="K298" s="202"/>
      <c r="L298" s="110">
        <f t="shared" si="59"/>
        <v>0</v>
      </c>
      <c r="M298" s="125"/>
      <c r="N298" s="59"/>
      <c r="O298" s="110">
        <f t="shared" si="60"/>
        <v>0</v>
      </c>
      <c r="P298" s="344"/>
    </row>
    <row r="299" spans="1:16" ht="24" x14ac:dyDescent="0.25">
      <c r="A299" s="170" t="s">
        <v>268</v>
      </c>
      <c r="B299" s="171" t="s">
        <v>269</v>
      </c>
      <c r="C299" s="384">
        <f t="shared" si="57"/>
        <v>0</v>
      </c>
      <c r="D299" s="261"/>
      <c r="E299" s="127"/>
      <c r="F299" s="262">
        <f t="shared" si="61"/>
        <v>0</v>
      </c>
      <c r="G299" s="261"/>
      <c r="H299" s="206"/>
      <c r="I299" s="153">
        <f t="shared" si="58"/>
        <v>0</v>
      </c>
      <c r="J299" s="261"/>
      <c r="K299" s="206"/>
      <c r="L299" s="153">
        <f t="shared" si="59"/>
        <v>0</v>
      </c>
      <c r="M299" s="128"/>
      <c r="N299" s="127"/>
      <c r="O299" s="153">
        <f t="shared" si="60"/>
        <v>0</v>
      </c>
      <c r="P299" s="355"/>
    </row>
    <row r="300" spans="1:16" ht="3" customHeight="1" x14ac:dyDescent="0.25">
      <c r="A300" s="155"/>
      <c r="B300" s="155"/>
      <c r="C300" s="385"/>
      <c r="D300" s="263"/>
      <c r="E300" s="130"/>
      <c r="F300" s="158"/>
      <c r="G300" s="263"/>
      <c r="H300" s="207"/>
      <c r="I300" s="160"/>
      <c r="J300" s="263"/>
      <c r="K300" s="207"/>
      <c r="L300" s="160"/>
      <c r="M300" s="140"/>
      <c r="N300" s="130"/>
      <c r="O300" s="160"/>
      <c r="P300" s="358"/>
    </row>
    <row r="301" spans="1:16" s="19" customFormat="1" x14ac:dyDescent="0.25">
      <c r="A301" s="167" t="s">
        <v>270</v>
      </c>
      <c r="B301" s="167" t="s">
        <v>271</v>
      </c>
      <c r="C301" s="387">
        <f t="shared" si="57"/>
        <v>0</v>
      </c>
      <c r="D301" s="272"/>
      <c r="E301" s="173"/>
      <c r="F301" s="273">
        <f t="shared" si="61"/>
        <v>0</v>
      </c>
      <c r="G301" s="272"/>
      <c r="H301" s="212"/>
      <c r="I301" s="174">
        <f t="shared" si="58"/>
        <v>0</v>
      </c>
      <c r="J301" s="272"/>
      <c r="K301" s="212"/>
      <c r="L301" s="174">
        <f t="shared" si="59"/>
        <v>0</v>
      </c>
      <c r="M301" s="303"/>
      <c r="N301" s="173"/>
      <c r="O301" s="174">
        <f t="shared" si="60"/>
        <v>0</v>
      </c>
      <c r="P301" s="359"/>
    </row>
    <row r="302" spans="1:16" s="19" customFormat="1" ht="3" customHeight="1" x14ac:dyDescent="0.25">
      <c r="A302" s="167"/>
      <c r="B302" s="175"/>
      <c r="C302" s="388"/>
      <c r="D302" s="274"/>
      <c r="E302" s="176"/>
      <c r="F302" s="275"/>
      <c r="G302" s="245"/>
      <c r="H302" s="198"/>
      <c r="I302" s="99"/>
      <c r="J302" s="245"/>
      <c r="K302" s="198"/>
      <c r="L302" s="99"/>
      <c r="M302" s="300"/>
      <c r="N302" s="98"/>
      <c r="O302" s="99"/>
      <c r="P302" s="360"/>
    </row>
    <row r="303" spans="1:16" s="19" customFormat="1" ht="48" x14ac:dyDescent="0.25">
      <c r="A303" s="167" t="s">
        <v>272</v>
      </c>
      <c r="B303" s="177" t="s">
        <v>273</v>
      </c>
      <c r="C303" s="389">
        <f t="shared" si="57"/>
        <v>0</v>
      </c>
      <c r="D303" s="276"/>
      <c r="E303" s="181"/>
      <c r="F303" s="277">
        <f t="shared" si="61"/>
        <v>0</v>
      </c>
      <c r="G303" s="272"/>
      <c r="H303" s="212"/>
      <c r="I303" s="174">
        <f t="shared" si="58"/>
        <v>0</v>
      </c>
      <c r="J303" s="272"/>
      <c r="K303" s="212"/>
      <c r="L303" s="174">
        <f t="shared" si="59"/>
        <v>0</v>
      </c>
      <c r="M303" s="303"/>
      <c r="N303" s="173"/>
      <c r="O303" s="174">
        <f t="shared" si="60"/>
        <v>0</v>
      </c>
      <c r="P303" s="359"/>
    </row>
    <row r="304" spans="1:16" x14ac:dyDescent="0.25">
      <c r="A304" s="1"/>
      <c r="B304" s="1"/>
      <c r="C304" s="1"/>
      <c r="D304" s="1"/>
      <c r="E304" s="1"/>
      <c r="F304" s="1"/>
      <c r="G304" s="1"/>
      <c r="H304" s="1"/>
      <c r="I304" s="1"/>
      <c r="J304" s="1"/>
      <c r="K304" s="1"/>
      <c r="L304" s="1"/>
      <c r="M304" s="1"/>
      <c r="N304" s="1"/>
      <c r="O304" s="1"/>
    </row>
    <row r="305" spans="1:15" x14ac:dyDescent="0.25">
      <c r="A305" s="1"/>
      <c r="B305" s="1"/>
      <c r="C305" s="1"/>
      <c r="D305" s="1"/>
      <c r="E305" s="1"/>
      <c r="F305" s="1"/>
      <c r="G305" s="1"/>
      <c r="H305" s="1"/>
      <c r="I305" s="1"/>
      <c r="J305" s="1"/>
      <c r="K305" s="1"/>
      <c r="L305" s="1"/>
      <c r="M305" s="1"/>
      <c r="N305" s="1"/>
      <c r="O305" s="1"/>
    </row>
    <row r="306" spans="1:15" x14ac:dyDescent="0.25">
      <c r="A306" s="1"/>
      <c r="B306" s="1"/>
      <c r="C306" s="1"/>
      <c r="D306" s="1"/>
      <c r="E306" s="1"/>
      <c r="F306" s="1"/>
      <c r="G306" s="1"/>
      <c r="H306" s="1"/>
      <c r="I306" s="1"/>
      <c r="J306" s="1"/>
      <c r="K306" s="1"/>
      <c r="L306" s="1"/>
      <c r="M306" s="1"/>
      <c r="N306" s="1"/>
      <c r="O306" s="1"/>
    </row>
    <row r="307" spans="1:15" x14ac:dyDescent="0.25">
      <c r="A307" s="1"/>
      <c r="B307" s="1"/>
      <c r="C307" s="1"/>
      <c r="D307" s="1"/>
      <c r="E307" s="1"/>
      <c r="F307" s="1"/>
      <c r="G307" s="1"/>
      <c r="H307" s="1"/>
      <c r="I307" s="1"/>
      <c r="J307" s="1"/>
      <c r="K307" s="1"/>
      <c r="L307" s="1"/>
      <c r="M307" s="1"/>
      <c r="N307" s="1"/>
      <c r="O307" s="1"/>
    </row>
    <row r="308" spans="1:15" x14ac:dyDescent="0.25">
      <c r="A308" s="1"/>
      <c r="B308" s="1"/>
      <c r="C308" s="1"/>
      <c r="D308" s="1"/>
      <c r="E308" s="1"/>
      <c r="F308" s="1"/>
      <c r="G308" s="1"/>
      <c r="H308" s="1"/>
      <c r="I308" s="1"/>
      <c r="J308" s="1"/>
      <c r="K308" s="1"/>
      <c r="L308" s="1"/>
      <c r="M308" s="1"/>
      <c r="N308" s="1"/>
      <c r="O308" s="1"/>
    </row>
    <row r="309" spans="1:15" x14ac:dyDescent="0.25">
      <c r="A309" s="1"/>
      <c r="B309" s="1"/>
      <c r="C309" s="1"/>
      <c r="D309" s="1"/>
      <c r="E309" s="1"/>
      <c r="F309" s="1"/>
      <c r="G309" s="1"/>
      <c r="H309" s="1"/>
      <c r="I309" s="1"/>
      <c r="J309" s="1"/>
      <c r="K309" s="1"/>
      <c r="L309" s="1"/>
      <c r="M309" s="1"/>
      <c r="N309" s="1"/>
      <c r="O309" s="1"/>
    </row>
    <row r="310" spans="1:15" x14ac:dyDescent="0.25">
      <c r="A310" s="1"/>
      <c r="B310" s="1"/>
      <c r="C310" s="1"/>
      <c r="D310" s="1"/>
      <c r="E310" s="1"/>
      <c r="F310" s="1"/>
      <c r="G310" s="1"/>
      <c r="H310" s="1"/>
      <c r="I310" s="1"/>
      <c r="J310" s="1"/>
      <c r="K310" s="1"/>
      <c r="L310" s="1"/>
      <c r="M310" s="1"/>
      <c r="N310" s="1"/>
      <c r="O310" s="1"/>
    </row>
    <row r="311" spans="1:15" x14ac:dyDescent="0.25">
      <c r="A311" s="1"/>
      <c r="B311" s="1"/>
      <c r="C311" s="1"/>
      <c r="D311" s="1"/>
      <c r="E311" s="1"/>
      <c r="F311" s="1"/>
      <c r="G311" s="1"/>
      <c r="H311" s="1"/>
      <c r="I311" s="1"/>
      <c r="J311" s="1"/>
      <c r="K311" s="1"/>
      <c r="L311" s="1"/>
      <c r="M311" s="1"/>
      <c r="N311" s="1"/>
      <c r="O311" s="1"/>
    </row>
    <row r="312" spans="1:15" x14ac:dyDescent="0.25">
      <c r="A312" s="1"/>
      <c r="B312" s="1"/>
      <c r="C312" s="1"/>
      <c r="D312" s="1"/>
      <c r="E312" s="1"/>
      <c r="F312" s="1"/>
      <c r="G312" s="1"/>
      <c r="H312" s="1"/>
      <c r="I312" s="1"/>
      <c r="J312" s="1"/>
      <c r="K312" s="1"/>
      <c r="L312" s="1"/>
      <c r="M312" s="1"/>
      <c r="N312" s="1"/>
      <c r="O312" s="1"/>
    </row>
    <row r="313" spans="1:15" x14ac:dyDescent="0.25">
      <c r="A313" s="1"/>
      <c r="B313" s="1"/>
      <c r="C313" s="1"/>
      <c r="D313" s="1"/>
      <c r="E313" s="1"/>
      <c r="F313" s="1"/>
      <c r="G313" s="1"/>
      <c r="H313" s="1"/>
      <c r="I313" s="1"/>
      <c r="J313" s="1"/>
      <c r="K313" s="1"/>
      <c r="L313" s="1"/>
      <c r="M313" s="1"/>
      <c r="N313" s="1"/>
      <c r="O313" s="1"/>
    </row>
    <row r="314" spans="1:15" x14ac:dyDescent="0.25">
      <c r="A314" s="1"/>
      <c r="B314" s="1"/>
      <c r="C314" s="1"/>
      <c r="D314" s="1"/>
      <c r="E314" s="1"/>
      <c r="F314" s="1"/>
      <c r="G314" s="1"/>
      <c r="H314" s="1"/>
      <c r="I314" s="1"/>
      <c r="J314" s="1"/>
      <c r="K314" s="1"/>
      <c r="L314" s="1"/>
      <c r="M314" s="1"/>
      <c r="N314" s="1"/>
      <c r="O314" s="1"/>
    </row>
    <row r="315" spans="1:15" x14ac:dyDescent="0.25">
      <c r="A315" s="1"/>
      <c r="B315" s="1"/>
      <c r="C315" s="1"/>
      <c r="D315" s="1"/>
      <c r="E315" s="1"/>
      <c r="F315" s="1"/>
      <c r="G315" s="1"/>
      <c r="H315" s="1"/>
      <c r="I315" s="1"/>
      <c r="J315" s="1"/>
      <c r="K315" s="1"/>
      <c r="L315" s="1"/>
      <c r="M315" s="1"/>
      <c r="N315" s="1"/>
      <c r="O315" s="1"/>
    </row>
    <row r="316" spans="1:15" x14ac:dyDescent="0.25">
      <c r="A316" s="1"/>
      <c r="B316" s="1"/>
      <c r="C316" s="1"/>
      <c r="D316" s="1"/>
      <c r="E316" s="1"/>
      <c r="F316" s="1"/>
      <c r="G316" s="1"/>
      <c r="H316" s="1"/>
      <c r="I316" s="1"/>
      <c r="J316" s="1"/>
      <c r="K316" s="1"/>
      <c r="L316" s="1"/>
      <c r="M316" s="1"/>
      <c r="N316" s="1"/>
      <c r="O316" s="1"/>
    </row>
    <row r="317" spans="1:15" x14ac:dyDescent="0.25">
      <c r="A317" s="1"/>
      <c r="B317" s="1"/>
      <c r="C317" s="1"/>
      <c r="D317" s="1"/>
      <c r="E317" s="1"/>
      <c r="F317" s="1"/>
      <c r="G317" s="1"/>
      <c r="H317" s="1"/>
      <c r="I317" s="1"/>
      <c r="J317" s="1"/>
      <c r="K317" s="1"/>
      <c r="L317" s="1"/>
      <c r="M317" s="1"/>
      <c r="N317" s="1"/>
      <c r="O317" s="1"/>
    </row>
    <row r="318" spans="1:15" x14ac:dyDescent="0.25">
      <c r="A318" s="1"/>
      <c r="B318" s="1"/>
      <c r="C318" s="1"/>
      <c r="D318" s="1"/>
      <c r="E318" s="1"/>
      <c r="F318" s="1"/>
      <c r="G318" s="1"/>
      <c r="H318" s="1"/>
      <c r="I318" s="1"/>
      <c r="J318" s="1"/>
      <c r="K318" s="1"/>
      <c r="L318" s="1"/>
      <c r="M318" s="1"/>
      <c r="N318" s="1"/>
      <c r="O318" s="1"/>
    </row>
    <row r="319" spans="1:15" x14ac:dyDescent="0.25">
      <c r="A319" s="1"/>
      <c r="B319" s="1"/>
      <c r="C319" s="1"/>
      <c r="D319" s="1"/>
      <c r="E319" s="1"/>
      <c r="F319" s="1"/>
      <c r="G319" s="1"/>
      <c r="H319" s="1"/>
      <c r="I319" s="1"/>
      <c r="J319" s="1"/>
      <c r="K319" s="1"/>
      <c r="L319" s="1"/>
      <c r="M319" s="1"/>
      <c r="N319" s="1"/>
      <c r="O319" s="1"/>
    </row>
    <row r="320" spans="1:15" x14ac:dyDescent="0.25">
      <c r="A320" s="1"/>
      <c r="B320" s="1"/>
      <c r="C320" s="1"/>
      <c r="D320" s="1"/>
      <c r="E320" s="1"/>
      <c r="F320" s="1"/>
      <c r="G320" s="1"/>
      <c r="H320" s="1"/>
      <c r="I320" s="1"/>
      <c r="J320" s="1"/>
      <c r="K320" s="1"/>
      <c r="L320" s="1"/>
      <c r="M320" s="1"/>
      <c r="N320" s="1"/>
      <c r="O320" s="1"/>
    </row>
    <row r="321" spans="1:15" x14ac:dyDescent="0.25">
      <c r="A321" s="1"/>
      <c r="B321" s="1"/>
      <c r="C321" s="1"/>
      <c r="D321" s="1"/>
      <c r="E321" s="1"/>
      <c r="F321" s="1"/>
      <c r="G321" s="1"/>
      <c r="H321" s="1"/>
      <c r="I321" s="1"/>
      <c r="J321" s="1"/>
      <c r="K321" s="1"/>
      <c r="L321" s="1"/>
      <c r="M321" s="1"/>
      <c r="N321" s="1"/>
      <c r="O321" s="1"/>
    </row>
  </sheetData>
  <mergeCells count="28">
    <mergeCell ref="A2:P2"/>
    <mergeCell ref="A3:P3"/>
    <mergeCell ref="C16:P16"/>
    <mergeCell ref="A17:A19"/>
    <mergeCell ref="B17:B19"/>
    <mergeCell ref="C17:O17"/>
    <mergeCell ref="P17:P19"/>
    <mergeCell ref="C18:C19"/>
    <mergeCell ref="D18:D19"/>
    <mergeCell ref="E18:E19"/>
    <mergeCell ref="C13:P13"/>
    <mergeCell ref="L18:L19"/>
    <mergeCell ref="M18:M19"/>
    <mergeCell ref="N18:N19"/>
    <mergeCell ref="O18:O19"/>
    <mergeCell ref="I18:I19"/>
    <mergeCell ref="A288:B288"/>
    <mergeCell ref="A290:B290"/>
    <mergeCell ref="F18:F19"/>
    <mergeCell ref="G18:G19"/>
    <mergeCell ref="H18:H19"/>
    <mergeCell ref="J18:J19"/>
    <mergeCell ref="K18:K19"/>
    <mergeCell ref="C5:P5"/>
    <mergeCell ref="C6:P6"/>
    <mergeCell ref="C7:P7"/>
    <mergeCell ref="C8:P8"/>
    <mergeCell ref="C9:P9"/>
  </mergeCells>
  <pageMargins left="0.98425196850393704" right="0.70866141732283472" top="0.43307086614173229" bottom="0.39370078740157483" header="0.23622047244094491" footer="0.31496062992125984"/>
  <pageSetup paperSize="9" scale="70" orientation="portrait" r:id="rId1"/>
  <headerFooter differentFirst="1">
    <oddFooter>&amp;R&amp;P (&amp;N)</oddFooter>
    <firstHeader xml:space="preserve">&amp;R&amp;"Times New Roman,Regular"&amp;9 12.pielikums Jūrmalas pilsētas domes 
2015.gada 30.jūlija saistošajiem noteikumiem Nr.30
(protokols Nr.13, 5.punkts)
Tāme Nr.09.31.3&amp;"-,Regular"&amp;11. </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7"/>
  <sheetViews>
    <sheetView view="pageLayout" zoomScaleNormal="100" workbookViewId="0">
      <selection activeCell="L5" sqref="L5"/>
    </sheetView>
  </sheetViews>
  <sheetFormatPr defaultRowHeight="12.75" outlineLevelCol="1" x14ac:dyDescent="0.2"/>
  <cols>
    <col min="1" max="1" width="4.85546875" style="787" customWidth="1"/>
    <col min="2" max="2" width="51.42578125" style="787" customWidth="1"/>
    <col min="3" max="3" width="11" style="870" customWidth="1"/>
    <col min="4" max="4" width="11.85546875" style="870" hidden="1" customWidth="1" outlineLevel="1"/>
    <col min="5" max="5" width="9.85546875" style="787" hidden="1" customWidth="1" outlineLevel="1"/>
    <col min="6" max="6" width="11.7109375" style="787" customWidth="1" collapsed="1"/>
    <col min="7" max="7" width="36.28515625" style="787" hidden="1" customWidth="1" outlineLevel="1"/>
    <col min="8" max="8" width="9.140625" style="787" collapsed="1"/>
    <col min="9" max="232" width="9.140625" style="787"/>
    <col min="233" max="233" width="6.42578125" style="787" customWidth="1"/>
    <col min="234" max="234" width="30.28515625" style="787" customWidth="1"/>
    <col min="235" max="235" width="9.5703125" style="787" customWidth="1"/>
    <col min="236" max="236" width="10.5703125" style="787" customWidth="1"/>
    <col min="237" max="237" width="10.28515625" style="787" customWidth="1"/>
    <col min="238" max="238" width="11.7109375" style="787" customWidth="1"/>
    <col min="239" max="239" width="9.85546875" style="787" customWidth="1"/>
    <col min="240" max="240" width="53.5703125" style="787" customWidth="1"/>
    <col min="241" max="488" width="9.140625" style="787"/>
    <col min="489" max="489" width="6.42578125" style="787" customWidth="1"/>
    <col min="490" max="490" width="30.28515625" style="787" customWidth="1"/>
    <col min="491" max="491" width="9.5703125" style="787" customWidth="1"/>
    <col min="492" max="492" width="10.5703125" style="787" customWidth="1"/>
    <col min="493" max="493" width="10.28515625" style="787" customWidth="1"/>
    <col min="494" max="494" width="11.7109375" style="787" customWidth="1"/>
    <col min="495" max="495" width="9.85546875" style="787" customWidth="1"/>
    <col min="496" max="496" width="53.5703125" style="787" customWidth="1"/>
    <col min="497" max="744" width="9.140625" style="787"/>
    <col min="745" max="745" width="6.42578125" style="787" customWidth="1"/>
    <col min="746" max="746" width="30.28515625" style="787" customWidth="1"/>
    <col min="747" max="747" width="9.5703125" style="787" customWidth="1"/>
    <col min="748" max="748" width="10.5703125" style="787" customWidth="1"/>
    <col min="749" max="749" width="10.28515625" style="787" customWidth="1"/>
    <col min="750" max="750" width="11.7109375" style="787" customWidth="1"/>
    <col min="751" max="751" width="9.85546875" style="787" customWidth="1"/>
    <col min="752" max="752" width="53.5703125" style="787" customWidth="1"/>
    <col min="753" max="1000" width="9.140625" style="787"/>
    <col min="1001" max="1001" width="6.42578125" style="787" customWidth="1"/>
    <col min="1002" max="1002" width="30.28515625" style="787" customWidth="1"/>
    <col min="1003" max="1003" width="9.5703125" style="787" customWidth="1"/>
    <col min="1004" max="1004" width="10.5703125" style="787" customWidth="1"/>
    <col min="1005" max="1005" width="10.28515625" style="787" customWidth="1"/>
    <col min="1006" max="1006" width="11.7109375" style="787" customWidth="1"/>
    <col min="1007" max="1007" width="9.85546875" style="787" customWidth="1"/>
    <col min="1008" max="1008" width="53.5703125" style="787" customWidth="1"/>
    <col min="1009" max="1256" width="9.140625" style="787"/>
    <col min="1257" max="1257" width="6.42578125" style="787" customWidth="1"/>
    <col min="1258" max="1258" width="30.28515625" style="787" customWidth="1"/>
    <col min="1259" max="1259" width="9.5703125" style="787" customWidth="1"/>
    <col min="1260" max="1260" width="10.5703125" style="787" customWidth="1"/>
    <col min="1261" max="1261" width="10.28515625" style="787" customWidth="1"/>
    <col min="1262" max="1262" width="11.7109375" style="787" customWidth="1"/>
    <col min="1263" max="1263" width="9.85546875" style="787" customWidth="1"/>
    <col min="1264" max="1264" width="53.5703125" style="787" customWidth="1"/>
    <col min="1265" max="1512" width="9.140625" style="787"/>
    <col min="1513" max="1513" width="6.42578125" style="787" customWidth="1"/>
    <col min="1514" max="1514" width="30.28515625" style="787" customWidth="1"/>
    <col min="1515" max="1515" width="9.5703125" style="787" customWidth="1"/>
    <col min="1516" max="1516" width="10.5703125" style="787" customWidth="1"/>
    <col min="1517" max="1517" width="10.28515625" style="787" customWidth="1"/>
    <col min="1518" max="1518" width="11.7109375" style="787" customWidth="1"/>
    <col min="1519" max="1519" width="9.85546875" style="787" customWidth="1"/>
    <col min="1520" max="1520" width="53.5703125" style="787" customWidth="1"/>
    <col min="1521" max="1768" width="9.140625" style="787"/>
    <col min="1769" max="1769" width="6.42578125" style="787" customWidth="1"/>
    <col min="1770" max="1770" width="30.28515625" style="787" customWidth="1"/>
    <col min="1771" max="1771" width="9.5703125" style="787" customWidth="1"/>
    <col min="1772" max="1772" width="10.5703125" style="787" customWidth="1"/>
    <col min="1773" max="1773" width="10.28515625" style="787" customWidth="1"/>
    <col min="1774" max="1774" width="11.7109375" style="787" customWidth="1"/>
    <col min="1775" max="1775" width="9.85546875" style="787" customWidth="1"/>
    <col min="1776" max="1776" width="53.5703125" style="787" customWidth="1"/>
    <col min="1777" max="2024" width="9.140625" style="787"/>
    <col min="2025" max="2025" width="6.42578125" style="787" customWidth="1"/>
    <col min="2026" max="2026" width="30.28515625" style="787" customWidth="1"/>
    <col min="2027" max="2027" width="9.5703125" style="787" customWidth="1"/>
    <col min="2028" max="2028" width="10.5703125" style="787" customWidth="1"/>
    <col min="2029" max="2029" width="10.28515625" style="787" customWidth="1"/>
    <col min="2030" max="2030" width="11.7109375" style="787" customWidth="1"/>
    <col min="2031" max="2031" width="9.85546875" style="787" customWidth="1"/>
    <col min="2032" max="2032" width="53.5703125" style="787" customWidth="1"/>
    <col min="2033" max="2280" width="9.140625" style="787"/>
    <col min="2281" max="2281" width="6.42578125" style="787" customWidth="1"/>
    <col min="2282" max="2282" width="30.28515625" style="787" customWidth="1"/>
    <col min="2283" max="2283" width="9.5703125" style="787" customWidth="1"/>
    <col min="2284" max="2284" width="10.5703125" style="787" customWidth="1"/>
    <col min="2285" max="2285" width="10.28515625" style="787" customWidth="1"/>
    <col min="2286" max="2286" width="11.7109375" style="787" customWidth="1"/>
    <col min="2287" max="2287" width="9.85546875" style="787" customWidth="1"/>
    <col min="2288" max="2288" width="53.5703125" style="787" customWidth="1"/>
    <col min="2289" max="2536" width="9.140625" style="787"/>
    <col min="2537" max="2537" width="6.42578125" style="787" customWidth="1"/>
    <col min="2538" max="2538" width="30.28515625" style="787" customWidth="1"/>
    <col min="2539" max="2539" width="9.5703125" style="787" customWidth="1"/>
    <col min="2540" max="2540" width="10.5703125" style="787" customWidth="1"/>
    <col min="2541" max="2541" width="10.28515625" style="787" customWidth="1"/>
    <col min="2542" max="2542" width="11.7109375" style="787" customWidth="1"/>
    <col min="2543" max="2543" width="9.85546875" style="787" customWidth="1"/>
    <col min="2544" max="2544" width="53.5703125" style="787" customWidth="1"/>
    <col min="2545" max="2792" width="9.140625" style="787"/>
    <col min="2793" max="2793" width="6.42578125" style="787" customWidth="1"/>
    <col min="2794" max="2794" width="30.28515625" style="787" customWidth="1"/>
    <col min="2795" max="2795" width="9.5703125" style="787" customWidth="1"/>
    <col min="2796" max="2796" width="10.5703125" style="787" customWidth="1"/>
    <col min="2797" max="2797" width="10.28515625" style="787" customWidth="1"/>
    <col min="2798" max="2798" width="11.7109375" style="787" customWidth="1"/>
    <col min="2799" max="2799" width="9.85546875" style="787" customWidth="1"/>
    <col min="2800" max="2800" width="53.5703125" style="787" customWidth="1"/>
    <col min="2801" max="3048" width="9.140625" style="787"/>
    <col min="3049" max="3049" width="6.42578125" style="787" customWidth="1"/>
    <col min="3050" max="3050" width="30.28515625" style="787" customWidth="1"/>
    <col min="3051" max="3051" width="9.5703125" style="787" customWidth="1"/>
    <col min="3052" max="3052" width="10.5703125" style="787" customWidth="1"/>
    <col min="3053" max="3053" width="10.28515625" style="787" customWidth="1"/>
    <col min="3054" max="3054" width="11.7109375" style="787" customWidth="1"/>
    <col min="3055" max="3055" width="9.85546875" style="787" customWidth="1"/>
    <col min="3056" max="3056" width="53.5703125" style="787" customWidth="1"/>
    <col min="3057" max="3304" width="9.140625" style="787"/>
    <col min="3305" max="3305" width="6.42578125" style="787" customWidth="1"/>
    <col min="3306" max="3306" width="30.28515625" style="787" customWidth="1"/>
    <col min="3307" max="3307" width="9.5703125" style="787" customWidth="1"/>
    <col min="3308" max="3308" width="10.5703125" style="787" customWidth="1"/>
    <col min="3309" max="3309" width="10.28515625" style="787" customWidth="1"/>
    <col min="3310" max="3310" width="11.7109375" style="787" customWidth="1"/>
    <col min="3311" max="3311" width="9.85546875" style="787" customWidth="1"/>
    <col min="3312" max="3312" width="53.5703125" style="787" customWidth="1"/>
    <col min="3313" max="3560" width="9.140625" style="787"/>
    <col min="3561" max="3561" width="6.42578125" style="787" customWidth="1"/>
    <col min="3562" max="3562" width="30.28515625" style="787" customWidth="1"/>
    <col min="3563" max="3563" width="9.5703125" style="787" customWidth="1"/>
    <col min="3564" max="3564" width="10.5703125" style="787" customWidth="1"/>
    <col min="3565" max="3565" width="10.28515625" style="787" customWidth="1"/>
    <col min="3566" max="3566" width="11.7109375" style="787" customWidth="1"/>
    <col min="3567" max="3567" width="9.85546875" style="787" customWidth="1"/>
    <col min="3568" max="3568" width="53.5703125" style="787" customWidth="1"/>
    <col min="3569" max="3816" width="9.140625" style="787"/>
    <col min="3817" max="3817" width="6.42578125" style="787" customWidth="1"/>
    <col min="3818" max="3818" width="30.28515625" style="787" customWidth="1"/>
    <col min="3819" max="3819" width="9.5703125" style="787" customWidth="1"/>
    <col min="3820" max="3820" width="10.5703125" style="787" customWidth="1"/>
    <col min="3821" max="3821" width="10.28515625" style="787" customWidth="1"/>
    <col min="3822" max="3822" width="11.7109375" style="787" customWidth="1"/>
    <col min="3823" max="3823" width="9.85546875" style="787" customWidth="1"/>
    <col min="3824" max="3824" width="53.5703125" style="787" customWidth="1"/>
    <col min="3825" max="4072" width="9.140625" style="787"/>
    <col min="4073" max="4073" width="6.42578125" style="787" customWidth="1"/>
    <col min="4074" max="4074" width="30.28515625" style="787" customWidth="1"/>
    <col min="4075" max="4075" width="9.5703125" style="787" customWidth="1"/>
    <col min="4076" max="4076" width="10.5703125" style="787" customWidth="1"/>
    <col min="4077" max="4077" width="10.28515625" style="787" customWidth="1"/>
    <col min="4078" max="4078" width="11.7109375" style="787" customWidth="1"/>
    <col min="4079" max="4079" width="9.85546875" style="787" customWidth="1"/>
    <col min="4080" max="4080" width="53.5703125" style="787" customWidth="1"/>
    <col min="4081" max="4328" width="9.140625" style="787"/>
    <col min="4329" max="4329" width="6.42578125" style="787" customWidth="1"/>
    <col min="4330" max="4330" width="30.28515625" style="787" customWidth="1"/>
    <col min="4331" max="4331" width="9.5703125" style="787" customWidth="1"/>
    <col min="4332" max="4332" width="10.5703125" style="787" customWidth="1"/>
    <col min="4333" max="4333" width="10.28515625" style="787" customWidth="1"/>
    <col min="4334" max="4334" width="11.7109375" style="787" customWidth="1"/>
    <col min="4335" max="4335" width="9.85546875" style="787" customWidth="1"/>
    <col min="4336" max="4336" width="53.5703125" style="787" customWidth="1"/>
    <col min="4337" max="4584" width="9.140625" style="787"/>
    <col min="4585" max="4585" width="6.42578125" style="787" customWidth="1"/>
    <col min="4586" max="4586" width="30.28515625" style="787" customWidth="1"/>
    <col min="4587" max="4587" width="9.5703125" style="787" customWidth="1"/>
    <col min="4588" max="4588" width="10.5703125" style="787" customWidth="1"/>
    <col min="4589" max="4589" width="10.28515625" style="787" customWidth="1"/>
    <col min="4590" max="4590" width="11.7109375" style="787" customWidth="1"/>
    <col min="4591" max="4591" width="9.85546875" style="787" customWidth="1"/>
    <col min="4592" max="4592" width="53.5703125" style="787" customWidth="1"/>
    <col min="4593" max="4840" width="9.140625" style="787"/>
    <col min="4841" max="4841" width="6.42578125" style="787" customWidth="1"/>
    <col min="4842" max="4842" width="30.28515625" style="787" customWidth="1"/>
    <col min="4843" max="4843" width="9.5703125" style="787" customWidth="1"/>
    <col min="4844" max="4844" width="10.5703125" style="787" customWidth="1"/>
    <col min="4845" max="4845" width="10.28515625" style="787" customWidth="1"/>
    <col min="4846" max="4846" width="11.7109375" style="787" customWidth="1"/>
    <col min="4847" max="4847" width="9.85546875" style="787" customWidth="1"/>
    <col min="4848" max="4848" width="53.5703125" style="787" customWidth="1"/>
    <col min="4849" max="5096" width="9.140625" style="787"/>
    <col min="5097" max="5097" width="6.42578125" style="787" customWidth="1"/>
    <col min="5098" max="5098" width="30.28515625" style="787" customWidth="1"/>
    <col min="5099" max="5099" width="9.5703125" style="787" customWidth="1"/>
    <col min="5100" max="5100" width="10.5703125" style="787" customWidth="1"/>
    <col min="5101" max="5101" width="10.28515625" style="787" customWidth="1"/>
    <col min="5102" max="5102" width="11.7109375" style="787" customWidth="1"/>
    <col min="5103" max="5103" width="9.85546875" style="787" customWidth="1"/>
    <col min="5104" max="5104" width="53.5703125" style="787" customWidth="1"/>
    <col min="5105" max="5352" width="9.140625" style="787"/>
    <col min="5353" max="5353" width="6.42578125" style="787" customWidth="1"/>
    <col min="5354" max="5354" width="30.28515625" style="787" customWidth="1"/>
    <col min="5355" max="5355" width="9.5703125" style="787" customWidth="1"/>
    <col min="5356" max="5356" width="10.5703125" style="787" customWidth="1"/>
    <col min="5357" max="5357" width="10.28515625" style="787" customWidth="1"/>
    <col min="5358" max="5358" width="11.7109375" style="787" customWidth="1"/>
    <col min="5359" max="5359" width="9.85546875" style="787" customWidth="1"/>
    <col min="5360" max="5360" width="53.5703125" style="787" customWidth="1"/>
    <col min="5361" max="5608" width="9.140625" style="787"/>
    <col min="5609" max="5609" width="6.42578125" style="787" customWidth="1"/>
    <col min="5610" max="5610" width="30.28515625" style="787" customWidth="1"/>
    <col min="5611" max="5611" width="9.5703125" style="787" customWidth="1"/>
    <col min="5612" max="5612" width="10.5703125" style="787" customWidth="1"/>
    <col min="5613" max="5613" width="10.28515625" style="787" customWidth="1"/>
    <col min="5614" max="5614" width="11.7109375" style="787" customWidth="1"/>
    <col min="5615" max="5615" width="9.85546875" style="787" customWidth="1"/>
    <col min="5616" max="5616" width="53.5703125" style="787" customWidth="1"/>
    <col min="5617" max="5864" width="9.140625" style="787"/>
    <col min="5865" max="5865" width="6.42578125" style="787" customWidth="1"/>
    <col min="5866" max="5866" width="30.28515625" style="787" customWidth="1"/>
    <col min="5867" max="5867" width="9.5703125" style="787" customWidth="1"/>
    <col min="5868" max="5868" width="10.5703125" style="787" customWidth="1"/>
    <col min="5869" max="5869" width="10.28515625" style="787" customWidth="1"/>
    <col min="5870" max="5870" width="11.7109375" style="787" customWidth="1"/>
    <col min="5871" max="5871" width="9.85546875" style="787" customWidth="1"/>
    <col min="5872" max="5872" width="53.5703125" style="787" customWidth="1"/>
    <col min="5873" max="6120" width="9.140625" style="787"/>
    <col min="6121" max="6121" width="6.42578125" style="787" customWidth="1"/>
    <col min="6122" max="6122" width="30.28515625" style="787" customWidth="1"/>
    <col min="6123" max="6123" width="9.5703125" style="787" customWidth="1"/>
    <col min="6124" max="6124" width="10.5703125" style="787" customWidth="1"/>
    <col min="6125" max="6125" width="10.28515625" style="787" customWidth="1"/>
    <col min="6126" max="6126" width="11.7109375" style="787" customWidth="1"/>
    <col min="6127" max="6127" width="9.85546875" style="787" customWidth="1"/>
    <col min="6128" max="6128" width="53.5703125" style="787" customWidth="1"/>
    <col min="6129" max="6376" width="9.140625" style="787"/>
    <col min="6377" max="6377" width="6.42578125" style="787" customWidth="1"/>
    <col min="6378" max="6378" width="30.28515625" style="787" customWidth="1"/>
    <col min="6379" max="6379" width="9.5703125" style="787" customWidth="1"/>
    <col min="6380" max="6380" width="10.5703125" style="787" customWidth="1"/>
    <col min="6381" max="6381" width="10.28515625" style="787" customWidth="1"/>
    <col min="6382" max="6382" width="11.7109375" style="787" customWidth="1"/>
    <col min="6383" max="6383" width="9.85546875" style="787" customWidth="1"/>
    <col min="6384" max="6384" width="53.5703125" style="787" customWidth="1"/>
    <col min="6385" max="6632" width="9.140625" style="787"/>
    <col min="6633" max="6633" width="6.42578125" style="787" customWidth="1"/>
    <col min="6634" max="6634" width="30.28515625" style="787" customWidth="1"/>
    <col min="6635" max="6635" width="9.5703125" style="787" customWidth="1"/>
    <col min="6636" max="6636" width="10.5703125" style="787" customWidth="1"/>
    <col min="6637" max="6637" width="10.28515625" style="787" customWidth="1"/>
    <col min="6638" max="6638" width="11.7109375" style="787" customWidth="1"/>
    <col min="6639" max="6639" width="9.85546875" style="787" customWidth="1"/>
    <col min="6640" max="6640" width="53.5703125" style="787" customWidth="1"/>
    <col min="6641" max="6888" width="9.140625" style="787"/>
    <col min="6889" max="6889" width="6.42578125" style="787" customWidth="1"/>
    <col min="6890" max="6890" width="30.28515625" style="787" customWidth="1"/>
    <col min="6891" max="6891" width="9.5703125" style="787" customWidth="1"/>
    <col min="6892" max="6892" width="10.5703125" style="787" customWidth="1"/>
    <col min="6893" max="6893" width="10.28515625" style="787" customWidth="1"/>
    <col min="6894" max="6894" width="11.7109375" style="787" customWidth="1"/>
    <col min="6895" max="6895" width="9.85546875" style="787" customWidth="1"/>
    <col min="6896" max="6896" width="53.5703125" style="787" customWidth="1"/>
    <col min="6897" max="7144" width="9.140625" style="787"/>
    <col min="7145" max="7145" width="6.42578125" style="787" customWidth="1"/>
    <col min="7146" max="7146" width="30.28515625" style="787" customWidth="1"/>
    <col min="7147" max="7147" width="9.5703125" style="787" customWidth="1"/>
    <col min="7148" max="7148" width="10.5703125" style="787" customWidth="1"/>
    <col min="7149" max="7149" width="10.28515625" style="787" customWidth="1"/>
    <col min="7150" max="7150" width="11.7109375" style="787" customWidth="1"/>
    <col min="7151" max="7151" width="9.85546875" style="787" customWidth="1"/>
    <col min="7152" max="7152" width="53.5703125" style="787" customWidth="1"/>
    <col min="7153" max="7400" width="9.140625" style="787"/>
    <col min="7401" max="7401" width="6.42578125" style="787" customWidth="1"/>
    <col min="7402" max="7402" width="30.28515625" style="787" customWidth="1"/>
    <col min="7403" max="7403" width="9.5703125" style="787" customWidth="1"/>
    <col min="7404" max="7404" width="10.5703125" style="787" customWidth="1"/>
    <col min="7405" max="7405" width="10.28515625" style="787" customWidth="1"/>
    <col min="7406" max="7406" width="11.7109375" style="787" customWidth="1"/>
    <col min="7407" max="7407" width="9.85546875" style="787" customWidth="1"/>
    <col min="7408" max="7408" width="53.5703125" style="787" customWidth="1"/>
    <col min="7409" max="7656" width="9.140625" style="787"/>
    <col min="7657" max="7657" width="6.42578125" style="787" customWidth="1"/>
    <col min="7658" max="7658" width="30.28515625" style="787" customWidth="1"/>
    <col min="7659" max="7659" width="9.5703125" style="787" customWidth="1"/>
    <col min="7660" max="7660" width="10.5703125" style="787" customWidth="1"/>
    <col min="7661" max="7661" width="10.28515625" style="787" customWidth="1"/>
    <col min="7662" max="7662" width="11.7109375" style="787" customWidth="1"/>
    <col min="7663" max="7663" width="9.85546875" style="787" customWidth="1"/>
    <col min="7664" max="7664" width="53.5703125" style="787" customWidth="1"/>
    <col min="7665" max="7912" width="9.140625" style="787"/>
    <col min="7913" max="7913" width="6.42578125" style="787" customWidth="1"/>
    <col min="7914" max="7914" width="30.28515625" style="787" customWidth="1"/>
    <col min="7915" max="7915" width="9.5703125" style="787" customWidth="1"/>
    <col min="7916" max="7916" width="10.5703125" style="787" customWidth="1"/>
    <col min="7917" max="7917" width="10.28515625" style="787" customWidth="1"/>
    <col min="7918" max="7918" width="11.7109375" style="787" customWidth="1"/>
    <col min="7919" max="7919" width="9.85546875" style="787" customWidth="1"/>
    <col min="7920" max="7920" width="53.5703125" style="787" customWidth="1"/>
    <col min="7921" max="8168" width="9.140625" style="787"/>
    <col min="8169" max="8169" width="6.42578125" style="787" customWidth="1"/>
    <col min="8170" max="8170" width="30.28515625" style="787" customWidth="1"/>
    <col min="8171" max="8171" width="9.5703125" style="787" customWidth="1"/>
    <col min="8172" max="8172" width="10.5703125" style="787" customWidth="1"/>
    <col min="8173" max="8173" width="10.28515625" style="787" customWidth="1"/>
    <col min="8174" max="8174" width="11.7109375" style="787" customWidth="1"/>
    <col min="8175" max="8175" width="9.85546875" style="787" customWidth="1"/>
    <col min="8176" max="8176" width="53.5703125" style="787" customWidth="1"/>
    <col min="8177" max="8424" width="9.140625" style="787"/>
    <col min="8425" max="8425" width="6.42578125" style="787" customWidth="1"/>
    <col min="8426" max="8426" width="30.28515625" style="787" customWidth="1"/>
    <col min="8427" max="8427" width="9.5703125" style="787" customWidth="1"/>
    <col min="8428" max="8428" width="10.5703125" style="787" customWidth="1"/>
    <col min="8429" max="8429" width="10.28515625" style="787" customWidth="1"/>
    <col min="8430" max="8430" width="11.7109375" style="787" customWidth="1"/>
    <col min="8431" max="8431" width="9.85546875" style="787" customWidth="1"/>
    <col min="8432" max="8432" width="53.5703125" style="787" customWidth="1"/>
    <col min="8433" max="8680" width="9.140625" style="787"/>
    <col min="8681" max="8681" width="6.42578125" style="787" customWidth="1"/>
    <col min="8682" max="8682" width="30.28515625" style="787" customWidth="1"/>
    <col min="8683" max="8683" width="9.5703125" style="787" customWidth="1"/>
    <col min="8684" max="8684" width="10.5703125" style="787" customWidth="1"/>
    <col min="8685" max="8685" width="10.28515625" style="787" customWidth="1"/>
    <col min="8686" max="8686" width="11.7109375" style="787" customWidth="1"/>
    <col min="8687" max="8687" width="9.85546875" style="787" customWidth="1"/>
    <col min="8688" max="8688" width="53.5703125" style="787" customWidth="1"/>
    <col min="8689" max="8936" width="9.140625" style="787"/>
    <col min="8937" max="8937" width="6.42578125" style="787" customWidth="1"/>
    <col min="8938" max="8938" width="30.28515625" style="787" customWidth="1"/>
    <col min="8939" max="8939" width="9.5703125" style="787" customWidth="1"/>
    <col min="8940" max="8940" width="10.5703125" style="787" customWidth="1"/>
    <col min="8941" max="8941" width="10.28515625" style="787" customWidth="1"/>
    <col min="8942" max="8942" width="11.7109375" style="787" customWidth="1"/>
    <col min="8943" max="8943" width="9.85546875" style="787" customWidth="1"/>
    <col min="8944" max="8944" width="53.5703125" style="787" customWidth="1"/>
    <col min="8945" max="9192" width="9.140625" style="787"/>
    <col min="9193" max="9193" width="6.42578125" style="787" customWidth="1"/>
    <col min="9194" max="9194" width="30.28515625" style="787" customWidth="1"/>
    <col min="9195" max="9195" width="9.5703125" style="787" customWidth="1"/>
    <col min="9196" max="9196" width="10.5703125" style="787" customWidth="1"/>
    <col min="9197" max="9197" width="10.28515625" style="787" customWidth="1"/>
    <col min="9198" max="9198" width="11.7109375" style="787" customWidth="1"/>
    <col min="9199" max="9199" width="9.85546875" style="787" customWidth="1"/>
    <col min="9200" max="9200" width="53.5703125" style="787" customWidth="1"/>
    <col min="9201" max="9448" width="9.140625" style="787"/>
    <col min="9449" max="9449" width="6.42578125" style="787" customWidth="1"/>
    <col min="9450" max="9450" width="30.28515625" style="787" customWidth="1"/>
    <col min="9451" max="9451" width="9.5703125" style="787" customWidth="1"/>
    <col min="9452" max="9452" width="10.5703125" style="787" customWidth="1"/>
    <col min="9453" max="9453" width="10.28515625" style="787" customWidth="1"/>
    <col min="9454" max="9454" width="11.7109375" style="787" customWidth="1"/>
    <col min="9455" max="9455" width="9.85546875" style="787" customWidth="1"/>
    <col min="9456" max="9456" width="53.5703125" style="787" customWidth="1"/>
    <col min="9457" max="9704" width="9.140625" style="787"/>
    <col min="9705" max="9705" width="6.42578125" style="787" customWidth="1"/>
    <col min="9706" max="9706" width="30.28515625" style="787" customWidth="1"/>
    <col min="9707" max="9707" width="9.5703125" style="787" customWidth="1"/>
    <col min="9708" max="9708" width="10.5703125" style="787" customWidth="1"/>
    <col min="9709" max="9709" width="10.28515625" style="787" customWidth="1"/>
    <col min="9710" max="9710" width="11.7109375" style="787" customWidth="1"/>
    <col min="9711" max="9711" width="9.85546875" style="787" customWidth="1"/>
    <col min="9712" max="9712" width="53.5703125" style="787" customWidth="1"/>
    <col min="9713" max="9960" width="9.140625" style="787"/>
    <col min="9961" max="9961" width="6.42578125" style="787" customWidth="1"/>
    <col min="9962" max="9962" width="30.28515625" style="787" customWidth="1"/>
    <col min="9963" max="9963" width="9.5703125" style="787" customWidth="1"/>
    <col min="9964" max="9964" width="10.5703125" style="787" customWidth="1"/>
    <col min="9965" max="9965" width="10.28515625" style="787" customWidth="1"/>
    <col min="9966" max="9966" width="11.7109375" style="787" customWidth="1"/>
    <col min="9967" max="9967" width="9.85546875" style="787" customWidth="1"/>
    <col min="9968" max="9968" width="53.5703125" style="787" customWidth="1"/>
    <col min="9969" max="10216" width="9.140625" style="787"/>
    <col min="10217" max="10217" width="6.42578125" style="787" customWidth="1"/>
    <col min="10218" max="10218" width="30.28515625" style="787" customWidth="1"/>
    <col min="10219" max="10219" width="9.5703125" style="787" customWidth="1"/>
    <col min="10220" max="10220" width="10.5703125" style="787" customWidth="1"/>
    <col min="10221" max="10221" width="10.28515625" style="787" customWidth="1"/>
    <col min="10222" max="10222" width="11.7109375" style="787" customWidth="1"/>
    <col min="10223" max="10223" width="9.85546875" style="787" customWidth="1"/>
    <col min="10224" max="10224" width="53.5703125" style="787" customWidth="1"/>
    <col min="10225" max="10472" width="9.140625" style="787"/>
    <col min="10473" max="10473" width="6.42578125" style="787" customWidth="1"/>
    <col min="10474" max="10474" width="30.28515625" style="787" customWidth="1"/>
    <col min="10475" max="10475" width="9.5703125" style="787" customWidth="1"/>
    <col min="10476" max="10476" width="10.5703125" style="787" customWidth="1"/>
    <col min="10477" max="10477" width="10.28515625" style="787" customWidth="1"/>
    <col min="10478" max="10478" width="11.7109375" style="787" customWidth="1"/>
    <col min="10479" max="10479" width="9.85546875" style="787" customWidth="1"/>
    <col min="10480" max="10480" width="53.5703125" style="787" customWidth="1"/>
    <col min="10481" max="10728" width="9.140625" style="787"/>
    <col min="10729" max="10729" width="6.42578125" style="787" customWidth="1"/>
    <col min="10730" max="10730" width="30.28515625" style="787" customWidth="1"/>
    <col min="10731" max="10731" width="9.5703125" style="787" customWidth="1"/>
    <col min="10732" max="10732" width="10.5703125" style="787" customWidth="1"/>
    <col min="10733" max="10733" width="10.28515625" style="787" customWidth="1"/>
    <col min="10734" max="10734" width="11.7109375" style="787" customWidth="1"/>
    <col min="10735" max="10735" width="9.85546875" style="787" customWidth="1"/>
    <col min="10736" max="10736" width="53.5703125" style="787" customWidth="1"/>
    <col min="10737" max="10984" width="9.140625" style="787"/>
    <col min="10985" max="10985" width="6.42578125" style="787" customWidth="1"/>
    <col min="10986" max="10986" width="30.28515625" style="787" customWidth="1"/>
    <col min="10987" max="10987" width="9.5703125" style="787" customWidth="1"/>
    <col min="10988" max="10988" width="10.5703125" style="787" customWidth="1"/>
    <col min="10989" max="10989" width="10.28515625" style="787" customWidth="1"/>
    <col min="10990" max="10990" width="11.7109375" style="787" customWidth="1"/>
    <col min="10991" max="10991" width="9.85546875" style="787" customWidth="1"/>
    <col min="10992" max="10992" width="53.5703125" style="787" customWidth="1"/>
    <col min="10993" max="11240" width="9.140625" style="787"/>
    <col min="11241" max="11241" width="6.42578125" style="787" customWidth="1"/>
    <col min="11242" max="11242" width="30.28515625" style="787" customWidth="1"/>
    <col min="11243" max="11243" width="9.5703125" style="787" customWidth="1"/>
    <col min="11244" max="11244" width="10.5703125" style="787" customWidth="1"/>
    <col min="11245" max="11245" width="10.28515625" style="787" customWidth="1"/>
    <col min="11246" max="11246" width="11.7109375" style="787" customWidth="1"/>
    <col min="11247" max="11247" width="9.85546875" style="787" customWidth="1"/>
    <col min="11248" max="11248" width="53.5703125" style="787" customWidth="1"/>
    <col min="11249" max="11496" width="9.140625" style="787"/>
    <col min="11497" max="11497" width="6.42578125" style="787" customWidth="1"/>
    <col min="11498" max="11498" width="30.28515625" style="787" customWidth="1"/>
    <col min="11499" max="11499" width="9.5703125" style="787" customWidth="1"/>
    <col min="11500" max="11500" width="10.5703125" style="787" customWidth="1"/>
    <col min="11501" max="11501" width="10.28515625" style="787" customWidth="1"/>
    <col min="11502" max="11502" width="11.7109375" style="787" customWidth="1"/>
    <col min="11503" max="11503" width="9.85546875" style="787" customWidth="1"/>
    <col min="11504" max="11504" width="53.5703125" style="787" customWidth="1"/>
    <col min="11505" max="11752" width="9.140625" style="787"/>
    <col min="11753" max="11753" width="6.42578125" style="787" customWidth="1"/>
    <col min="11754" max="11754" width="30.28515625" style="787" customWidth="1"/>
    <col min="11755" max="11755" width="9.5703125" style="787" customWidth="1"/>
    <col min="11756" max="11756" width="10.5703125" style="787" customWidth="1"/>
    <col min="11757" max="11757" width="10.28515625" style="787" customWidth="1"/>
    <col min="11758" max="11758" width="11.7109375" style="787" customWidth="1"/>
    <col min="11759" max="11759" width="9.85546875" style="787" customWidth="1"/>
    <col min="11760" max="11760" width="53.5703125" style="787" customWidth="1"/>
    <col min="11761" max="12008" width="9.140625" style="787"/>
    <col min="12009" max="12009" width="6.42578125" style="787" customWidth="1"/>
    <col min="12010" max="12010" width="30.28515625" style="787" customWidth="1"/>
    <col min="12011" max="12011" width="9.5703125" style="787" customWidth="1"/>
    <col min="12012" max="12012" width="10.5703125" style="787" customWidth="1"/>
    <col min="12013" max="12013" width="10.28515625" style="787" customWidth="1"/>
    <col min="12014" max="12014" width="11.7109375" style="787" customWidth="1"/>
    <col min="12015" max="12015" width="9.85546875" style="787" customWidth="1"/>
    <col min="12016" max="12016" width="53.5703125" style="787" customWidth="1"/>
    <col min="12017" max="12264" width="9.140625" style="787"/>
    <col min="12265" max="12265" width="6.42578125" style="787" customWidth="1"/>
    <col min="12266" max="12266" width="30.28515625" style="787" customWidth="1"/>
    <col min="12267" max="12267" width="9.5703125" style="787" customWidth="1"/>
    <col min="12268" max="12268" width="10.5703125" style="787" customWidth="1"/>
    <col min="12269" max="12269" width="10.28515625" style="787" customWidth="1"/>
    <col min="12270" max="12270" width="11.7109375" style="787" customWidth="1"/>
    <col min="12271" max="12271" width="9.85546875" style="787" customWidth="1"/>
    <col min="12272" max="12272" width="53.5703125" style="787" customWidth="1"/>
    <col min="12273" max="12520" width="9.140625" style="787"/>
    <col min="12521" max="12521" width="6.42578125" style="787" customWidth="1"/>
    <col min="12522" max="12522" width="30.28515625" style="787" customWidth="1"/>
    <col min="12523" max="12523" width="9.5703125" style="787" customWidth="1"/>
    <col min="12524" max="12524" width="10.5703125" style="787" customWidth="1"/>
    <col min="12525" max="12525" width="10.28515625" style="787" customWidth="1"/>
    <col min="12526" max="12526" width="11.7109375" style="787" customWidth="1"/>
    <col min="12527" max="12527" width="9.85546875" style="787" customWidth="1"/>
    <col min="12528" max="12528" width="53.5703125" style="787" customWidth="1"/>
    <col min="12529" max="12776" width="9.140625" style="787"/>
    <col min="12777" max="12777" width="6.42578125" style="787" customWidth="1"/>
    <col min="12778" max="12778" width="30.28515625" style="787" customWidth="1"/>
    <col min="12779" max="12779" width="9.5703125" style="787" customWidth="1"/>
    <col min="12780" max="12780" width="10.5703125" style="787" customWidth="1"/>
    <col min="12781" max="12781" width="10.28515625" style="787" customWidth="1"/>
    <col min="12782" max="12782" width="11.7109375" style="787" customWidth="1"/>
    <col min="12783" max="12783" width="9.85546875" style="787" customWidth="1"/>
    <col min="12784" max="12784" width="53.5703125" style="787" customWidth="1"/>
    <col min="12785" max="13032" width="9.140625" style="787"/>
    <col min="13033" max="13033" width="6.42578125" style="787" customWidth="1"/>
    <col min="13034" max="13034" width="30.28515625" style="787" customWidth="1"/>
    <col min="13035" max="13035" width="9.5703125" style="787" customWidth="1"/>
    <col min="13036" max="13036" width="10.5703125" style="787" customWidth="1"/>
    <col min="13037" max="13037" width="10.28515625" style="787" customWidth="1"/>
    <col min="13038" max="13038" width="11.7109375" style="787" customWidth="1"/>
    <col min="13039" max="13039" width="9.85546875" style="787" customWidth="1"/>
    <col min="13040" max="13040" width="53.5703125" style="787" customWidth="1"/>
    <col min="13041" max="13288" width="9.140625" style="787"/>
    <col min="13289" max="13289" width="6.42578125" style="787" customWidth="1"/>
    <col min="13290" max="13290" width="30.28515625" style="787" customWidth="1"/>
    <col min="13291" max="13291" width="9.5703125" style="787" customWidth="1"/>
    <col min="13292" max="13292" width="10.5703125" style="787" customWidth="1"/>
    <col min="13293" max="13293" width="10.28515625" style="787" customWidth="1"/>
    <col min="13294" max="13294" width="11.7109375" style="787" customWidth="1"/>
    <col min="13295" max="13295" width="9.85546875" style="787" customWidth="1"/>
    <col min="13296" max="13296" width="53.5703125" style="787" customWidth="1"/>
    <col min="13297" max="13544" width="9.140625" style="787"/>
    <col min="13545" max="13545" width="6.42578125" style="787" customWidth="1"/>
    <col min="13546" max="13546" width="30.28515625" style="787" customWidth="1"/>
    <col min="13547" max="13547" width="9.5703125" style="787" customWidth="1"/>
    <col min="13548" max="13548" width="10.5703125" style="787" customWidth="1"/>
    <col min="13549" max="13549" width="10.28515625" style="787" customWidth="1"/>
    <col min="13550" max="13550" width="11.7109375" style="787" customWidth="1"/>
    <col min="13551" max="13551" width="9.85546875" style="787" customWidth="1"/>
    <col min="13552" max="13552" width="53.5703125" style="787" customWidth="1"/>
    <col min="13553" max="13800" width="9.140625" style="787"/>
    <col min="13801" max="13801" width="6.42578125" style="787" customWidth="1"/>
    <col min="13802" max="13802" width="30.28515625" style="787" customWidth="1"/>
    <col min="13803" max="13803" width="9.5703125" style="787" customWidth="1"/>
    <col min="13804" max="13804" width="10.5703125" style="787" customWidth="1"/>
    <col min="13805" max="13805" width="10.28515625" style="787" customWidth="1"/>
    <col min="13806" max="13806" width="11.7109375" style="787" customWidth="1"/>
    <col min="13807" max="13807" width="9.85546875" style="787" customWidth="1"/>
    <col min="13808" max="13808" width="53.5703125" style="787" customWidth="1"/>
    <col min="13809" max="14056" width="9.140625" style="787"/>
    <col min="14057" max="14057" width="6.42578125" style="787" customWidth="1"/>
    <col min="14058" max="14058" width="30.28515625" style="787" customWidth="1"/>
    <col min="14059" max="14059" width="9.5703125" style="787" customWidth="1"/>
    <col min="14060" max="14060" width="10.5703125" style="787" customWidth="1"/>
    <col min="14061" max="14061" width="10.28515625" style="787" customWidth="1"/>
    <col min="14062" max="14062" width="11.7109375" style="787" customWidth="1"/>
    <col min="14063" max="14063" width="9.85546875" style="787" customWidth="1"/>
    <col min="14064" max="14064" width="53.5703125" style="787" customWidth="1"/>
    <col min="14065" max="14312" width="9.140625" style="787"/>
    <col min="14313" max="14313" width="6.42578125" style="787" customWidth="1"/>
    <col min="14314" max="14314" width="30.28515625" style="787" customWidth="1"/>
    <col min="14315" max="14315" width="9.5703125" style="787" customWidth="1"/>
    <col min="14316" max="14316" width="10.5703125" style="787" customWidth="1"/>
    <col min="14317" max="14317" width="10.28515625" style="787" customWidth="1"/>
    <col min="14318" max="14318" width="11.7109375" style="787" customWidth="1"/>
    <col min="14319" max="14319" width="9.85546875" style="787" customWidth="1"/>
    <col min="14320" max="14320" width="53.5703125" style="787" customWidth="1"/>
    <col min="14321" max="14568" width="9.140625" style="787"/>
    <col min="14569" max="14569" width="6.42578125" style="787" customWidth="1"/>
    <col min="14570" max="14570" width="30.28515625" style="787" customWidth="1"/>
    <col min="14571" max="14571" width="9.5703125" style="787" customWidth="1"/>
    <col min="14572" max="14572" width="10.5703125" style="787" customWidth="1"/>
    <col min="14573" max="14573" width="10.28515625" style="787" customWidth="1"/>
    <col min="14574" max="14574" width="11.7109375" style="787" customWidth="1"/>
    <col min="14575" max="14575" width="9.85546875" style="787" customWidth="1"/>
    <col min="14576" max="14576" width="53.5703125" style="787" customWidth="1"/>
    <col min="14577" max="14824" width="9.140625" style="787"/>
    <col min="14825" max="14825" width="6.42578125" style="787" customWidth="1"/>
    <col min="14826" max="14826" width="30.28515625" style="787" customWidth="1"/>
    <col min="14827" max="14827" width="9.5703125" style="787" customWidth="1"/>
    <col min="14828" max="14828" width="10.5703125" style="787" customWidth="1"/>
    <col min="14829" max="14829" width="10.28515625" style="787" customWidth="1"/>
    <col min="14830" max="14830" width="11.7109375" style="787" customWidth="1"/>
    <col min="14831" max="14831" width="9.85546875" style="787" customWidth="1"/>
    <col min="14832" max="14832" width="53.5703125" style="787" customWidth="1"/>
    <col min="14833" max="15080" width="9.140625" style="787"/>
    <col min="15081" max="15081" width="6.42578125" style="787" customWidth="1"/>
    <col min="15082" max="15082" width="30.28515625" style="787" customWidth="1"/>
    <col min="15083" max="15083" width="9.5703125" style="787" customWidth="1"/>
    <col min="15084" max="15084" width="10.5703125" style="787" customWidth="1"/>
    <col min="15085" max="15085" width="10.28515625" style="787" customWidth="1"/>
    <col min="15086" max="15086" width="11.7109375" style="787" customWidth="1"/>
    <col min="15087" max="15087" width="9.85546875" style="787" customWidth="1"/>
    <col min="15088" max="15088" width="53.5703125" style="787" customWidth="1"/>
    <col min="15089" max="15336" width="9.140625" style="787"/>
    <col min="15337" max="15337" width="6.42578125" style="787" customWidth="1"/>
    <col min="15338" max="15338" width="30.28515625" style="787" customWidth="1"/>
    <col min="15339" max="15339" width="9.5703125" style="787" customWidth="1"/>
    <col min="15340" max="15340" width="10.5703125" style="787" customWidth="1"/>
    <col min="15341" max="15341" width="10.28515625" style="787" customWidth="1"/>
    <col min="15342" max="15342" width="11.7109375" style="787" customWidth="1"/>
    <col min="15343" max="15343" width="9.85546875" style="787" customWidth="1"/>
    <col min="15344" max="15344" width="53.5703125" style="787" customWidth="1"/>
    <col min="15345" max="15592" width="9.140625" style="787"/>
    <col min="15593" max="15593" width="6.42578125" style="787" customWidth="1"/>
    <col min="15594" max="15594" width="30.28515625" style="787" customWidth="1"/>
    <col min="15595" max="15595" width="9.5703125" style="787" customWidth="1"/>
    <col min="15596" max="15596" width="10.5703125" style="787" customWidth="1"/>
    <col min="15597" max="15597" width="10.28515625" style="787" customWidth="1"/>
    <col min="15598" max="15598" width="11.7109375" style="787" customWidth="1"/>
    <col min="15599" max="15599" width="9.85546875" style="787" customWidth="1"/>
    <col min="15600" max="15600" width="53.5703125" style="787" customWidth="1"/>
    <col min="15601" max="15848" width="9.140625" style="787"/>
    <col min="15849" max="15849" width="6.42578125" style="787" customWidth="1"/>
    <col min="15850" max="15850" width="30.28515625" style="787" customWidth="1"/>
    <col min="15851" max="15851" width="9.5703125" style="787" customWidth="1"/>
    <col min="15852" max="15852" width="10.5703125" style="787" customWidth="1"/>
    <col min="15853" max="15853" width="10.28515625" style="787" customWidth="1"/>
    <col min="15854" max="15854" width="11.7109375" style="787" customWidth="1"/>
    <col min="15855" max="15855" width="9.85546875" style="787" customWidth="1"/>
    <col min="15856" max="15856" width="53.5703125" style="787" customWidth="1"/>
    <col min="15857" max="16104" width="9.140625" style="787"/>
    <col min="16105" max="16105" width="6.42578125" style="787" customWidth="1"/>
    <col min="16106" max="16106" width="30.28515625" style="787" customWidth="1"/>
    <col min="16107" max="16107" width="9.5703125" style="787" customWidth="1"/>
    <col min="16108" max="16108" width="10.5703125" style="787" customWidth="1"/>
    <col min="16109" max="16109" width="10.28515625" style="787" customWidth="1"/>
    <col min="16110" max="16110" width="11.7109375" style="787" customWidth="1"/>
    <col min="16111" max="16111" width="9.85546875" style="787" customWidth="1"/>
    <col min="16112" max="16112" width="53.5703125" style="787" customWidth="1"/>
    <col min="16113" max="16384" width="9.140625" style="787"/>
  </cols>
  <sheetData>
    <row r="1" spans="1:13" ht="16.5" customHeight="1" x14ac:dyDescent="0.25">
      <c r="C1" s="838"/>
      <c r="D1" s="838"/>
      <c r="E1" s="838"/>
      <c r="F1" s="789" t="s">
        <v>722</v>
      </c>
      <c r="G1" s="839"/>
    </row>
    <row r="2" spans="1:13" ht="16.5" x14ac:dyDescent="0.25">
      <c r="C2" s="784"/>
      <c r="D2" s="739"/>
      <c r="E2" s="739"/>
      <c r="F2" s="789" t="s">
        <v>353</v>
      </c>
      <c r="G2" s="840"/>
    </row>
    <row r="3" spans="1:13" ht="16.5" x14ac:dyDescent="0.2">
      <c r="F3" s="871" t="s">
        <v>671</v>
      </c>
    </row>
    <row r="5" spans="1:13" s="784" customFormat="1" ht="12" x14ac:dyDescent="0.2">
      <c r="A5" s="841" t="s">
        <v>354</v>
      </c>
      <c r="B5" s="841"/>
      <c r="C5" s="841"/>
      <c r="D5" s="841"/>
    </row>
    <row r="6" spans="1:13" s="784" customFormat="1" ht="12" x14ac:dyDescent="0.2">
      <c r="A6" s="738" t="s">
        <v>672</v>
      </c>
      <c r="B6" s="841"/>
      <c r="C6" s="841"/>
      <c r="D6" s="841"/>
    </row>
    <row r="7" spans="1:13" s="784" customFormat="1" ht="15.75" x14ac:dyDescent="0.25">
      <c r="A7" s="1266" t="s">
        <v>355</v>
      </c>
      <c r="B7" s="1266"/>
      <c r="C7" s="1266"/>
      <c r="D7" s="1266"/>
      <c r="E7" s="1266"/>
      <c r="F7" s="1266"/>
      <c r="G7" s="1266"/>
    </row>
    <row r="8" spans="1:13" s="784" customFormat="1" ht="15.75" x14ac:dyDescent="0.25">
      <c r="A8" s="842"/>
      <c r="B8" s="842"/>
      <c r="C8" s="843"/>
      <c r="D8" s="843"/>
    </row>
    <row r="9" spans="1:13" s="784" customFormat="1" ht="15.75" x14ac:dyDescent="0.25">
      <c r="A9" s="844" t="s">
        <v>723</v>
      </c>
      <c r="B9" s="844"/>
      <c r="C9" s="845"/>
      <c r="D9" s="845"/>
    </row>
    <row r="10" spans="1:13" s="784" customFormat="1" ht="12.75" customHeight="1" x14ac:dyDescent="0.25">
      <c r="A10" s="844"/>
      <c r="B10" s="844"/>
      <c r="C10" s="846"/>
      <c r="D10" s="846"/>
    </row>
    <row r="11" spans="1:13" s="784" customFormat="1" ht="12" x14ac:dyDescent="0.2">
      <c r="A11" s="784" t="s">
        <v>699</v>
      </c>
      <c r="C11" s="790"/>
      <c r="D11" s="790"/>
    </row>
    <row r="12" spans="1:13" s="784" customFormat="1" ht="12" x14ac:dyDescent="0.2">
      <c r="A12" s="784" t="s">
        <v>700</v>
      </c>
      <c r="C12" s="1267"/>
      <c r="D12" s="1267"/>
    </row>
    <row r="13" spans="1:13" s="784" customFormat="1" ht="37.5" customHeight="1" x14ac:dyDescent="0.2">
      <c r="A13" s="1268" t="s">
        <v>356</v>
      </c>
      <c r="B13" s="1268" t="s">
        <v>357</v>
      </c>
      <c r="C13" s="1269" t="s">
        <v>358</v>
      </c>
      <c r="D13" s="1271" t="s">
        <v>701</v>
      </c>
      <c r="E13" s="1272" t="s">
        <v>360</v>
      </c>
      <c r="F13" s="1272" t="s">
        <v>361</v>
      </c>
      <c r="G13" s="1273" t="s">
        <v>283</v>
      </c>
    </row>
    <row r="14" spans="1:13" s="784" customFormat="1" ht="12" customHeight="1" x14ac:dyDescent="0.2">
      <c r="A14" s="1268"/>
      <c r="B14" s="1268"/>
      <c r="C14" s="1270"/>
      <c r="D14" s="1271"/>
      <c r="E14" s="1272"/>
      <c r="F14" s="1272"/>
      <c r="G14" s="1273"/>
    </row>
    <row r="15" spans="1:13" s="784" customFormat="1" ht="15" customHeight="1" x14ac:dyDescent="0.2">
      <c r="A15" s="1274" t="s">
        <v>702</v>
      </c>
      <c r="B15" s="1274"/>
      <c r="C15" s="847"/>
      <c r="D15" s="779">
        <f>SUM(D16:D30)</f>
        <v>403813</v>
      </c>
      <c r="E15" s="779">
        <f>SUM(E16:E30)</f>
        <v>0</v>
      </c>
      <c r="F15" s="847">
        <f>SUM(F16:F30)</f>
        <v>403813</v>
      </c>
      <c r="G15" s="848"/>
      <c r="I15" s="872"/>
    </row>
    <row r="16" spans="1:13" s="784" customFormat="1" ht="12" x14ac:dyDescent="0.2">
      <c r="A16" s="1262">
        <v>1</v>
      </c>
      <c r="B16" s="1276" t="s">
        <v>703</v>
      </c>
      <c r="C16" s="849">
        <v>5110</v>
      </c>
      <c r="D16" s="850">
        <v>28900</v>
      </c>
      <c r="E16" s="848"/>
      <c r="F16" s="851">
        <f>D16+E16</f>
        <v>28900</v>
      </c>
      <c r="G16" s="848"/>
      <c r="I16" s="872"/>
      <c r="M16" s="872"/>
    </row>
    <row r="17" spans="1:13" s="784" customFormat="1" ht="12" x14ac:dyDescent="0.2">
      <c r="A17" s="1275"/>
      <c r="B17" s="1277"/>
      <c r="C17" s="849">
        <v>2232</v>
      </c>
      <c r="D17" s="850">
        <v>48727</v>
      </c>
      <c r="E17" s="848"/>
      <c r="F17" s="851">
        <f t="shared" ref="F17:F30" si="0">D17+E17</f>
        <v>48727</v>
      </c>
      <c r="G17" s="848"/>
      <c r="I17" s="872"/>
      <c r="M17" s="872"/>
    </row>
    <row r="18" spans="1:13" s="784" customFormat="1" ht="36" x14ac:dyDescent="0.2">
      <c r="A18" s="1262">
        <v>2</v>
      </c>
      <c r="B18" s="1276" t="s">
        <v>704</v>
      </c>
      <c r="C18" s="849">
        <v>2231</v>
      </c>
      <c r="D18" s="850">
        <v>13395</v>
      </c>
      <c r="E18" s="848">
        <v>-1001</v>
      </c>
      <c r="F18" s="851">
        <f t="shared" si="0"/>
        <v>12394</v>
      </c>
      <c r="G18" s="852" t="s">
        <v>705</v>
      </c>
      <c r="I18" s="872"/>
      <c r="M18" s="872"/>
    </row>
    <row r="19" spans="1:13" s="784" customFormat="1" ht="12" x14ac:dyDescent="0.2">
      <c r="A19" s="1275"/>
      <c r="B19" s="1277"/>
      <c r="C19" s="849">
        <v>1150</v>
      </c>
      <c r="D19" s="850">
        <v>910</v>
      </c>
      <c r="E19" s="848"/>
      <c r="F19" s="851">
        <f t="shared" si="0"/>
        <v>910</v>
      </c>
      <c r="G19" s="848"/>
      <c r="I19" s="872"/>
      <c r="M19" s="872"/>
    </row>
    <row r="20" spans="1:13" s="784" customFormat="1" ht="12" x14ac:dyDescent="0.2">
      <c r="A20" s="1275"/>
      <c r="B20" s="1277"/>
      <c r="C20" s="849">
        <v>2239</v>
      </c>
      <c r="D20" s="850">
        <v>930</v>
      </c>
      <c r="E20" s="848"/>
      <c r="F20" s="851">
        <f t="shared" si="0"/>
        <v>930</v>
      </c>
      <c r="G20" s="848"/>
      <c r="I20" s="872"/>
      <c r="M20" s="872"/>
    </row>
    <row r="21" spans="1:13" s="784" customFormat="1" ht="36" x14ac:dyDescent="0.2">
      <c r="A21" s="1275"/>
      <c r="B21" s="1277"/>
      <c r="C21" s="849">
        <v>2314</v>
      </c>
      <c r="D21" s="850">
        <f>6000+1000+3000+6000+800+1000+1000+2800</f>
        <v>21600</v>
      </c>
      <c r="E21" s="848">
        <v>5730</v>
      </c>
      <c r="F21" s="851">
        <f t="shared" si="0"/>
        <v>27330</v>
      </c>
      <c r="G21" s="852" t="s">
        <v>698</v>
      </c>
      <c r="I21" s="872"/>
      <c r="M21" s="872"/>
    </row>
    <row r="22" spans="1:13" s="784" customFormat="1" ht="156" x14ac:dyDescent="0.2">
      <c r="A22" s="1275"/>
      <c r="B22" s="1277"/>
      <c r="C22" s="847">
        <v>3262</v>
      </c>
      <c r="D22" s="853">
        <v>43200</v>
      </c>
      <c r="E22" s="848">
        <v>-4729</v>
      </c>
      <c r="F22" s="851">
        <f t="shared" si="0"/>
        <v>38471</v>
      </c>
      <c r="G22" s="852" t="s">
        <v>706</v>
      </c>
      <c r="I22" s="872"/>
      <c r="M22" s="872"/>
    </row>
    <row r="23" spans="1:13" s="784" customFormat="1" ht="12" x14ac:dyDescent="0.2">
      <c r="A23" s="854">
        <v>3</v>
      </c>
      <c r="B23" s="855" t="s">
        <v>707</v>
      </c>
      <c r="C23" s="847">
        <v>2279</v>
      </c>
      <c r="D23" s="853">
        <v>120</v>
      </c>
      <c r="E23" s="848"/>
      <c r="F23" s="851">
        <f t="shared" si="0"/>
        <v>120</v>
      </c>
      <c r="G23" s="848"/>
      <c r="I23" s="872"/>
      <c r="M23" s="872"/>
    </row>
    <row r="24" spans="1:13" s="784" customFormat="1" ht="12" x14ac:dyDescent="0.2">
      <c r="A24" s="854">
        <v>4</v>
      </c>
      <c r="B24" s="856" t="s">
        <v>708</v>
      </c>
      <c r="C24" s="847">
        <v>2239</v>
      </c>
      <c r="D24" s="853">
        <v>4200</v>
      </c>
      <c r="E24" s="848"/>
      <c r="F24" s="851">
        <f t="shared" si="0"/>
        <v>4200</v>
      </c>
      <c r="G24" s="848"/>
      <c r="I24" s="872"/>
      <c r="M24" s="872"/>
    </row>
    <row r="25" spans="1:13" s="784" customFormat="1" ht="12" x14ac:dyDescent="0.2">
      <c r="A25" s="854">
        <v>5</v>
      </c>
      <c r="B25" s="857" t="s">
        <v>709</v>
      </c>
      <c r="C25" s="847">
        <v>2279</v>
      </c>
      <c r="D25" s="853">
        <v>75000</v>
      </c>
      <c r="E25" s="848"/>
      <c r="F25" s="851">
        <f t="shared" si="0"/>
        <v>75000</v>
      </c>
      <c r="G25" s="848"/>
      <c r="I25" s="872"/>
      <c r="M25" s="872"/>
    </row>
    <row r="26" spans="1:13" s="784" customFormat="1" ht="12" x14ac:dyDescent="0.2">
      <c r="A26" s="1262">
        <v>6</v>
      </c>
      <c r="B26" s="1264" t="s">
        <v>710</v>
      </c>
      <c r="C26" s="847">
        <v>2231</v>
      </c>
      <c r="D26" s="853">
        <v>1500</v>
      </c>
      <c r="E26" s="848"/>
      <c r="F26" s="851">
        <f t="shared" si="0"/>
        <v>1500</v>
      </c>
      <c r="G26" s="848"/>
      <c r="I26" s="872"/>
      <c r="M26" s="872"/>
    </row>
    <row r="27" spans="1:13" s="784" customFormat="1" ht="12" x14ac:dyDescent="0.2">
      <c r="A27" s="1263"/>
      <c r="B27" s="1265"/>
      <c r="C27" s="847">
        <v>2239</v>
      </c>
      <c r="D27" s="853">
        <v>3800</v>
      </c>
      <c r="E27" s="848"/>
      <c r="F27" s="851">
        <f t="shared" si="0"/>
        <v>3800</v>
      </c>
      <c r="G27" s="848"/>
      <c r="I27" s="872"/>
      <c r="M27" s="872"/>
    </row>
    <row r="28" spans="1:13" s="784" customFormat="1" ht="12" x14ac:dyDescent="0.2">
      <c r="A28" s="858">
        <v>7</v>
      </c>
      <c r="B28" s="859" t="s">
        <v>711</v>
      </c>
      <c r="C28" s="847">
        <v>2231</v>
      </c>
      <c r="D28" s="860">
        <v>10750</v>
      </c>
      <c r="E28" s="848"/>
      <c r="F28" s="851">
        <f t="shared" si="0"/>
        <v>10750</v>
      </c>
      <c r="G28" s="852"/>
      <c r="I28" s="872"/>
      <c r="M28" s="872"/>
    </row>
    <row r="29" spans="1:13" s="784" customFormat="1" ht="36" x14ac:dyDescent="0.2">
      <c r="A29" s="858">
        <v>8</v>
      </c>
      <c r="B29" s="859" t="s">
        <v>712</v>
      </c>
      <c r="C29" s="847">
        <v>2279</v>
      </c>
      <c r="D29" s="860">
        <v>781</v>
      </c>
      <c r="E29" s="848"/>
      <c r="F29" s="851">
        <f t="shared" si="0"/>
        <v>781</v>
      </c>
      <c r="G29" s="852"/>
      <c r="I29" s="872"/>
      <c r="M29" s="872"/>
    </row>
    <row r="30" spans="1:13" s="784" customFormat="1" ht="12" x14ac:dyDescent="0.2">
      <c r="A30" s="858">
        <v>9</v>
      </c>
      <c r="B30" s="859" t="s">
        <v>713</v>
      </c>
      <c r="C30" s="847">
        <v>2279</v>
      </c>
      <c r="D30" s="851">
        <v>150000</v>
      </c>
      <c r="E30" s="851"/>
      <c r="F30" s="851">
        <f t="shared" si="0"/>
        <v>150000</v>
      </c>
      <c r="G30" s="852"/>
      <c r="I30" s="872"/>
      <c r="M30" s="872"/>
    </row>
    <row r="31" spans="1:13" s="784" customFormat="1" ht="12" x14ac:dyDescent="0.2">
      <c r="A31" s="861"/>
      <c r="B31" s="861"/>
      <c r="C31" s="862"/>
      <c r="D31" s="862"/>
      <c r="E31" s="863"/>
      <c r="F31" s="863"/>
      <c r="G31" s="863"/>
      <c r="I31" s="872"/>
      <c r="M31" s="872"/>
    </row>
    <row r="32" spans="1:13" s="784" customFormat="1" ht="12" x14ac:dyDescent="0.2">
      <c r="A32" s="864" t="s">
        <v>714</v>
      </c>
      <c r="B32" s="864"/>
      <c r="C32" s="865"/>
      <c r="D32" s="865"/>
      <c r="E32" s="863"/>
      <c r="F32" s="863"/>
      <c r="G32" s="863"/>
      <c r="I32" s="872"/>
      <c r="M32" s="872"/>
    </row>
    <row r="33" spans="1:13" s="784" customFormat="1" ht="12" x14ac:dyDescent="0.2">
      <c r="A33" s="866" t="s">
        <v>715</v>
      </c>
      <c r="B33" s="866"/>
      <c r="C33" s="1278"/>
      <c r="D33" s="1278"/>
      <c r="E33" s="863"/>
      <c r="F33" s="863"/>
      <c r="G33" s="863"/>
      <c r="I33" s="872"/>
      <c r="M33" s="872"/>
    </row>
    <row r="34" spans="1:13" s="784" customFormat="1" ht="37.5" customHeight="1" x14ac:dyDescent="0.2">
      <c r="A34" s="1268" t="s">
        <v>356</v>
      </c>
      <c r="B34" s="1268" t="s">
        <v>357</v>
      </c>
      <c r="C34" s="1269" t="s">
        <v>358</v>
      </c>
      <c r="D34" s="1271" t="s">
        <v>701</v>
      </c>
      <c r="E34" s="1272" t="s">
        <v>360</v>
      </c>
      <c r="F34" s="1272" t="s">
        <v>361</v>
      </c>
      <c r="G34" s="1273" t="s">
        <v>283</v>
      </c>
      <c r="I34" s="872"/>
      <c r="M34" s="872"/>
    </row>
    <row r="35" spans="1:13" s="784" customFormat="1" ht="12.75" customHeight="1" x14ac:dyDescent="0.2">
      <c r="A35" s="1268"/>
      <c r="B35" s="1268"/>
      <c r="C35" s="1270"/>
      <c r="D35" s="1271"/>
      <c r="E35" s="1272"/>
      <c r="F35" s="1272"/>
      <c r="G35" s="1273"/>
      <c r="I35" s="872"/>
      <c r="M35" s="872"/>
    </row>
    <row r="36" spans="1:13" s="784" customFormat="1" ht="12" x14ac:dyDescent="0.2">
      <c r="A36" s="1274" t="s">
        <v>362</v>
      </c>
      <c r="B36" s="1274"/>
      <c r="C36" s="847"/>
      <c r="D36" s="847">
        <f>SUM(D37:D42)</f>
        <v>1410435</v>
      </c>
      <c r="E36" s="847">
        <f>SUM(E37:E42)</f>
        <v>0</v>
      </c>
      <c r="F36" s="847">
        <f>SUM(F37:F42)</f>
        <v>1410435</v>
      </c>
      <c r="G36" s="848"/>
      <c r="I36" s="872"/>
      <c r="M36" s="872"/>
    </row>
    <row r="37" spans="1:13" s="784" customFormat="1" ht="24" x14ac:dyDescent="0.2">
      <c r="A37" s="854">
        <v>1</v>
      </c>
      <c r="B37" s="857" t="s">
        <v>716</v>
      </c>
      <c r="C37" s="847">
        <v>3320</v>
      </c>
      <c r="D37" s="867">
        <v>1300000</v>
      </c>
      <c r="E37" s="848"/>
      <c r="F37" s="851">
        <f t="shared" ref="F37:F43" si="1">D37+E37</f>
        <v>1300000</v>
      </c>
      <c r="G37" s="848"/>
      <c r="I37" s="872"/>
      <c r="M37" s="872"/>
    </row>
    <row r="38" spans="1:13" s="784" customFormat="1" ht="24" x14ac:dyDescent="0.2">
      <c r="A38" s="854">
        <v>2</v>
      </c>
      <c r="B38" s="857" t="s">
        <v>717</v>
      </c>
      <c r="C38" s="868">
        <v>3310</v>
      </c>
      <c r="D38" s="869">
        <v>95000</v>
      </c>
      <c r="E38" s="848"/>
      <c r="F38" s="851">
        <f t="shared" si="1"/>
        <v>95000</v>
      </c>
      <c r="G38" s="848"/>
      <c r="I38" s="872"/>
      <c r="M38" s="872"/>
    </row>
    <row r="39" spans="1:13" s="784" customFormat="1" ht="12" x14ac:dyDescent="0.2">
      <c r="A39" s="854">
        <v>3</v>
      </c>
      <c r="B39" s="857" t="s">
        <v>718</v>
      </c>
      <c r="C39" s="868">
        <v>2232</v>
      </c>
      <c r="D39" s="869">
        <v>2135</v>
      </c>
      <c r="E39" s="848"/>
      <c r="F39" s="851">
        <f t="shared" si="1"/>
        <v>2135</v>
      </c>
      <c r="G39" s="848"/>
      <c r="I39" s="872"/>
      <c r="M39" s="872"/>
    </row>
    <row r="40" spans="1:13" s="784" customFormat="1" ht="12" x14ac:dyDescent="0.2">
      <c r="A40" s="854">
        <v>4</v>
      </c>
      <c r="B40" s="857" t="s">
        <v>719</v>
      </c>
      <c r="C40" s="868">
        <v>2312</v>
      </c>
      <c r="D40" s="869">
        <v>300</v>
      </c>
      <c r="E40" s="848"/>
      <c r="F40" s="851">
        <f t="shared" si="1"/>
        <v>300</v>
      </c>
      <c r="G40" s="848"/>
      <c r="I40" s="872"/>
      <c r="M40" s="872"/>
    </row>
    <row r="41" spans="1:13" s="784" customFormat="1" ht="24" x14ac:dyDescent="0.2">
      <c r="A41" s="854">
        <v>5</v>
      </c>
      <c r="B41" s="857" t="s">
        <v>720</v>
      </c>
      <c r="C41" s="868">
        <v>5121</v>
      </c>
      <c r="D41" s="869">
        <v>7000</v>
      </c>
      <c r="E41" s="848"/>
      <c r="F41" s="851">
        <f t="shared" si="1"/>
        <v>7000</v>
      </c>
      <c r="G41" s="848"/>
      <c r="I41" s="872"/>
      <c r="M41" s="872"/>
    </row>
    <row r="42" spans="1:13" s="784" customFormat="1" ht="12" x14ac:dyDescent="0.2">
      <c r="A42" s="854">
        <v>6</v>
      </c>
      <c r="B42" s="857" t="s">
        <v>721</v>
      </c>
      <c r="C42" s="868">
        <v>5110</v>
      </c>
      <c r="D42" s="869">
        <v>6000</v>
      </c>
      <c r="E42" s="848"/>
      <c r="F42" s="851">
        <f t="shared" si="1"/>
        <v>6000</v>
      </c>
      <c r="G42" s="848"/>
      <c r="I42" s="872"/>
      <c r="M42" s="872"/>
    </row>
    <row r="43" spans="1:13" ht="24" x14ac:dyDescent="0.2">
      <c r="A43" s="854">
        <v>7</v>
      </c>
      <c r="B43" s="857" t="s">
        <v>724</v>
      </c>
      <c r="C43" s="868">
        <v>3320</v>
      </c>
      <c r="D43" s="869">
        <v>493</v>
      </c>
      <c r="E43" s="848"/>
      <c r="F43" s="851">
        <f t="shared" si="1"/>
        <v>493</v>
      </c>
      <c r="G43" s="848"/>
      <c r="I43" s="872"/>
      <c r="J43" s="784"/>
      <c r="K43" s="784"/>
      <c r="L43" s="784"/>
      <c r="M43" s="872"/>
    </row>
    <row r="47" spans="1:13" s="738" customFormat="1" ht="12" x14ac:dyDescent="0.2"/>
  </sheetData>
  <mergeCells count="25">
    <mergeCell ref="F34:F35"/>
    <mergeCell ref="G34:G35"/>
    <mergeCell ref="A36:B36"/>
    <mergeCell ref="C33:D33"/>
    <mergeCell ref="A34:A35"/>
    <mergeCell ref="B34:B35"/>
    <mergeCell ref="C34:C35"/>
    <mergeCell ref="D34:D35"/>
    <mergeCell ref="E34:E35"/>
    <mergeCell ref="A26:A27"/>
    <mergeCell ref="B26:B27"/>
    <mergeCell ref="A7:G7"/>
    <mergeCell ref="C12:D12"/>
    <mergeCell ref="A13:A14"/>
    <mergeCell ref="B13:B14"/>
    <mergeCell ref="C13:C14"/>
    <mergeCell ref="D13:D14"/>
    <mergeCell ref="E13:E14"/>
    <mergeCell ref="F13:F14"/>
    <mergeCell ref="G13:G14"/>
    <mergeCell ref="A15:B15"/>
    <mergeCell ref="A16:A17"/>
    <mergeCell ref="B16:B17"/>
    <mergeCell ref="A18:A22"/>
    <mergeCell ref="B18:B22"/>
  </mergeCells>
  <printOptions horizontalCentered="1"/>
  <pageMargins left="0.39370078740157483" right="0.31496062992125984" top="0.39370078740157483" bottom="0.39370078740157483" header="0.23622047244094491" footer="0.19685039370078741"/>
  <pageSetup paperSize="9" scale="70" fitToHeight="0" orientation="portrait" r:id="rId1"/>
  <headerFooter differentFirst="1">
    <oddHeader xml:space="preserve">&amp;R&amp;"Times New Roman,Regular"&amp;8
</oddHeader>
    <firstHeader>&amp;R&amp;"Times New Roman,Regular"&amp;9 13.pielikums Jūrmalas pilsētas domes 
2015.gada 30.jūlija saistošajiem noteikumiem Nr.30
(protokols Nr.13, 5.punkts)</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13"/>
  <sheetViews>
    <sheetView view="pageLayout" zoomScaleNormal="100" workbookViewId="0">
      <selection activeCell="I5" sqref="I5"/>
    </sheetView>
  </sheetViews>
  <sheetFormatPr defaultRowHeight="15" outlineLevelCol="1" x14ac:dyDescent="0.25"/>
  <cols>
    <col min="1" max="1" width="5.7109375" style="787" customWidth="1"/>
    <col min="2" max="2" width="64.28515625" style="787" customWidth="1"/>
    <col min="3" max="3" width="9.85546875" style="740" customWidth="1"/>
    <col min="4" max="4" width="8.5703125" style="741" hidden="1" customWidth="1" outlineLevel="1"/>
    <col min="5" max="5" width="12" style="738" hidden="1" customWidth="1" outlineLevel="1"/>
    <col min="6" max="6" width="10.85546875" style="738" customWidth="1" collapsed="1"/>
    <col min="7" max="7" width="36.5703125" style="738" hidden="1" customWidth="1" outlineLevel="1"/>
    <col min="8" max="8" width="9.140625" collapsed="1"/>
  </cols>
  <sheetData>
    <row r="1" spans="1:10" ht="16.5" x14ac:dyDescent="0.25">
      <c r="A1" s="736"/>
      <c r="B1" s="736"/>
      <c r="C1" s="737"/>
      <c r="D1" s="737"/>
      <c r="E1" s="737"/>
      <c r="F1" s="788" t="s">
        <v>670</v>
      </c>
    </row>
    <row r="2" spans="1:10" ht="16.5" x14ac:dyDescent="0.25">
      <c r="A2" s="736"/>
      <c r="B2" s="736"/>
      <c r="C2" s="737"/>
      <c r="D2" s="737"/>
      <c r="E2" s="739"/>
      <c r="F2" s="788" t="s">
        <v>353</v>
      </c>
      <c r="I2" s="793"/>
    </row>
    <row r="3" spans="1:10" ht="16.5" x14ac:dyDescent="0.25">
      <c r="A3" s="736"/>
      <c r="B3" s="736"/>
      <c r="F3" s="789" t="s">
        <v>671</v>
      </c>
    </row>
    <row r="4" spans="1:10" x14ac:dyDescent="0.25">
      <c r="A4" s="742" t="s">
        <v>354</v>
      </c>
      <c r="B4" s="743"/>
      <c r="C4" s="744"/>
      <c r="D4" s="745"/>
    </row>
    <row r="5" spans="1:10" x14ac:dyDescent="0.25">
      <c r="A5" s="738" t="s">
        <v>672</v>
      </c>
      <c r="B5" s="743"/>
      <c r="C5" s="744"/>
      <c r="D5" s="745"/>
      <c r="E5" s="737"/>
      <c r="F5" s="737"/>
      <c r="G5" s="737"/>
    </row>
    <row r="6" spans="1:10" ht="15.75" x14ac:dyDescent="0.25">
      <c r="A6" s="1287" t="s">
        <v>355</v>
      </c>
      <c r="B6" s="1287"/>
      <c r="C6" s="1287"/>
      <c r="D6" s="1287"/>
      <c r="E6" s="1287"/>
      <c r="F6" s="1287"/>
      <c r="G6" s="1287"/>
    </row>
    <row r="7" spans="1:10" ht="15.75" x14ac:dyDescent="0.25">
      <c r="A7" s="746"/>
      <c r="B7" s="746"/>
      <c r="C7" s="746"/>
      <c r="D7" s="746"/>
      <c r="E7" s="746"/>
      <c r="F7" s="746"/>
      <c r="G7" s="746"/>
    </row>
    <row r="8" spans="1:10" ht="15.75" x14ac:dyDescent="0.25">
      <c r="A8" s="742" t="s">
        <v>673</v>
      </c>
      <c r="B8" s="742"/>
      <c r="C8" s="747"/>
      <c r="D8" s="747"/>
    </row>
    <row r="9" spans="1:10" x14ac:dyDescent="0.25">
      <c r="A9" s="742"/>
      <c r="B9" s="742"/>
      <c r="C9" s="748"/>
      <c r="D9" s="749"/>
    </row>
    <row r="10" spans="1:10" x14ac:dyDescent="0.25">
      <c r="A10" s="742" t="s">
        <v>674</v>
      </c>
      <c r="B10" s="742"/>
      <c r="C10" s="790"/>
      <c r="D10" s="750"/>
    </row>
    <row r="11" spans="1:10" x14ac:dyDescent="0.25">
      <c r="A11" s="742" t="s">
        <v>675</v>
      </c>
      <c r="B11" s="742"/>
      <c r="C11" s="791"/>
      <c r="D11" s="750"/>
    </row>
    <row r="12" spans="1:10" ht="15" customHeight="1" x14ac:dyDescent="0.25">
      <c r="A12" s="1288" t="s">
        <v>356</v>
      </c>
      <c r="B12" s="1288" t="s">
        <v>357</v>
      </c>
      <c r="C12" s="1288" t="s">
        <v>358</v>
      </c>
      <c r="D12" s="1271" t="s">
        <v>359</v>
      </c>
      <c r="E12" s="1272" t="s">
        <v>360</v>
      </c>
      <c r="F12" s="1272" t="s">
        <v>361</v>
      </c>
      <c r="G12" s="1273" t="s">
        <v>283</v>
      </c>
    </row>
    <row r="13" spans="1:10" ht="33" customHeight="1" x14ac:dyDescent="0.25">
      <c r="A13" s="1289"/>
      <c r="B13" s="1289"/>
      <c r="C13" s="1289"/>
      <c r="D13" s="1271"/>
      <c r="E13" s="1272"/>
      <c r="F13" s="1272"/>
      <c r="G13" s="1273"/>
    </row>
    <row r="14" spans="1:10" ht="15" customHeight="1" x14ac:dyDescent="0.25">
      <c r="A14" s="1284" t="s">
        <v>362</v>
      </c>
      <c r="B14" s="1285"/>
      <c r="C14" s="751"/>
      <c r="D14" s="752">
        <f>SUM(D15,D291,D204)</f>
        <v>1504205</v>
      </c>
      <c r="E14" s="753">
        <f>SUM(E15,E291,E204)</f>
        <v>0</v>
      </c>
      <c r="F14" s="753">
        <f>SUM(F15,F291,F204)</f>
        <v>1498205</v>
      </c>
      <c r="G14" s="754"/>
      <c r="I14" s="792"/>
      <c r="J14" s="792"/>
    </row>
    <row r="15" spans="1:10" ht="15" customHeight="1" x14ac:dyDescent="0.25">
      <c r="A15" s="1286" t="s">
        <v>363</v>
      </c>
      <c r="B15" s="1286"/>
      <c r="C15" s="751"/>
      <c r="D15" s="752">
        <f>SUM(D16,D26,D34,D38,D41,D47,D65,D77,D98,D109,D116,D124,D126,D128,D130,D138,D142,D148,D152,D175,D179,D184,D194,D197,D202)</f>
        <v>1037170</v>
      </c>
      <c r="E15" s="755">
        <f>SUM(E16,E26,E34,E38,E41,E47,E65,E77,E98,E109,E116,E124,E126,E128,E130,E138,E142,E148,E152,E175,E179,E184,E194,E197,E202)</f>
        <v>0</v>
      </c>
      <c r="F15" s="755">
        <f>SUM(F16,F26,F34,F38,F41,F47,F65,F77,F98,F109,F116,F124,F126,F128,F130,F138,F142,F148,F152,F175,F179,F184,F194,F197,F202)</f>
        <v>1031170</v>
      </c>
      <c r="G15" s="755"/>
      <c r="I15" s="792"/>
      <c r="J15" s="792"/>
    </row>
    <row r="16" spans="1:10" x14ac:dyDescent="0.25">
      <c r="A16" s="756">
        <v>1</v>
      </c>
      <c r="B16" s="757"/>
      <c r="C16" s="751"/>
      <c r="D16" s="752">
        <f>SUM(D17:D25)</f>
        <v>11096</v>
      </c>
      <c r="E16" s="755">
        <f>SUM(E17:E25)</f>
        <v>0</v>
      </c>
      <c r="F16" s="755">
        <f>SUM(F17:F25)</f>
        <v>11096</v>
      </c>
      <c r="G16" s="758"/>
      <c r="I16" s="792"/>
      <c r="J16" s="792"/>
    </row>
    <row r="17" spans="1:10" x14ac:dyDescent="0.25">
      <c r="A17" s="1282" t="s">
        <v>364</v>
      </c>
      <c r="B17" s="1281" t="s">
        <v>365</v>
      </c>
      <c r="C17" s="759">
        <v>2231</v>
      </c>
      <c r="D17" s="760">
        <v>2066</v>
      </c>
      <c r="E17" s="755"/>
      <c r="F17" s="758">
        <f>D17+E17</f>
        <v>2066</v>
      </c>
      <c r="G17" s="758"/>
      <c r="I17" s="792"/>
      <c r="J17" s="792"/>
    </row>
    <row r="18" spans="1:10" x14ac:dyDescent="0.25">
      <c r="A18" s="1282"/>
      <c r="B18" s="1281"/>
      <c r="C18" s="759">
        <v>2264</v>
      </c>
      <c r="D18" s="760">
        <v>570</v>
      </c>
      <c r="E18" s="761"/>
      <c r="F18" s="761">
        <f t="shared" ref="F18:F25" si="0">D18+E18</f>
        <v>570</v>
      </c>
      <c r="G18" s="754"/>
      <c r="I18" s="792"/>
      <c r="J18" s="792"/>
    </row>
    <row r="19" spans="1:10" x14ac:dyDescent="0.25">
      <c r="A19" s="1282"/>
      <c r="B19" s="1281"/>
      <c r="C19" s="759">
        <v>2279</v>
      </c>
      <c r="D19" s="760">
        <v>2400</v>
      </c>
      <c r="E19" s="761"/>
      <c r="F19" s="761">
        <f t="shared" si="0"/>
        <v>2400</v>
      </c>
      <c r="G19" s="754"/>
      <c r="I19" s="792"/>
      <c r="J19" s="792"/>
    </row>
    <row r="20" spans="1:10" x14ac:dyDescent="0.25">
      <c r="A20" s="1282"/>
      <c r="B20" s="1281"/>
      <c r="C20" s="759">
        <v>2314</v>
      </c>
      <c r="D20" s="760">
        <v>3225</v>
      </c>
      <c r="E20" s="761"/>
      <c r="F20" s="761">
        <f t="shared" si="0"/>
        <v>3225</v>
      </c>
      <c r="G20" s="754"/>
      <c r="I20" s="792"/>
      <c r="J20" s="792"/>
    </row>
    <row r="21" spans="1:10" x14ac:dyDescent="0.25">
      <c r="A21" s="1282" t="s">
        <v>366</v>
      </c>
      <c r="B21" s="1281" t="s">
        <v>367</v>
      </c>
      <c r="C21" s="759">
        <v>2262</v>
      </c>
      <c r="D21" s="760">
        <v>150</v>
      </c>
      <c r="E21" s="761"/>
      <c r="F21" s="761">
        <f t="shared" si="0"/>
        <v>150</v>
      </c>
      <c r="G21" s="754"/>
      <c r="I21" s="792"/>
      <c r="J21" s="792"/>
    </row>
    <row r="22" spans="1:10" x14ac:dyDescent="0.25">
      <c r="A22" s="1282"/>
      <c r="B22" s="1281"/>
      <c r="C22" s="759">
        <v>2264</v>
      </c>
      <c r="D22" s="760">
        <v>250</v>
      </c>
      <c r="E22" s="762"/>
      <c r="F22" s="762">
        <f t="shared" si="0"/>
        <v>250</v>
      </c>
      <c r="G22" s="758"/>
      <c r="I22" s="792"/>
      <c r="J22" s="792"/>
    </row>
    <row r="23" spans="1:10" x14ac:dyDescent="0.25">
      <c r="A23" s="1282"/>
      <c r="B23" s="1281"/>
      <c r="C23" s="759">
        <v>2312</v>
      </c>
      <c r="D23" s="760">
        <v>1335</v>
      </c>
      <c r="E23" s="762"/>
      <c r="F23" s="762">
        <f t="shared" si="0"/>
        <v>1335</v>
      </c>
      <c r="G23" s="758"/>
      <c r="I23" s="792"/>
      <c r="J23" s="792"/>
    </row>
    <row r="24" spans="1:10" x14ac:dyDescent="0.25">
      <c r="A24" s="1282"/>
      <c r="B24" s="1281"/>
      <c r="C24" s="759">
        <v>2361</v>
      </c>
      <c r="D24" s="760">
        <v>600</v>
      </c>
      <c r="E24" s="755"/>
      <c r="F24" s="758">
        <f t="shared" si="0"/>
        <v>600</v>
      </c>
      <c r="G24" s="755"/>
      <c r="I24" s="792"/>
      <c r="J24" s="792"/>
    </row>
    <row r="25" spans="1:10" x14ac:dyDescent="0.25">
      <c r="A25" s="1282"/>
      <c r="B25" s="1281"/>
      <c r="C25" s="759">
        <v>2314</v>
      </c>
      <c r="D25" s="760">
        <v>500</v>
      </c>
      <c r="E25" s="755"/>
      <c r="F25" s="758">
        <f t="shared" si="0"/>
        <v>500</v>
      </c>
      <c r="G25" s="758"/>
      <c r="I25" s="792"/>
      <c r="J25" s="792"/>
    </row>
    <row r="26" spans="1:10" x14ac:dyDescent="0.25">
      <c r="A26" s="756">
        <v>2</v>
      </c>
      <c r="B26" s="757" t="s">
        <v>368</v>
      </c>
      <c r="C26" s="759"/>
      <c r="D26" s="752">
        <v>6108</v>
      </c>
      <c r="E26" s="755">
        <f>SUM(E27:E33)</f>
        <v>0</v>
      </c>
      <c r="F26" s="755">
        <f>SUM(F27:F33)</f>
        <v>6108</v>
      </c>
      <c r="G26" s="758"/>
      <c r="I26" s="792"/>
      <c r="J26" s="792"/>
    </row>
    <row r="27" spans="1:10" x14ac:dyDescent="0.25">
      <c r="A27" s="1282" t="s">
        <v>369</v>
      </c>
      <c r="B27" s="1281" t="s">
        <v>370</v>
      </c>
      <c r="C27" s="759">
        <v>2262</v>
      </c>
      <c r="D27" s="760">
        <v>1238</v>
      </c>
      <c r="E27" s="755"/>
      <c r="F27" s="761">
        <f t="shared" ref="F27:F33" si="1">D27+E27</f>
        <v>1238</v>
      </c>
      <c r="G27" s="754"/>
      <c r="I27" s="792"/>
      <c r="J27" s="792"/>
    </row>
    <row r="28" spans="1:10" x14ac:dyDescent="0.25">
      <c r="A28" s="1282"/>
      <c r="B28" s="1281"/>
      <c r="C28" s="759">
        <v>2264</v>
      </c>
      <c r="D28" s="760">
        <v>427</v>
      </c>
      <c r="E28" s="761"/>
      <c r="F28" s="761">
        <f t="shared" si="1"/>
        <v>427</v>
      </c>
      <c r="G28" s="754"/>
      <c r="I28" s="792"/>
      <c r="J28" s="792"/>
    </row>
    <row r="29" spans="1:10" x14ac:dyDescent="0.25">
      <c r="A29" s="1282"/>
      <c r="B29" s="1281"/>
      <c r="C29" s="759">
        <v>2279</v>
      </c>
      <c r="D29" s="760">
        <v>3017</v>
      </c>
      <c r="E29" s="761"/>
      <c r="F29" s="761">
        <f t="shared" si="1"/>
        <v>3017</v>
      </c>
      <c r="G29" s="754"/>
      <c r="I29" s="792"/>
      <c r="J29" s="792"/>
    </row>
    <row r="30" spans="1:10" x14ac:dyDescent="0.25">
      <c r="A30" s="1282"/>
      <c r="B30" s="1281"/>
      <c r="C30" s="759">
        <v>2312</v>
      </c>
      <c r="D30" s="760">
        <v>712</v>
      </c>
      <c r="E30" s="761"/>
      <c r="F30" s="761">
        <f t="shared" si="1"/>
        <v>712</v>
      </c>
      <c r="G30" s="754"/>
      <c r="I30" s="792"/>
      <c r="J30" s="792"/>
    </row>
    <row r="31" spans="1:10" x14ac:dyDescent="0.25">
      <c r="A31" s="1282"/>
      <c r="B31" s="1281"/>
      <c r="C31" s="759">
        <v>2314</v>
      </c>
      <c r="D31" s="760">
        <v>300</v>
      </c>
      <c r="E31" s="763"/>
      <c r="F31" s="763">
        <f t="shared" si="1"/>
        <v>300</v>
      </c>
      <c r="G31" s="754"/>
      <c r="I31" s="792"/>
      <c r="J31" s="792"/>
    </row>
    <row r="32" spans="1:10" x14ac:dyDescent="0.25">
      <c r="A32" s="1282" t="s">
        <v>371</v>
      </c>
      <c r="B32" s="1281" t="s">
        <v>372</v>
      </c>
      <c r="C32" s="759">
        <v>2279</v>
      </c>
      <c r="D32" s="760">
        <v>200</v>
      </c>
      <c r="E32" s="763"/>
      <c r="F32" s="763">
        <f t="shared" si="1"/>
        <v>200</v>
      </c>
      <c r="G32" s="754"/>
      <c r="I32" s="792"/>
      <c r="J32" s="792"/>
    </row>
    <row r="33" spans="1:10" x14ac:dyDescent="0.25">
      <c r="A33" s="1282"/>
      <c r="B33" s="1281"/>
      <c r="C33" s="759">
        <v>2314</v>
      </c>
      <c r="D33" s="760">
        <v>214</v>
      </c>
      <c r="E33" s="761"/>
      <c r="F33" s="761">
        <f t="shared" si="1"/>
        <v>214</v>
      </c>
      <c r="G33" s="754"/>
      <c r="I33" s="792"/>
      <c r="J33" s="792"/>
    </row>
    <row r="34" spans="1:10" ht="15" customHeight="1" x14ac:dyDescent="0.25">
      <c r="A34" s="756">
        <v>3</v>
      </c>
      <c r="B34" s="757" t="s">
        <v>373</v>
      </c>
      <c r="C34" s="751"/>
      <c r="D34" s="752">
        <v>561</v>
      </c>
      <c r="E34" s="762">
        <f>SUM(E35:E37)</f>
        <v>0</v>
      </c>
      <c r="F34" s="764">
        <f>SUM(F35:F37)</f>
        <v>561</v>
      </c>
      <c r="G34" s="758"/>
      <c r="I34" s="792"/>
      <c r="J34" s="792"/>
    </row>
    <row r="35" spans="1:10" x14ac:dyDescent="0.25">
      <c r="A35" s="1282" t="s">
        <v>374</v>
      </c>
      <c r="B35" s="1281" t="s">
        <v>375</v>
      </c>
      <c r="C35" s="759">
        <v>2264</v>
      </c>
      <c r="D35" s="760">
        <v>150</v>
      </c>
      <c r="E35" s="762"/>
      <c r="F35" s="762">
        <f t="shared" ref="F35:F37" si="2">D35+E35</f>
        <v>150</v>
      </c>
      <c r="G35" s="758"/>
      <c r="I35" s="792"/>
      <c r="J35" s="792"/>
    </row>
    <row r="36" spans="1:10" x14ac:dyDescent="0.25">
      <c r="A36" s="1282"/>
      <c r="B36" s="1281"/>
      <c r="C36" s="759">
        <v>2279</v>
      </c>
      <c r="D36" s="760">
        <v>170</v>
      </c>
      <c r="E36" s="755"/>
      <c r="F36" s="758">
        <f t="shared" si="2"/>
        <v>170</v>
      </c>
      <c r="G36" s="755"/>
      <c r="I36" s="792"/>
      <c r="J36" s="792"/>
    </row>
    <row r="37" spans="1:10" x14ac:dyDescent="0.25">
      <c r="A37" s="1282"/>
      <c r="B37" s="1281"/>
      <c r="C37" s="759">
        <v>2314</v>
      </c>
      <c r="D37" s="760">
        <v>241</v>
      </c>
      <c r="E37" s="755"/>
      <c r="F37" s="758">
        <f t="shared" si="2"/>
        <v>241</v>
      </c>
      <c r="G37" s="758"/>
      <c r="I37" s="792"/>
      <c r="J37" s="792"/>
    </row>
    <row r="38" spans="1:10" x14ac:dyDescent="0.25">
      <c r="A38" s="756">
        <v>4</v>
      </c>
      <c r="B38" s="757" t="s">
        <v>376</v>
      </c>
      <c r="C38" s="751"/>
      <c r="D38" s="752">
        <v>10000</v>
      </c>
      <c r="E38" s="755">
        <f>SUM(E39:E40)</f>
        <v>0</v>
      </c>
      <c r="F38" s="755">
        <f>SUM(F39:F40)</f>
        <v>10000</v>
      </c>
      <c r="G38" s="758"/>
      <c r="I38" s="792"/>
      <c r="J38" s="792"/>
    </row>
    <row r="39" spans="1:10" x14ac:dyDescent="0.25">
      <c r="A39" s="765" t="s">
        <v>377</v>
      </c>
      <c r="B39" s="766" t="s">
        <v>378</v>
      </c>
      <c r="C39" s="759">
        <v>2279</v>
      </c>
      <c r="D39" s="760">
        <v>6000</v>
      </c>
      <c r="E39" s="755"/>
      <c r="F39" s="761">
        <f t="shared" ref="F39:F40" si="3">D39+E39</f>
        <v>6000</v>
      </c>
      <c r="G39" s="754"/>
      <c r="I39" s="792"/>
      <c r="J39" s="792"/>
    </row>
    <row r="40" spans="1:10" x14ac:dyDescent="0.25">
      <c r="A40" s="765" t="s">
        <v>379</v>
      </c>
      <c r="B40" s="766" t="s">
        <v>380</v>
      </c>
      <c r="C40" s="759">
        <v>2279</v>
      </c>
      <c r="D40" s="760">
        <v>4000</v>
      </c>
      <c r="E40" s="761"/>
      <c r="F40" s="761">
        <f t="shared" si="3"/>
        <v>4000</v>
      </c>
      <c r="G40" s="754"/>
      <c r="I40" s="792"/>
      <c r="J40" s="792"/>
    </row>
    <row r="41" spans="1:10" x14ac:dyDescent="0.25">
      <c r="A41" s="756">
        <v>5</v>
      </c>
      <c r="B41" s="757" t="s">
        <v>381</v>
      </c>
      <c r="C41" s="751"/>
      <c r="D41" s="752">
        <v>1710</v>
      </c>
      <c r="E41" s="761">
        <f>SUM(E42:E46)</f>
        <v>0</v>
      </c>
      <c r="F41" s="753">
        <f>SUM(F42:F46)</f>
        <v>1710</v>
      </c>
      <c r="G41" s="754"/>
      <c r="I41" s="792"/>
      <c r="J41" s="792"/>
    </row>
    <row r="42" spans="1:10" x14ac:dyDescent="0.25">
      <c r="A42" s="1282" t="s">
        <v>382</v>
      </c>
      <c r="B42" s="1281" t="s">
        <v>383</v>
      </c>
      <c r="C42" s="759">
        <v>2261</v>
      </c>
      <c r="D42" s="760">
        <v>143</v>
      </c>
      <c r="E42" s="761"/>
      <c r="F42" s="761">
        <f t="shared" ref="F42:F46" si="4">D42+E42</f>
        <v>143</v>
      </c>
      <c r="G42" s="754"/>
      <c r="I42" s="792"/>
      <c r="J42" s="792"/>
    </row>
    <row r="43" spans="1:10" x14ac:dyDescent="0.25">
      <c r="A43" s="1282"/>
      <c r="B43" s="1281"/>
      <c r="C43" s="759">
        <v>2262</v>
      </c>
      <c r="D43" s="760">
        <v>285</v>
      </c>
      <c r="E43" s="761"/>
      <c r="F43" s="761">
        <f t="shared" si="4"/>
        <v>285</v>
      </c>
      <c r="G43" s="754"/>
      <c r="I43" s="792"/>
      <c r="J43" s="792"/>
    </row>
    <row r="44" spans="1:10" x14ac:dyDescent="0.25">
      <c r="A44" s="1282"/>
      <c r="B44" s="1281"/>
      <c r="C44" s="759">
        <v>2264</v>
      </c>
      <c r="D44" s="760">
        <v>570</v>
      </c>
      <c r="E44" s="761"/>
      <c r="F44" s="761">
        <f t="shared" si="4"/>
        <v>570</v>
      </c>
      <c r="G44" s="754"/>
      <c r="I44" s="792"/>
      <c r="J44" s="792"/>
    </row>
    <row r="45" spans="1:10" x14ac:dyDescent="0.25">
      <c r="A45" s="1282"/>
      <c r="B45" s="1281"/>
      <c r="C45" s="759">
        <v>2279</v>
      </c>
      <c r="D45" s="760">
        <v>427</v>
      </c>
      <c r="E45" s="761"/>
      <c r="F45" s="761">
        <f t="shared" si="4"/>
        <v>427</v>
      </c>
      <c r="G45" s="754"/>
      <c r="I45" s="792"/>
      <c r="J45" s="792"/>
    </row>
    <row r="46" spans="1:10" x14ac:dyDescent="0.25">
      <c r="A46" s="1282"/>
      <c r="B46" s="1281"/>
      <c r="C46" s="759">
        <v>2314</v>
      </c>
      <c r="D46" s="760">
        <v>285</v>
      </c>
      <c r="E46" s="761"/>
      <c r="F46" s="761">
        <f t="shared" si="4"/>
        <v>285</v>
      </c>
      <c r="G46" s="754"/>
      <c r="I46" s="792"/>
      <c r="J46" s="792"/>
    </row>
    <row r="47" spans="1:10" x14ac:dyDescent="0.25">
      <c r="A47" s="756">
        <v>6</v>
      </c>
      <c r="B47" s="757" t="s">
        <v>384</v>
      </c>
      <c r="C47" s="751"/>
      <c r="D47" s="752">
        <v>3670</v>
      </c>
      <c r="E47" s="761">
        <f>SUM(E48:E64)</f>
        <v>0</v>
      </c>
      <c r="F47" s="753">
        <f>SUM(F48:F64)</f>
        <v>3670</v>
      </c>
      <c r="G47" s="754"/>
      <c r="I47" s="792"/>
      <c r="J47" s="792"/>
    </row>
    <row r="48" spans="1:10" x14ac:dyDescent="0.25">
      <c r="A48" s="1282" t="s">
        <v>385</v>
      </c>
      <c r="B48" s="1281" t="s">
        <v>386</v>
      </c>
      <c r="C48" s="759">
        <v>2279</v>
      </c>
      <c r="D48" s="760">
        <v>100</v>
      </c>
      <c r="E48" s="761"/>
      <c r="F48" s="761">
        <f t="shared" ref="F48:F64" si="5">D48+E48</f>
        <v>100</v>
      </c>
      <c r="G48" s="754"/>
      <c r="I48" s="792"/>
      <c r="J48" s="792"/>
    </row>
    <row r="49" spans="1:10" x14ac:dyDescent="0.25">
      <c r="A49" s="1282"/>
      <c r="B49" s="1281"/>
      <c r="C49" s="759">
        <v>2314</v>
      </c>
      <c r="D49" s="760">
        <v>150</v>
      </c>
      <c r="E49" s="761"/>
      <c r="F49" s="761">
        <f t="shared" si="5"/>
        <v>150</v>
      </c>
      <c r="G49" s="754"/>
      <c r="I49" s="792"/>
      <c r="J49" s="792"/>
    </row>
    <row r="50" spans="1:10" x14ac:dyDescent="0.25">
      <c r="A50" s="1282" t="s">
        <v>387</v>
      </c>
      <c r="B50" s="1281" t="s">
        <v>388</v>
      </c>
      <c r="C50" s="759">
        <v>2279</v>
      </c>
      <c r="D50" s="760">
        <v>100</v>
      </c>
      <c r="E50" s="762"/>
      <c r="F50" s="762">
        <f t="shared" si="5"/>
        <v>100</v>
      </c>
      <c r="G50" s="758"/>
      <c r="I50" s="792"/>
      <c r="J50" s="792"/>
    </row>
    <row r="51" spans="1:10" x14ac:dyDescent="0.25">
      <c r="A51" s="1282"/>
      <c r="B51" s="1281"/>
      <c r="C51" s="759">
        <v>2314</v>
      </c>
      <c r="D51" s="760">
        <v>150</v>
      </c>
      <c r="E51" s="762"/>
      <c r="F51" s="762">
        <f t="shared" si="5"/>
        <v>150</v>
      </c>
      <c r="G51" s="758"/>
      <c r="I51" s="792"/>
      <c r="J51" s="792"/>
    </row>
    <row r="52" spans="1:10" x14ac:dyDescent="0.25">
      <c r="A52" s="1282" t="s">
        <v>389</v>
      </c>
      <c r="B52" s="1281" t="s">
        <v>390</v>
      </c>
      <c r="C52" s="759">
        <v>2262</v>
      </c>
      <c r="D52" s="760">
        <v>100</v>
      </c>
      <c r="E52" s="755"/>
      <c r="F52" s="758">
        <f t="shared" si="5"/>
        <v>100</v>
      </c>
      <c r="G52" s="755"/>
      <c r="I52" s="792"/>
      <c r="J52" s="792"/>
    </row>
    <row r="53" spans="1:10" x14ac:dyDescent="0.25">
      <c r="A53" s="1282"/>
      <c r="B53" s="1281"/>
      <c r="C53" s="759">
        <v>2264</v>
      </c>
      <c r="D53" s="760">
        <v>150</v>
      </c>
      <c r="E53" s="755"/>
      <c r="F53" s="758">
        <f t="shared" si="5"/>
        <v>150</v>
      </c>
      <c r="G53" s="758"/>
      <c r="I53" s="792"/>
      <c r="J53" s="792"/>
    </row>
    <row r="54" spans="1:10" x14ac:dyDescent="0.25">
      <c r="A54" s="1282"/>
      <c r="B54" s="1281"/>
      <c r="C54" s="759">
        <v>2279</v>
      </c>
      <c r="D54" s="760">
        <v>100</v>
      </c>
      <c r="E54" s="755"/>
      <c r="F54" s="758">
        <f t="shared" si="5"/>
        <v>100</v>
      </c>
      <c r="G54" s="758"/>
      <c r="I54" s="792"/>
      <c r="J54" s="792"/>
    </row>
    <row r="55" spans="1:10" x14ac:dyDescent="0.25">
      <c r="A55" s="1282"/>
      <c r="B55" s="1281"/>
      <c r="C55" s="759">
        <v>2314</v>
      </c>
      <c r="D55" s="760">
        <v>100</v>
      </c>
      <c r="E55" s="761"/>
      <c r="F55" s="761">
        <f t="shared" si="5"/>
        <v>100</v>
      </c>
      <c r="G55" s="754"/>
      <c r="I55" s="792"/>
      <c r="J55" s="792"/>
    </row>
    <row r="56" spans="1:10" x14ac:dyDescent="0.25">
      <c r="A56" s="765" t="s">
        <v>391</v>
      </c>
      <c r="B56" s="766" t="s">
        <v>392</v>
      </c>
      <c r="C56" s="767">
        <v>2279</v>
      </c>
      <c r="D56" s="768">
        <v>650</v>
      </c>
      <c r="E56" s="761"/>
      <c r="F56" s="761">
        <f t="shared" si="5"/>
        <v>650</v>
      </c>
      <c r="G56" s="754"/>
      <c r="I56" s="792"/>
      <c r="J56" s="792"/>
    </row>
    <row r="57" spans="1:10" x14ac:dyDescent="0.25">
      <c r="A57" s="1282" t="s">
        <v>393</v>
      </c>
      <c r="B57" s="1281" t="s">
        <v>394</v>
      </c>
      <c r="C57" s="767">
        <v>2311</v>
      </c>
      <c r="D57" s="768">
        <v>70</v>
      </c>
      <c r="E57" s="761"/>
      <c r="F57" s="761">
        <f t="shared" si="5"/>
        <v>70</v>
      </c>
      <c r="G57" s="754"/>
      <c r="I57" s="792"/>
      <c r="J57" s="792"/>
    </row>
    <row r="58" spans="1:10" x14ac:dyDescent="0.25">
      <c r="A58" s="1282"/>
      <c r="B58" s="1281"/>
      <c r="C58" s="767">
        <v>2312</v>
      </c>
      <c r="D58" s="768">
        <v>120</v>
      </c>
      <c r="E58" s="762"/>
      <c r="F58" s="762">
        <f t="shared" si="5"/>
        <v>120</v>
      </c>
      <c r="G58" s="758"/>
      <c r="I58" s="792"/>
      <c r="J58" s="792"/>
    </row>
    <row r="59" spans="1:10" x14ac:dyDescent="0.25">
      <c r="A59" s="1282"/>
      <c r="B59" s="1281"/>
      <c r="C59" s="759">
        <v>2314</v>
      </c>
      <c r="D59" s="760">
        <v>80</v>
      </c>
      <c r="E59" s="762"/>
      <c r="F59" s="762">
        <f t="shared" si="5"/>
        <v>80</v>
      </c>
      <c r="G59" s="758"/>
      <c r="I59" s="792"/>
      <c r="J59" s="792"/>
    </row>
    <row r="60" spans="1:10" x14ac:dyDescent="0.25">
      <c r="A60" s="1282" t="s">
        <v>395</v>
      </c>
      <c r="B60" s="1281" t="s">
        <v>396</v>
      </c>
      <c r="C60" s="767">
        <v>2262</v>
      </c>
      <c r="D60" s="768">
        <v>150</v>
      </c>
      <c r="E60" s="755"/>
      <c r="F60" s="758">
        <f t="shared" si="5"/>
        <v>150</v>
      </c>
      <c r="G60" s="755"/>
      <c r="I60" s="792"/>
      <c r="J60" s="792"/>
    </row>
    <row r="61" spans="1:10" x14ac:dyDescent="0.25">
      <c r="A61" s="1282"/>
      <c r="B61" s="1281"/>
      <c r="C61" s="767">
        <v>2264</v>
      </c>
      <c r="D61" s="768">
        <v>150</v>
      </c>
      <c r="E61" s="755"/>
      <c r="F61" s="758">
        <f t="shared" si="5"/>
        <v>150</v>
      </c>
      <c r="G61" s="758"/>
      <c r="I61" s="792"/>
      <c r="J61" s="792"/>
    </row>
    <row r="62" spans="1:10" x14ac:dyDescent="0.25">
      <c r="A62" s="1282"/>
      <c r="B62" s="1281"/>
      <c r="C62" s="767">
        <v>2279</v>
      </c>
      <c r="D62" s="768">
        <v>200</v>
      </c>
      <c r="E62" s="761"/>
      <c r="F62" s="761">
        <f t="shared" si="5"/>
        <v>200</v>
      </c>
      <c r="G62" s="754"/>
      <c r="I62" s="792"/>
      <c r="J62" s="792"/>
    </row>
    <row r="63" spans="1:10" x14ac:dyDescent="0.25">
      <c r="A63" s="1282"/>
      <c r="B63" s="1281"/>
      <c r="C63" s="759">
        <v>2314</v>
      </c>
      <c r="D63" s="760">
        <v>200</v>
      </c>
      <c r="E63" s="761"/>
      <c r="F63" s="761">
        <f t="shared" si="5"/>
        <v>200</v>
      </c>
      <c r="G63" s="754"/>
      <c r="I63" s="792"/>
      <c r="J63" s="792"/>
    </row>
    <row r="64" spans="1:10" x14ac:dyDescent="0.25">
      <c r="A64" s="769" t="s">
        <v>397</v>
      </c>
      <c r="B64" s="766" t="s">
        <v>398</v>
      </c>
      <c r="C64" s="767">
        <v>2279</v>
      </c>
      <c r="D64" s="768">
        <v>1100</v>
      </c>
      <c r="E64" s="761"/>
      <c r="F64" s="761">
        <f t="shared" si="5"/>
        <v>1100</v>
      </c>
      <c r="G64" s="754"/>
      <c r="I64" s="792"/>
      <c r="J64" s="792"/>
    </row>
    <row r="65" spans="1:10" x14ac:dyDescent="0.25">
      <c r="A65" s="756">
        <v>7</v>
      </c>
      <c r="B65" s="757" t="s">
        <v>399</v>
      </c>
      <c r="C65" s="751"/>
      <c r="D65" s="752">
        <v>1578</v>
      </c>
      <c r="E65" s="762">
        <f>SUM(E66:E76)</f>
        <v>0</v>
      </c>
      <c r="F65" s="764">
        <f>SUM(F66:F76)</f>
        <v>1578</v>
      </c>
      <c r="G65" s="758"/>
      <c r="I65" s="792"/>
      <c r="J65" s="792"/>
    </row>
    <row r="66" spans="1:10" x14ac:dyDescent="0.25">
      <c r="A66" s="1282" t="s">
        <v>400</v>
      </c>
      <c r="B66" s="1281" t="s">
        <v>401</v>
      </c>
      <c r="C66" s="759">
        <v>2261</v>
      </c>
      <c r="D66" s="760">
        <v>144</v>
      </c>
      <c r="E66" s="762"/>
      <c r="F66" s="762">
        <f t="shared" ref="F66:F76" si="6">D66+E66</f>
        <v>144</v>
      </c>
      <c r="G66" s="758"/>
      <c r="I66" s="792"/>
      <c r="J66" s="792"/>
    </row>
    <row r="67" spans="1:10" x14ac:dyDescent="0.25">
      <c r="A67" s="1282"/>
      <c r="B67" s="1281"/>
      <c r="C67" s="759">
        <v>2264</v>
      </c>
      <c r="D67" s="760">
        <v>72</v>
      </c>
      <c r="E67" s="755"/>
      <c r="F67" s="758">
        <f t="shared" si="6"/>
        <v>72</v>
      </c>
      <c r="G67" s="755"/>
      <c r="I67" s="792"/>
      <c r="J67" s="792"/>
    </row>
    <row r="68" spans="1:10" x14ac:dyDescent="0.25">
      <c r="A68" s="1282"/>
      <c r="B68" s="1281"/>
      <c r="C68" s="759">
        <v>2314</v>
      </c>
      <c r="D68" s="760">
        <v>285</v>
      </c>
      <c r="E68" s="755"/>
      <c r="F68" s="758">
        <f t="shared" si="6"/>
        <v>285</v>
      </c>
      <c r="G68" s="758"/>
      <c r="I68" s="792"/>
      <c r="J68" s="792"/>
    </row>
    <row r="69" spans="1:10" x14ac:dyDescent="0.25">
      <c r="A69" s="1282" t="s">
        <v>402</v>
      </c>
      <c r="B69" s="1281" t="s">
        <v>403</v>
      </c>
      <c r="C69" s="759">
        <v>2261</v>
      </c>
      <c r="D69" s="760">
        <v>72</v>
      </c>
      <c r="E69" s="755"/>
      <c r="F69" s="758">
        <f t="shared" si="6"/>
        <v>72</v>
      </c>
      <c r="G69" s="758"/>
      <c r="I69" s="792"/>
      <c r="J69" s="792"/>
    </row>
    <row r="70" spans="1:10" x14ac:dyDescent="0.25">
      <c r="A70" s="1282"/>
      <c r="B70" s="1281"/>
      <c r="C70" s="759">
        <v>2264</v>
      </c>
      <c r="D70" s="760">
        <v>72</v>
      </c>
      <c r="E70" s="761"/>
      <c r="F70" s="761">
        <f t="shared" si="6"/>
        <v>72</v>
      </c>
      <c r="G70" s="754"/>
      <c r="I70" s="792"/>
      <c r="J70" s="792"/>
    </row>
    <row r="71" spans="1:10" x14ac:dyDescent="0.25">
      <c r="A71" s="1282"/>
      <c r="B71" s="1281"/>
      <c r="C71" s="759">
        <v>2314</v>
      </c>
      <c r="D71" s="760">
        <v>150</v>
      </c>
      <c r="E71" s="761"/>
      <c r="F71" s="761">
        <f t="shared" si="6"/>
        <v>150</v>
      </c>
      <c r="G71" s="754"/>
      <c r="I71" s="792"/>
      <c r="J71" s="792"/>
    </row>
    <row r="72" spans="1:10" x14ac:dyDescent="0.25">
      <c r="A72" s="1279" t="s">
        <v>404</v>
      </c>
      <c r="B72" s="1281" t="s">
        <v>405</v>
      </c>
      <c r="C72" s="759">
        <v>2261</v>
      </c>
      <c r="D72" s="760">
        <v>144</v>
      </c>
      <c r="E72" s="761"/>
      <c r="F72" s="761">
        <f t="shared" si="6"/>
        <v>144</v>
      </c>
      <c r="G72" s="754"/>
      <c r="I72" s="792"/>
      <c r="J72" s="792"/>
    </row>
    <row r="73" spans="1:10" x14ac:dyDescent="0.25">
      <c r="A73" s="1279"/>
      <c r="B73" s="1281"/>
      <c r="C73" s="759">
        <v>2264</v>
      </c>
      <c r="D73" s="760">
        <v>72</v>
      </c>
      <c r="E73" s="761"/>
      <c r="F73" s="761">
        <f t="shared" si="6"/>
        <v>72</v>
      </c>
      <c r="G73" s="754"/>
      <c r="I73" s="792"/>
      <c r="J73" s="792"/>
    </row>
    <row r="74" spans="1:10" x14ac:dyDescent="0.25">
      <c r="A74" s="1279"/>
      <c r="B74" s="1281"/>
      <c r="C74" s="759">
        <v>2314</v>
      </c>
      <c r="D74" s="760">
        <v>285</v>
      </c>
      <c r="E74" s="762"/>
      <c r="F74" s="762">
        <f t="shared" si="6"/>
        <v>285</v>
      </c>
      <c r="G74" s="758"/>
      <c r="I74" s="792"/>
      <c r="J74" s="792"/>
    </row>
    <row r="75" spans="1:10" x14ac:dyDescent="0.25">
      <c r="A75" s="1282" t="s">
        <v>406</v>
      </c>
      <c r="B75" s="1281" t="s">
        <v>407</v>
      </c>
      <c r="C75" s="759">
        <v>2261</v>
      </c>
      <c r="D75" s="760">
        <v>72</v>
      </c>
      <c r="E75" s="762"/>
      <c r="F75" s="762">
        <f t="shared" si="6"/>
        <v>72</v>
      </c>
      <c r="G75" s="758"/>
      <c r="I75" s="792"/>
      <c r="J75" s="792"/>
    </row>
    <row r="76" spans="1:10" x14ac:dyDescent="0.25">
      <c r="A76" s="1282"/>
      <c r="B76" s="1281"/>
      <c r="C76" s="759">
        <v>2314</v>
      </c>
      <c r="D76" s="760">
        <v>210</v>
      </c>
      <c r="E76" s="755"/>
      <c r="F76" s="758">
        <f t="shared" si="6"/>
        <v>210</v>
      </c>
      <c r="G76" s="755"/>
      <c r="I76" s="792"/>
      <c r="J76" s="792"/>
    </row>
    <row r="77" spans="1:10" x14ac:dyDescent="0.25">
      <c r="A77" s="756">
        <v>8</v>
      </c>
      <c r="B77" s="757" t="s">
        <v>408</v>
      </c>
      <c r="C77" s="751"/>
      <c r="D77" s="752">
        <v>4801</v>
      </c>
      <c r="E77" s="755">
        <f>SUM(E78:E97)</f>
        <v>0</v>
      </c>
      <c r="F77" s="755">
        <f>SUM(F78:F97)</f>
        <v>4801</v>
      </c>
      <c r="G77" s="758"/>
      <c r="I77" s="792"/>
      <c r="J77" s="792"/>
    </row>
    <row r="78" spans="1:10" x14ac:dyDescent="0.25">
      <c r="A78" s="765" t="s">
        <v>409</v>
      </c>
      <c r="B78" s="766" t="s">
        <v>410</v>
      </c>
      <c r="C78" s="759">
        <v>2279</v>
      </c>
      <c r="D78" s="760">
        <v>84</v>
      </c>
      <c r="E78" s="755"/>
      <c r="F78" s="758">
        <f t="shared" ref="F78:F97" si="7">D78+E78</f>
        <v>84</v>
      </c>
      <c r="G78" s="758"/>
      <c r="I78" s="792"/>
      <c r="J78" s="792"/>
    </row>
    <row r="79" spans="1:10" x14ac:dyDescent="0.25">
      <c r="A79" s="765" t="s">
        <v>411</v>
      </c>
      <c r="B79" s="766" t="s">
        <v>412</v>
      </c>
      <c r="C79" s="759">
        <v>2279</v>
      </c>
      <c r="D79" s="760">
        <v>108</v>
      </c>
      <c r="E79" s="761"/>
      <c r="F79" s="761">
        <f t="shared" si="7"/>
        <v>108</v>
      </c>
      <c r="G79" s="754"/>
      <c r="I79" s="792"/>
      <c r="J79" s="792"/>
    </row>
    <row r="80" spans="1:10" x14ac:dyDescent="0.25">
      <c r="A80" s="765" t="s">
        <v>413</v>
      </c>
      <c r="B80" s="766" t="s">
        <v>414</v>
      </c>
      <c r="C80" s="759">
        <v>2279</v>
      </c>
      <c r="D80" s="760">
        <v>108</v>
      </c>
      <c r="E80" s="761"/>
      <c r="F80" s="761">
        <f t="shared" si="7"/>
        <v>108</v>
      </c>
      <c r="G80" s="754"/>
      <c r="I80" s="792"/>
      <c r="J80" s="792"/>
    </row>
    <row r="81" spans="1:10" x14ac:dyDescent="0.25">
      <c r="A81" s="765" t="s">
        <v>415</v>
      </c>
      <c r="B81" s="766" t="s">
        <v>416</v>
      </c>
      <c r="C81" s="759">
        <v>2279</v>
      </c>
      <c r="D81" s="760">
        <v>186</v>
      </c>
      <c r="E81" s="761"/>
      <c r="F81" s="761">
        <f t="shared" si="7"/>
        <v>186</v>
      </c>
      <c r="G81" s="754"/>
      <c r="I81" s="792"/>
      <c r="J81" s="792"/>
    </row>
    <row r="82" spans="1:10" x14ac:dyDescent="0.25">
      <c r="A82" s="765" t="s">
        <v>417</v>
      </c>
      <c r="B82" s="766" t="s">
        <v>418</v>
      </c>
      <c r="C82" s="759">
        <v>2279</v>
      </c>
      <c r="D82" s="760">
        <v>288</v>
      </c>
      <c r="E82" s="762"/>
      <c r="F82" s="762">
        <f t="shared" si="7"/>
        <v>288</v>
      </c>
      <c r="G82" s="758"/>
      <c r="I82" s="792"/>
      <c r="J82" s="792"/>
    </row>
    <row r="83" spans="1:10" x14ac:dyDescent="0.25">
      <c r="A83" s="765" t="s">
        <v>419</v>
      </c>
      <c r="B83" s="766" t="s">
        <v>420</v>
      </c>
      <c r="C83" s="759">
        <v>2279</v>
      </c>
      <c r="D83" s="760">
        <v>216</v>
      </c>
      <c r="E83" s="762"/>
      <c r="F83" s="762">
        <f t="shared" si="7"/>
        <v>216</v>
      </c>
      <c r="G83" s="758"/>
      <c r="I83" s="792"/>
      <c r="J83" s="792"/>
    </row>
    <row r="84" spans="1:10" x14ac:dyDescent="0.25">
      <c r="A84" s="765" t="s">
        <v>421</v>
      </c>
      <c r="B84" s="766" t="s">
        <v>422</v>
      </c>
      <c r="C84" s="759">
        <v>2279</v>
      </c>
      <c r="D84" s="760">
        <v>360</v>
      </c>
      <c r="E84" s="755"/>
      <c r="F84" s="758">
        <f t="shared" si="7"/>
        <v>360</v>
      </c>
      <c r="G84" s="755"/>
      <c r="I84" s="792"/>
      <c r="J84" s="792"/>
    </row>
    <row r="85" spans="1:10" x14ac:dyDescent="0.25">
      <c r="A85" s="765" t="s">
        <v>423</v>
      </c>
      <c r="B85" s="766" t="s">
        <v>424</v>
      </c>
      <c r="C85" s="759">
        <v>2279</v>
      </c>
      <c r="D85" s="760">
        <v>120</v>
      </c>
      <c r="E85" s="755"/>
      <c r="F85" s="758">
        <f t="shared" si="7"/>
        <v>120</v>
      </c>
      <c r="G85" s="758"/>
      <c r="I85" s="792"/>
      <c r="J85" s="792"/>
    </row>
    <row r="86" spans="1:10" x14ac:dyDescent="0.25">
      <c r="A86" s="765" t="s">
        <v>425</v>
      </c>
      <c r="B86" s="766" t="s">
        <v>426</v>
      </c>
      <c r="C86" s="759">
        <v>2279</v>
      </c>
      <c r="D86" s="760">
        <v>72</v>
      </c>
      <c r="E86" s="755"/>
      <c r="F86" s="758">
        <f t="shared" si="7"/>
        <v>72</v>
      </c>
      <c r="G86" s="758"/>
      <c r="I86" s="792"/>
      <c r="J86" s="792"/>
    </row>
    <row r="87" spans="1:10" x14ac:dyDescent="0.25">
      <c r="A87" s="765" t="s">
        <v>427</v>
      </c>
      <c r="B87" s="766" t="s">
        <v>428</v>
      </c>
      <c r="C87" s="759">
        <v>2279</v>
      </c>
      <c r="D87" s="760">
        <v>132</v>
      </c>
      <c r="E87" s="761"/>
      <c r="F87" s="761">
        <f t="shared" si="7"/>
        <v>132</v>
      </c>
      <c r="G87" s="754"/>
      <c r="I87" s="792"/>
      <c r="J87" s="792"/>
    </row>
    <row r="88" spans="1:10" x14ac:dyDescent="0.25">
      <c r="A88" s="765" t="s">
        <v>429</v>
      </c>
      <c r="B88" s="766" t="s">
        <v>430</v>
      </c>
      <c r="C88" s="759">
        <v>2279</v>
      </c>
      <c r="D88" s="760">
        <v>210</v>
      </c>
      <c r="E88" s="761"/>
      <c r="F88" s="761">
        <f t="shared" si="7"/>
        <v>210</v>
      </c>
      <c r="G88" s="754"/>
      <c r="I88" s="792"/>
      <c r="J88" s="792"/>
    </row>
    <row r="89" spans="1:10" x14ac:dyDescent="0.25">
      <c r="A89" s="765" t="s">
        <v>431</v>
      </c>
      <c r="B89" s="766" t="s">
        <v>432</v>
      </c>
      <c r="C89" s="759">
        <v>2279</v>
      </c>
      <c r="D89" s="760">
        <v>72</v>
      </c>
      <c r="E89" s="761"/>
      <c r="F89" s="761">
        <f t="shared" si="7"/>
        <v>72</v>
      </c>
      <c r="G89" s="754"/>
      <c r="I89" s="792"/>
      <c r="J89" s="792"/>
    </row>
    <row r="90" spans="1:10" x14ac:dyDescent="0.25">
      <c r="A90" s="765" t="s">
        <v>433</v>
      </c>
      <c r="B90" s="766" t="s">
        <v>434</v>
      </c>
      <c r="C90" s="759">
        <v>2279</v>
      </c>
      <c r="D90" s="760">
        <v>84</v>
      </c>
      <c r="E90" s="761"/>
      <c r="F90" s="761">
        <f t="shared" si="7"/>
        <v>84</v>
      </c>
      <c r="G90" s="754"/>
      <c r="I90" s="792"/>
      <c r="J90" s="792"/>
    </row>
    <row r="91" spans="1:10" x14ac:dyDescent="0.25">
      <c r="A91" s="1282" t="s">
        <v>435</v>
      </c>
      <c r="B91" s="1281" t="s">
        <v>436</v>
      </c>
      <c r="C91" s="759">
        <v>2264</v>
      </c>
      <c r="D91" s="760">
        <v>144</v>
      </c>
      <c r="E91" s="761"/>
      <c r="F91" s="761">
        <f t="shared" si="7"/>
        <v>144</v>
      </c>
      <c r="G91" s="754"/>
      <c r="I91" s="792"/>
      <c r="J91" s="792"/>
    </row>
    <row r="92" spans="1:10" x14ac:dyDescent="0.25">
      <c r="A92" s="1282"/>
      <c r="B92" s="1281"/>
      <c r="C92" s="759">
        <v>2279</v>
      </c>
      <c r="D92" s="760">
        <v>294</v>
      </c>
      <c r="E92" s="762"/>
      <c r="F92" s="762">
        <f t="shared" si="7"/>
        <v>294</v>
      </c>
      <c r="G92" s="758"/>
      <c r="I92" s="792"/>
      <c r="J92" s="792"/>
    </row>
    <row r="93" spans="1:10" x14ac:dyDescent="0.25">
      <c r="A93" s="1282"/>
      <c r="B93" s="1281"/>
      <c r="C93" s="759">
        <v>2312</v>
      </c>
      <c r="D93" s="760">
        <v>150</v>
      </c>
      <c r="E93" s="762"/>
      <c r="F93" s="762">
        <f t="shared" si="7"/>
        <v>150</v>
      </c>
      <c r="G93" s="758"/>
      <c r="I93" s="792"/>
      <c r="J93" s="792"/>
    </row>
    <row r="94" spans="1:10" x14ac:dyDescent="0.25">
      <c r="A94" s="1282"/>
      <c r="B94" s="1281"/>
      <c r="C94" s="759">
        <v>2314</v>
      </c>
      <c r="D94" s="760">
        <v>400</v>
      </c>
      <c r="E94" s="755"/>
      <c r="F94" s="758">
        <f t="shared" si="7"/>
        <v>400</v>
      </c>
      <c r="G94" s="755"/>
      <c r="I94" s="792"/>
      <c r="J94" s="792"/>
    </row>
    <row r="95" spans="1:10" x14ac:dyDescent="0.25">
      <c r="A95" s="765" t="s">
        <v>437</v>
      </c>
      <c r="B95" s="766" t="s">
        <v>438</v>
      </c>
      <c r="C95" s="759">
        <v>2314</v>
      </c>
      <c r="D95" s="760">
        <v>428</v>
      </c>
      <c r="E95" s="755"/>
      <c r="F95" s="758">
        <f t="shared" si="7"/>
        <v>428</v>
      </c>
      <c r="G95" s="758"/>
      <c r="I95" s="792"/>
      <c r="J95" s="792"/>
    </row>
    <row r="96" spans="1:10" x14ac:dyDescent="0.25">
      <c r="A96" s="770" t="s">
        <v>439</v>
      </c>
      <c r="B96" s="766" t="s">
        <v>440</v>
      </c>
      <c r="C96" s="759">
        <v>2314</v>
      </c>
      <c r="D96" s="760">
        <v>345</v>
      </c>
      <c r="E96" s="761"/>
      <c r="F96" s="761">
        <f t="shared" si="7"/>
        <v>345</v>
      </c>
      <c r="G96" s="754"/>
      <c r="I96" s="792"/>
      <c r="J96" s="792"/>
    </row>
    <row r="97" spans="1:10" x14ac:dyDescent="0.25">
      <c r="A97" s="765" t="s">
        <v>441</v>
      </c>
      <c r="B97" s="766" t="s">
        <v>442</v>
      </c>
      <c r="C97" s="759">
        <v>2279</v>
      </c>
      <c r="D97" s="760">
        <v>1000</v>
      </c>
      <c r="E97" s="761"/>
      <c r="F97" s="761">
        <f t="shared" si="7"/>
        <v>1000</v>
      </c>
      <c r="G97" s="754"/>
      <c r="I97" s="792"/>
      <c r="J97" s="792"/>
    </row>
    <row r="98" spans="1:10" x14ac:dyDescent="0.25">
      <c r="A98" s="756">
        <v>9</v>
      </c>
      <c r="B98" s="757" t="s">
        <v>443</v>
      </c>
      <c r="C98" s="751"/>
      <c r="D98" s="752">
        <v>2688</v>
      </c>
      <c r="E98" s="761">
        <f>SUM(E99:E108)</f>
        <v>0</v>
      </c>
      <c r="F98" s="753">
        <f>SUM(F99:F108)</f>
        <v>2688</v>
      </c>
      <c r="G98" s="754"/>
      <c r="I98" s="792"/>
      <c r="J98" s="792"/>
    </row>
    <row r="99" spans="1:10" x14ac:dyDescent="0.25">
      <c r="A99" s="765" t="s">
        <v>444</v>
      </c>
      <c r="B99" s="766" t="s">
        <v>445</v>
      </c>
      <c r="C99" s="759">
        <v>2279</v>
      </c>
      <c r="D99" s="760">
        <v>342</v>
      </c>
      <c r="E99" s="762"/>
      <c r="F99" s="762">
        <f t="shared" ref="F99:F108" si="8">D99+E99</f>
        <v>342</v>
      </c>
      <c r="G99" s="758"/>
      <c r="I99" s="792"/>
      <c r="J99" s="792"/>
    </row>
    <row r="100" spans="1:10" x14ac:dyDescent="0.25">
      <c r="A100" s="765" t="s">
        <v>446</v>
      </c>
      <c r="B100" s="766" t="s">
        <v>447</v>
      </c>
      <c r="C100" s="759">
        <v>2279</v>
      </c>
      <c r="D100" s="760">
        <v>426</v>
      </c>
      <c r="E100" s="762"/>
      <c r="F100" s="762">
        <f t="shared" si="8"/>
        <v>426</v>
      </c>
      <c r="G100" s="758"/>
      <c r="I100" s="792"/>
      <c r="J100" s="792"/>
    </row>
    <row r="101" spans="1:10" x14ac:dyDescent="0.25">
      <c r="A101" s="765" t="s">
        <v>448</v>
      </c>
      <c r="B101" s="766" t="s">
        <v>449</v>
      </c>
      <c r="C101" s="759">
        <v>2279</v>
      </c>
      <c r="D101" s="760">
        <v>171</v>
      </c>
      <c r="E101" s="755"/>
      <c r="F101" s="758">
        <f t="shared" si="8"/>
        <v>171</v>
      </c>
      <c r="G101" s="755"/>
      <c r="I101" s="792"/>
      <c r="J101" s="792"/>
    </row>
    <row r="102" spans="1:10" x14ac:dyDescent="0.25">
      <c r="A102" s="765" t="s">
        <v>450</v>
      </c>
      <c r="B102" s="766" t="s">
        <v>451</v>
      </c>
      <c r="C102" s="759">
        <v>2279</v>
      </c>
      <c r="D102" s="760">
        <v>171</v>
      </c>
      <c r="E102" s="755"/>
      <c r="F102" s="758">
        <f t="shared" si="8"/>
        <v>171</v>
      </c>
      <c r="G102" s="758"/>
      <c r="I102" s="792"/>
      <c r="J102" s="792"/>
    </row>
    <row r="103" spans="1:10" x14ac:dyDescent="0.25">
      <c r="A103" s="765" t="s">
        <v>452</v>
      </c>
      <c r="B103" s="766" t="s">
        <v>453</v>
      </c>
      <c r="C103" s="759">
        <v>2279</v>
      </c>
      <c r="D103" s="760">
        <v>220</v>
      </c>
      <c r="E103" s="755"/>
      <c r="F103" s="758">
        <f t="shared" si="8"/>
        <v>220</v>
      </c>
      <c r="G103" s="758"/>
      <c r="I103" s="792"/>
      <c r="J103" s="792"/>
    </row>
    <row r="104" spans="1:10" x14ac:dyDescent="0.25">
      <c r="A104" s="765" t="s">
        <v>454</v>
      </c>
      <c r="B104" s="766" t="s">
        <v>455</v>
      </c>
      <c r="C104" s="759">
        <v>2279</v>
      </c>
      <c r="D104" s="760">
        <v>150</v>
      </c>
      <c r="E104" s="761"/>
      <c r="F104" s="761">
        <f t="shared" si="8"/>
        <v>150</v>
      </c>
      <c r="G104" s="754"/>
      <c r="I104" s="792"/>
      <c r="J104" s="792"/>
    </row>
    <row r="105" spans="1:10" x14ac:dyDescent="0.25">
      <c r="A105" s="769" t="s">
        <v>456</v>
      </c>
      <c r="B105" s="766" t="s">
        <v>457</v>
      </c>
      <c r="C105" s="759">
        <v>2279</v>
      </c>
      <c r="D105" s="760">
        <v>150</v>
      </c>
      <c r="E105" s="761"/>
      <c r="F105" s="761">
        <f t="shared" si="8"/>
        <v>150</v>
      </c>
      <c r="G105" s="754"/>
      <c r="I105" s="792"/>
      <c r="J105" s="792"/>
    </row>
    <row r="106" spans="1:10" x14ac:dyDescent="0.25">
      <c r="A106" s="765" t="s">
        <v>458</v>
      </c>
      <c r="B106" s="766" t="s">
        <v>459</v>
      </c>
      <c r="C106" s="759">
        <v>2279</v>
      </c>
      <c r="D106" s="760">
        <v>618</v>
      </c>
      <c r="E106" s="761"/>
      <c r="F106" s="761">
        <f t="shared" si="8"/>
        <v>618</v>
      </c>
      <c r="G106" s="754"/>
      <c r="I106" s="792"/>
      <c r="J106" s="792"/>
    </row>
    <row r="107" spans="1:10" x14ac:dyDescent="0.25">
      <c r="A107" s="765" t="s">
        <v>460</v>
      </c>
      <c r="B107" s="766" t="s">
        <v>461</v>
      </c>
      <c r="C107" s="759">
        <v>2279</v>
      </c>
      <c r="D107" s="760">
        <v>220</v>
      </c>
      <c r="E107" s="761"/>
      <c r="F107" s="761">
        <f t="shared" si="8"/>
        <v>220</v>
      </c>
      <c r="G107" s="754"/>
      <c r="I107" s="792"/>
      <c r="J107" s="792"/>
    </row>
    <row r="108" spans="1:10" x14ac:dyDescent="0.25">
      <c r="A108" s="765" t="s">
        <v>462</v>
      </c>
      <c r="B108" s="766" t="s">
        <v>463</v>
      </c>
      <c r="C108" s="759">
        <v>2279</v>
      </c>
      <c r="D108" s="760">
        <v>220</v>
      </c>
      <c r="E108" s="762"/>
      <c r="F108" s="762">
        <f t="shared" si="8"/>
        <v>220</v>
      </c>
      <c r="G108" s="758"/>
      <c r="I108" s="792"/>
      <c r="J108" s="792"/>
    </row>
    <row r="109" spans="1:10" x14ac:dyDescent="0.25">
      <c r="A109" s="756">
        <v>10</v>
      </c>
      <c r="B109" s="757" t="s">
        <v>464</v>
      </c>
      <c r="C109" s="751"/>
      <c r="D109" s="752">
        <v>6477</v>
      </c>
      <c r="E109" s="762">
        <f>SUM(E110:E115)</f>
        <v>0</v>
      </c>
      <c r="F109" s="764">
        <f>SUM(F110:F115)</f>
        <v>6477</v>
      </c>
      <c r="G109" s="758"/>
      <c r="I109" s="792"/>
      <c r="J109" s="792"/>
    </row>
    <row r="110" spans="1:10" x14ac:dyDescent="0.25">
      <c r="A110" s="1282" t="s">
        <v>465</v>
      </c>
      <c r="B110" s="1281" t="s">
        <v>466</v>
      </c>
      <c r="C110" s="759">
        <v>2264</v>
      </c>
      <c r="D110" s="760">
        <v>570</v>
      </c>
      <c r="E110" s="755"/>
      <c r="F110" s="758">
        <f t="shared" ref="F110:F115" si="9">D110+E110</f>
        <v>570</v>
      </c>
      <c r="G110" s="755"/>
      <c r="I110" s="792"/>
      <c r="J110" s="792"/>
    </row>
    <row r="111" spans="1:10" x14ac:dyDescent="0.25">
      <c r="A111" s="1282"/>
      <c r="B111" s="1281"/>
      <c r="C111" s="759">
        <v>2279</v>
      </c>
      <c r="D111" s="760">
        <v>1220</v>
      </c>
      <c r="E111" s="755"/>
      <c r="F111" s="758">
        <f t="shared" si="9"/>
        <v>1220</v>
      </c>
      <c r="G111" s="758"/>
      <c r="I111" s="792"/>
      <c r="J111" s="792"/>
    </row>
    <row r="112" spans="1:10" x14ac:dyDescent="0.25">
      <c r="A112" s="1282"/>
      <c r="B112" s="1281"/>
      <c r="C112" s="759">
        <v>2314</v>
      </c>
      <c r="D112" s="760">
        <v>1485</v>
      </c>
      <c r="E112" s="755"/>
      <c r="F112" s="758">
        <f t="shared" si="9"/>
        <v>1485</v>
      </c>
      <c r="G112" s="758"/>
      <c r="I112" s="792"/>
      <c r="J112" s="792"/>
    </row>
    <row r="113" spans="1:10" x14ac:dyDescent="0.25">
      <c r="A113" s="1282" t="s">
        <v>467</v>
      </c>
      <c r="B113" s="1281" t="s">
        <v>468</v>
      </c>
      <c r="C113" s="759">
        <v>2264</v>
      </c>
      <c r="D113" s="760">
        <v>600</v>
      </c>
      <c r="E113" s="761"/>
      <c r="F113" s="761">
        <f t="shared" si="9"/>
        <v>600</v>
      </c>
      <c r="G113" s="754"/>
      <c r="I113" s="792"/>
      <c r="J113" s="792"/>
    </row>
    <row r="114" spans="1:10" x14ac:dyDescent="0.25">
      <c r="A114" s="1282"/>
      <c r="B114" s="1281"/>
      <c r="C114" s="759">
        <v>2279</v>
      </c>
      <c r="D114" s="760">
        <v>1212</v>
      </c>
      <c r="E114" s="761"/>
      <c r="F114" s="761">
        <f t="shared" si="9"/>
        <v>1212</v>
      </c>
      <c r="G114" s="754"/>
      <c r="I114" s="792"/>
      <c r="J114" s="792"/>
    </row>
    <row r="115" spans="1:10" x14ac:dyDescent="0.25">
      <c r="A115" s="1282"/>
      <c r="B115" s="1281"/>
      <c r="C115" s="759">
        <v>2314</v>
      </c>
      <c r="D115" s="760">
        <v>1390</v>
      </c>
      <c r="E115" s="761"/>
      <c r="F115" s="761">
        <f t="shared" si="9"/>
        <v>1390</v>
      </c>
      <c r="G115" s="754"/>
      <c r="I115" s="792"/>
      <c r="J115" s="792"/>
    </row>
    <row r="116" spans="1:10" x14ac:dyDescent="0.25">
      <c r="A116" s="756">
        <v>11</v>
      </c>
      <c r="B116" s="757" t="s">
        <v>469</v>
      </c>
      <c r="C116" s="751"/>
      <c r="D116" s="752">
        <v>372164</v>
      </c>
      <c r="E116" s="761">
        <f>SUM(E117:E123)</f>
        <v>0</v>
      </c>
      <c r="F116" s="753">
        <f>SUM(F117:F123)</f>
        <v>366164</v>
      </c>
      <c r="G116" s="754"/>
      <c r="I116" s="792"/>
      <c r="J116" s="792"/>
    </row>
    <row r="117" spans="1:10" x14ac:dyDescent="0.25">
      <c r="A117" s="765" t="s">
        <v>470</v>
      </c>
      <c r="B117" s="766" t="s">
        <v>471</v>
      </c>
      <c r="C117" s="767">
        <v>2279</v>
      </c>
      <c r="D117" s="768">
        <v>6000</v>
      </c>
      <c r="E117" s="761"/>
      <c r="F117" s="761">
        <f t="shared" ref="F117:F123" si="10">D117+E117</f>
        <v>6000</v>
      </c>
      <c r="G117" s="754"/>
      <c r="I117" s="792"/>
      <c r="J117" s="792"/>
    </row>
    <row r="118" spans="1:10" x14ac:dyDescent="0.25">
      <c r="A118" s="765" t="s">
        <v>472</v>
      </c>
      <c r="B118" s="766" t="s">
        <v>473</v>
      </c>
      <c r="C118" s="767">
        <v>2279</v>
      </c>
      <c r="D118" s="768">
        <v>4000</v>
      </c>
      <c r="E118" s="761"/>
      <c r="F118" s="761">
        <f t="shared" si="10"/>
        <v>4000</v>
      </c>
      <c r="G118" s="754"/>
      <c r="I118" s="792"/>
      <c r="J118" s="792"/>
    </row>
    <row r="119" spans="1:10" x14ac:dyDescent="0.25">
      <c r="A119" s="765" t="s">
        <v>474</v>
      </c>
      <c r="B119" s="766" t="s">
        <v>475</v>
      </c>
      <c r="C119" s="767">
        <v>2279</v>
      </c>
      <c r="D119" s="768">
        <v>4625</v>
      </c>
      <c r="E119" s="761"/>
      <c r="F119" s="761">
        <f t="shared" si="10"/>
        <v>4625</v>
      </c>
      <c r="G119" s="754"/>
      <c r="I119" s="792"/>
      <c r="J119" s="792"/>
    </row>
    <row r="120" spans="1:10" x14ac:dyDescent="0.25">
      <c r="A120" s="765" t="s">
        <v>476</v>
      </c>
      <c r="B120" s="766" t="s">
        <v>477</v>
      </c>
      <c r="C120" s="771">
        <v>2279</v>
      </c>
      <c r="D120" s="772">
        <v>344899</v>
      </c>
      <c r="E120" s="761"/>
      <c r="F120" s="761">
        <f t="shared" si="10"/>
        <v>344899</v>
      </c>
      <c r="G120" s="754"/>
      <c r="I120" s="792"/>
      <c r="J120" s="792"/>
    </row>
    <row r="121" spans="1:10" x14ac:dyDescent="0.25">
      <c r="A121" s="1282" t="s">
        <v>478</v>
      </c>
      <c r="B121" s="1281" t="s">
        <v>479</v>
      </c>
      <c r="C121" s="771">
        <v>2279</v>
      </c>
      <c r="D121" s="772">
        <f>960+480</f>
        <v>1440</v>
      </c>
      <c r="E121" s="762"/>
      <c r="F121" s="762">
        <f t="shared" si="10"/>
        <v>1440</v>
      </c>
      <c r="G121" s="758"/>
      <c r="I121" s="792"/>
      <c r="J121" s="792"/>
    </row>
    <row r="122" spans="1:10" x14ac:dyDescent="0.25">
      <c r="A122" s="1282"/>
      <c r="B122" s="1281"/>
      <c r="C122" s="767">
        <v>2269</v>
      </c>
      <c r="D122" s="768">
        <f>480-480</f>
        <v>0</v>
      </c>
      <c r="E122" s="762"/>
      <c r="F122" s="762">
        <f t="shared" si="10"/>
        <v>0</v>
      </c>
      <c r="G122" s="758"/>
      <c r="I122" s="792"/>
      <c r="J122" s="792"/>
    </row>
    <row r="123" spans="1:10" x14ac:dyDescent="0.25">
      <c r="A123" s="765" t="s">
        <v>480</v>
      </c>
      <c r="B123" s="766" t="s">
        <v>481</v>
      </c>
      <c r="C123" s="767">
        <v>2279</v>
      </c>
      <c r="D123" s="768">
        <v>5200</v>
      </c>
      <c r="E123" s="755"/>
      <c r="F123" s="758">
        <f t="shared" si="10"/>
        <v>5200</v>
      </c>
      <c r="G123" s="755"/>
      <c r="I123" s="792"/>
      <c r="J123" s="792"/>
    </row>
    <row r="124" spans="1:10" x14ac:dyDescent="0.25">
      <c r="A124" s="756">
        <v>12</v>
      </c>
      <c r="B124" s="757" t="s">
        <v>482</v>
      </c>
      <c r="C124" s="751"/>
      <c r="D124" s="752">
        <v>1425</v>
      </c>
      <c r="E124" s="758">
        <f>SUM(E125)</f>
        <v>0</v>
      </c>
      <c r="F124" s="755">
        <f>SUM(F125)</f>
        <v>1425</v>
      </c>
      <c r="G124" s="758"/>
      <c r="I124" s="792"/>
      <c r="J124" s="792"/>
    </row>
    <row r="125" spans="1:10" x14ac:dyDescent="0.25">
      <c r="A125" s="765" t="s">
        <v>483</v>
      </c>
      <c r="B125" s="766" t="s">
        <v>484</v>
      </c>
      <c r="C125" s="767">
        <v>2279</v>
      </c>
      <c r="D125" s="768">
        <v>1425</v>
      </c>
      <c r="E125" s="758"/>
      <c r="F125" s="758">
        <f>D125+E125</f>
        <v>1425</v>
      </c>
      <c r="G125" s="758"/>
      <c r="I125" s="792"/>
      <c r="J125" s="792"/>
    </row>
    <row r="126" spans="1:10" x14ac:dyDescent="0.25">
      <c r="A126" s="756">
        <v>13</v>
      </c>
      <c r="B126" s="757" t="s">
        <v>485</v>
      </c>
      <c r="C126" s="751"/>
      <c r="D126" s="752">
        <v>395</v>
      </c>
      <c r="E126" s="761">
        <f>SUM(E127)</f>
        <v>0</v>
      </c>
      <c r="F126" s="758">
        <f>SUM(F127)</f>
        <v>395</v>
      </c>
      <c r="G126" s="754"/>
      <c r="I126" s="792"/>
      <c r="J126" s="792"/>
    </row>
    <row r="127" spans="1:10" x14ac:dyDescent="0.25">
      <c r="A127" s="765" t="s">
        <v>486</v>
      </c>
      <c r="B127" s="766" t="s">
        <v>487</v>
      </c>
      <c r="C127" s="759">
        <v>2279</v>
      </c>
      <c r="D127" s="760">
        <v>395</v>
      </c>
      <c r="E127" s="761"/>
      <c r="F127" s="758">
        <f>D127+E127</f>
        <v>395</v>
      </c>
      <c r="G127" s="754"/>
      <c r="I127" s="792"/>
      <c r="J127" s="792"/>
    </row>
    <row r="128" spans="1:10" x14ac:dyDescent="0.25">
      <c r="A128" s="756">
        <v>14</v>
      </c>
      <c r="B128" s="757" t="s">
        <v>488</v>
      </c>
      <c r="C128" s="751"/>
      <c r="D128" s="752">
        <v>550</v>
      </c>
      <c r="E128" s="761">
        <f>SUM(E129:E129)</f>
        <v>0</v>
      </c>
      <c r="F128" s="758">
        <f>SUM(F129:F129)</f>
        <v>550</v>
      </c>
      <c r="G128" s="754"/>
      <c r="I128" s="792"/>
      <c r="J128" s="792"/>
    </row>
    <row r="129" spans="1:10" x14ac:dyDescent="0.25">
      <c r="A129" s="765" t="s">
        <v>489</v>
      </c>
      <c r="B129" s="766" t="s">
        <v>490</v>
      </c>
      <c r="C129" s="771">
        <v>2279</v>
      </c>
      <c r="D129" s="772">
        <v>550</v>
      </c>
      <c r="E129" s="761"/>
      <c r="F129" s="758">
        <f>D129+E129</f>
        <v>550</v>
      </c>
      <c r="G129" s="754"/>
      <c r="I129" s="792"/>
      <c r="J129" s="792"/>
    </row>
    <row r="130" spans="1:10" x14ac:dyDescent="0.25">
      <c r="A130" s="756">
        <v>15</v>
      </c>
      <c r="B130" s="757" t="s">
        <v>491</v>
      </c>
      <c r="C130" s="751"/>
      <c r="D130" s="752">
        <v>1962</v>
      </c>
      <c r="E130" s="761">
        <f>SUM(E131:E137)</f>
        <v>0</v>
      </c>
      <c r="F130" s="755">
        <f>SUM(F131:F137)</f>
        <v>1962</v>
      </c>
      <c r="G130" s="773"/>
      <c r="I130" s="792"/>
      <c r="J130" s="792"/>
    </row>
    <row r="131" spans="1:10" x14ac:dyDescent="0.25">
      <c r="A131" s="1282" t="s">
        <v>492</v>
      </c>
      <c r="B131" s="1281" t="s">
        <v>493</v>
      </c>
      <c r="C131" s="767">
        <v>2261</v>
      </c>
      <c r="D131" s="768">
        <v>142</v>
      </c>
      <c r="E131" s="761"/>
      <c r="F131" s="761">
        <f t="shared" ref="F131:F137" si="11">D131+E131</f>
        <v>142</v>
      </c>
      <c r="G131" s="754"/>
      <c r="I131" s="792"/>
      <c r="J131" s="792"/>
    </row>
    <row r="132" spans="1:10" x14ac:dyDescent="0.25">
      <c r="A132" s="1282"/>
      <c r="B132" s="1281"/>
      <c r="C132" s="767">
        <v>2264</v>
      </c>
      <c r="D132" s="768">
        <v>561</v>
      </c>
      <c r="E132" s="761"/>
      <c r="F132" s="761">
        <f t="shared" si="11"/>
        <v>561</v>
      </c>
      <c r="G132" s="754"/>
      <c r="I132" s="792"/>
      <c r="J132" s="792"/>
    </row>
    <row r="133" spans="1:10" x14ac:dyDescent="0.25">
      <c r="A133" s="1282"/>
      <c r="B133" s="1281"/>
      <c r="C133" s="767">
        <v>2322</v>
      </c>
      <c r="D133" s="768">
        <v>327</v>
      </c>
      <c r="E133" s="761"/>
      <c r="F133" s="761">
        <f t="shared" si="11"/>
        <v>327</v>
      </c>
      <c r="G133" s="754"/>
      <c r="I133" s="792"/>
      <c r="J133" s="792"/>
    </row>
    <row r="134" spans="1:10" x14ac:dyDescent="0.25">
      <c r="A134" s="1282"/>
      <c r="B134" s="1281"/>
      <c r="C134" s="759">
        <v>2314</v>
      </c>
      <c r="D134" s="760">
        <v>142</v>
      </c>
      <c r="E134" s="761"/>
      <c r="F134" s="761">
        <f t="shared" si="11"/>
        <v>142</v>
      </c>
      <c r="G134" s="754"/>
      <c r="I134" s="792"/>
      <c r="J134" s="792"/>
    </row>
    <row r="135" spans="1:10" x14ac:dyDescent="0.25">
      <c r="A135" s="1282" t="s">
        <v>494</v>
      </c>
      <c r="B135" s="1281" t="s">
        <v>495</v>
      </c>
      <c r="C135" s="767">
        <v>2264</v>
      </c>
      <c r="D135" s="768">
        <v>250</v>
      </c>
      <c r="E135" s="761"/>
      <c r="F135" s="761">
        <f t="shared" si="11"/>
        <v>250</v>
      </c>
      <c r="G135" s="754"/>
      <c r="I135" s="792"/>
      <c r="J135" s="792"/>
    </row>
    <row r="136" spans="1:10" x14ac:dyDescent="0.25">
      <c r="A136" s="1282"/>
      <c r="B136" s="1281"/>
      <c r="C136" s="767">
        <v>2322</v>
      </c>
      <c r="D136" s="768">
        <v>250</v>
      </c>
      <c r="E136" s="761"/>
      <c r="F136" s="761">
        <f t="shared" si="11"/>
        <v>250</v>
      </c>
      <c r="G136" s="754"/>
      <c r="I136" s="792"/>
      <c r="J136" s="792"/>
    </row>
    <row r="137" spans="1:10" x14ac:dyDescent="0.25">
      <c r="A137" s="1282"/>
      <c r="B137" s="1281"/>
      <c r="C137" s="759">
        <v>2314</v>
      </c>
      <c r="D137" s="760">
        <v>290</v>
      </c>
      <c r="E137" s="761"/>
      <c r="F137" s="761">
        <f t="shared" si="11"/>
        <v>290</v>
      </c>
      <c r="G137" s="754"/>
      <c r="I137" s="792"/>
      <c r="J137" s="792"/>
    </row>
    <row r="138" spans="1:10" x14ac:dyDescent="0.25">
      <c r="A138" s="756">
        <v>16</v>
      </c>
      <c r="B138" s="757" t="s">
        <v>496</v>
      </c>
      <c r="C138" s="751"/>
      <c r="D138" s="752">
        <v>5663</v>
      </c>
      <c r="E138" s="761">
        <f>SUM(E139:E141)</f>
        <v>0</v>
      </c>
      <c r="F138" s="753">
        <f>SUM(F139:F141)</f>
        <v>5663</v>
      </c>
      <c r="G138" s="754"/>
      <c r="I138" s="792"/>
      <c r="J138" s="792"/>
    </row>
    <row r="139" spans="1:10" x14ac:dyDescent="0.25">
      <c r="A139" s="765" t="s">
        <v>497</v>
      </c>
      <c r="B139" s="766" t="s">
        <v>498</v>
      </c>
      <c r="C139" s="759">
        <v>2279</v>
      </c>
      <c r="D139" s="760">
        <v>3600</v>
      </c>
      <c r="E139" s="761"/>
      <c r="F139" s="761">
        <f t="shared" ref="F139:F141" si="12">D139+E139</f>
        <v>3600</v>
      </c>
      <c r="G139" s="754"/>
      <c r="I139" s="792"/>
      <c r="J139" s="792"/>
    </row>
    <row r="140" spans="1:10" x14ac:dyDescent="0.25">
      <c r="A140" s="765" t="s">
        <v>499</v>
      </c>
      <c r="B140" s="766" t="s">
        <v>500</v>
      </c>
      <c r="C140" s="759">
        <v>2279</v>
      </c>
      <c r="D140" s="760">
        <v>1700</v>
      </c>
      <c r="E140" s="761"/>
      <c r="F140" s="761">
        <f t="shared" si="12"/>
        <v>1700</v>
      </c>
      <c r="G140" s="754"/>
      <c r="I140" s="792"/>
      <c r="J140" s="792"/>
    </row>
    <row r="141" spans="1:10" x14ac:dyDescent="0.25">
      <c r="A141" s="765" t="s">
        <v>501</v>
      </c>
      <c r="B141" s="766" t="s">
        <v>502</v>
      </c>
      <c r="C141" s="759">
        <v>2279</v>
      </c>
      <c r="D141" s="760">
        <v>363</v>
      </c>
      <c r="E141" s="761"/>
      <c r="F141" s="761">
        <f t="shared" si="12"/>
        <v>363</v>
      </c>
      <c r="G141" s="754"/>
      <c r="I141" s="792"/>
      <c r="J141" s="792"/>
    </row>
    <row r="142" spans="1:10" x14ac:dyDescent="0.25">
      <c r="A142" s="756">
        <v>17</v>
      </c>
      <c r="B142" s="757" t="s">
        <v>503</v>
      </c>
      <c r="C142" s="759"/>
      <c r="D142" s="752">
        <v>110900</v>
      </c>
      <c r="E142" s="761">
        <f>SUM(E143:E147)</f>
        <v>0</v>
      </c>
      <c r="F142" s="753">
        <f>SUM(F143:F147)</f>
        <v>110900</v>
      </c>
      <c r="G142" s="754"/>
      <c r="I142" s="792"/>
      <c r="J142" s="792"/>
    </row>
    <row r="143" spans="1:10" x14ac:dyDescent="0.25">
      <c r="A143" s="765" t="s">
        <v>504</v>
      </c>
      <c r="B143" s="766" t="s">
        <v>505</v>
      </c>
      <c r="C143" s="759">
        <v>2314</v>
      </c>
      <c r="D143" s="760">
        <v>320</v>
      </c>
      <c r="E143" s="761"/>
      <c r="F143" s="761">
        <f t="shared" ref="F143:F147" si="13">D143+E143</f>
        <v>320</v>
      </c>
      <c r="G143" s="754"/>
      <c r="I143" s="792"/>
      <c r="J143" s="792"/>
    </row>
    <row r="144" spans="1:10" x14ac:dyDescent="0.25">
      <c r="A144" s="1282" t="s">
        <v>506</v>
      </c>
      <c r="B144" s="1281" t="s">
        <v>507</v>
      </c>
      <c r="C144" s="759">
        <v>2264</v>
      </c>
      <c r="D144" s="760">
        <v>150</v>
      </c>
      <c r="E144" s="761"/>
      <c r="F144" s="761">
        <f t="shared" si="13"/>
        <v>150</v>
      </c>
      <c r="G144" s="754"/>
      <c r="I144" s="792"/>
      <c r="J144" s="792"/>
    </row>
    <row r="145" spans="1:10" x14ac:dyDescent="0.25">
      <c r="A145" s="1282"/>
      <c r="B145" s="1281"/>
      <c r="C145" s="759">
        <v>2279</v>
      </c>
      <c r="D145" s="760">
        <v>70</v>
      </c>
      <c r="E145" s="761"/>
      <c r="F145" s="761">
        <f t="shared" si="13"/>
        <v>70</v>
      </c>
      <c r="G145" s="754"/>
      <c r="I145" s="792"/>
      <c r="J145" s="792"/>
    </row>
    <row r="146" spans="1:10" x14ac:dyDescent="0.25">
      <c r="A146" s="1282"/>
      <c r="B146" s="1281"/>
      <c r="C146" s="759">
        <v>2314</v>
      </c>
      <c r="D146" s="760">
        <v>360</v>
      </c>
      <c r="E146" s="761"/>
      <c r="F146" s="761">
        <f t="shared" si="13"/>
        <v>360</v>
      </c>
      <c r="G146" s="754"/>
      <c r="I146" s="792"/>
      <c r="J146" s="792"/>
    </row>
    <row r="147" spans="1:10" x14ac:dyDescent="0.25">
      <c r="A147" s="765" t="s">
        <v>508</v>
      </c>
      <c r="B147" s="766" t="s">
        <v>509</v>
      </c>
      <c r="C147" s="759">
        <v>2279</v>
      </c>
      <c r="D147" s="760">
        <v>110000</v>
      </c>
      <c r="E147" s="761"/>
      <c r="F147" s="761">
        <f t="shared" si="13"/>
        <v>110000</v>
      </c>
      <c r="G147" s="754"/>
      <c r="I147" s="792"/>
      <c r="J147" s="792"/>
    </row>
    <row r="148" spans="1:10" x14ac:dyDescent="0.25">
      <c r="A148" s="756">
        <v>18</v>
      </c>
      <c r="B148" s="757" t="s">
        <v>510</v>
      </c>
      <c r="C148" s="759"/>
      <c r="D148" s="752">
        <v>4200</v>
      </c>
      <c r="E148" s="761">
        <f>SUM(E149:E151)</f>
        <v>0</v>
      </c>
      <c r="F148" s="753">
        <f>SUM(F149:F151)</f>
        <v>4200</v>
      </c>
      <c r="G148" s="754"/>
      <c r="I148" s="792"/>
      <c r="J148" s="792"/>
    </row>
    <row r="149" spans="1:10" x14ac:dyDescent="0.25">
      <c r="A149" s="774" t="s">
        <v>511</v>
      </c>
      <c r="B149" s="766" t="s">
        <v>512</v>
      </c>
      <c r="C149" s="759">
        <v>2279</v>
      </c>
      <c r="D149" s="760">
        <v>1100</v>
      </c>
      <c r="E149" s="761"/>
      <c r="F149" s="761">
        <f t="shared" ref="F149:F151" si="14">D149+E149</f>
        <v>1100</v>
      </c>
      <c r="G149" s="754"/>
      <c r="I149" s="792"/>
      <c r="J149" s="792"/>
    </row>
    <row r="150" spans="1:10" x14ac:dyDescent="0.25">
      <c r="A150" s="774" t="s">
        <v>513</v>
      </c>
      <c r="B150" s="766" t="s">
        <v>514</v>
      </c>
      <c r="C150" s="759">
        <v>2279</v>
      </c>
      <c r="D150" s="760">
        <v>1100</v>
      </c>
      <c r="E150" s="761"/>
      <c r="F150" s="761">
        <f t="shared" si="14"/>
        <v>1100</v>
      </c>
      <c r="G150" s="754"/>
      <c r="I150" s="792"/>
      <c r="J150" s="792"/>
    </row>
    <row r="151" spans="1:10" x14ac:dyDescent="0.25">
      <c r="A151" s="774" t="s">
        <v>515</v>
      </c>
      <c r="B151" s="766" t="s">
        <v>516</v>
      </c>
      <c r="C151" s="759">
        <v>2279</v>
      </c>
      <c r="D151" s="760">
        <v>2000</v>
      </c>
      <c r="E151" s="761"/>
      <c r="F151" s="761">
        <f t="shared" si="14"/>
        <v>2000</v>
      </c>
      <c r="G151" s="754"/>
      <c r="I151" s="792"/>
      <c r="J151" s="792"/>
    </row>
    <row r="152" spans="1:10" x14ac:dyDescent="0.25">
      <c r="A152" s="756">
        <v>19</v>
      </c>
      <c r="B152" s="757" t="s">
        <v>517</v>
      </c>
      <c r="C152" s="759"/>
      <c r="D152" s="752">
        <f>SUM(D153:D174)</f>
        <v>193916</v>
      </c>
      <c r="E152" s="761">
        <f>SUM(E153:E174)</f>
        <v>0</v>
      </c>
      <c r="F152" s="753">
        <f>SUM(F153:F174)</f>
        <v>193916</v>
      </c>
      <c r="G152" s="754"/>
      <c r="I152" s="792"/>
      <c r="J152" s="792"/>
    </row>
    <row r="153" spans="1:10" x14ac:dyDescent="0.25">
      <c r="A153" s="765" t="s">
        <v>518</v>
      </c>
      <c r="B153" s="766" t="s">
        <v>519</v>
      </c>
      <c r="C153" s="759">
        <v>2279</v>
      </c>
      <c r="D153" s="760">
        <v>2100</v>
      </c>
      <c r="E153" s="761"/>
      <c r="F153" s="761">
        <f t="shared" ref="F153:F174" si="15">D153+E153</f>
        <v>2100</v>
      </c>
      <c r="G153" s="754"/>
      <c r="I153" s="792"/>
      <c r="J153" s="792"/>
    </row>
    <row r="154" spans="1:10" x14ac:dyDescent="0.25">
      <c r="A154" s="1282" t="s">
        <v>520</v>
      </c>
      <c r="B154" s="1281" t="s">
        <v>521</v>
      </c>
      <c r="C154" s="759">
        <v>2264</v>
      </c>
      <c r="D154" s="760">
        <v>143</v>
      </c>
      <c r="E154" s="761"/>
      <c r="F154" s="761">
        <f t="shared" si="15"/>
        <v>143</v>
      </c>
      <c r="G154" s="754"/>
      <c r="I154" s="792"/>
      <c r="J154" s="792"/>
    </row>
    <row r="155" spans="1:10" x14ac:dyDescent="0.25">
      <c r="A155" s="1282"/>
      <c r="B155" s="1281"/>
      <c r="C155" s="759">
        <v>2279</v>
      </c>
      <c r="D155" s="760">
        <v>100</v>
      </c>
      <c r="E155" s="761"/>
      <c r="F155" s="761">
        <f t="shared" si="15"/>
        <v>100</v>
      </c>
      <c r="G155" s="754"/>
      <c r="I155" s="792"/>
      <c r="J155" s="792"/>
    </row>
    <row r="156" spans="1:10" x14ac:dyDescent="0.25">
      <c r="A156" s="1282"/>
      <c r="B156" s="1281"/>
      <c r="C156" s="759">
        <v>2314</v>
      </c>
      <c r="D156" s="760">
        <v>300</v>
      </c>
      <c r="E156" s="761"/>
      <c r="F156" s="761">
        <f t="shared" si="15"/>
        <v>300</v>
      </c>
      <c r="G156" s="754"/>
      <c r="I156" s="792"/>
      <c r="J156" s="792"/>
    </row>
    <row r="157" spans="1:10" x14ac:dyDescent="0.25">
      <c r="A157" s="765" t="s">
        <v>522</v>
      </c>
      <c r="B157" s="766" t="s">
        <v>523</v>
      </c>
      <c r="C157" s="759">
        <v>2279</v>
      </c>
      <c r="D157" s="760">
        <v>3679</v>
      </c>
      <c r="E157" s="761"/>
      <c r="F157" s="761">
        <f t="shared" si="15"/>
        <v>3679</v>
      </c>
      <c r="G157" s="754"/>
      <c r="I157" s="792"/>
      <c r="J157" s="792"/>
    </row>
    <row r="158" spans="1:10" x14ac:dyDescent="0.25">
      <c r="A158" s="765" t="s">
        <v>524</v>
      </c>
      <c r="B158" s="766" t="s">
        <v>525</v>
      </c>
      <c r="C158" s="759">
        <v>2279</v>
      </c>
      <c r="D158" s="760">
        <v>2135</v>
      </c>
      <c r="E158" s="761"/>
      <c r="F158" s="761">
        <f t="shared" si="15"/>
        <v>2135</v>
      </c>
      <c r="G158" s="754"/>
      <c r="I158" s="792"/>
      <c r="J158" s="792"/>
    </row>
    <row r="159" spans="1:10" x14ac:dyDescent="0.25">
      <c r="A159" s="765" t="s">
        <v>526</v>
      </c>
      <c r="B159" s="775" t="s">
        <v>527</v>
      </c>
      <c r="C159" s="759">
        <v>2279</v>
      </c>
      <c r="D159" s="760">
        <v>15000</v>
      </c>
      <c r="E159" s="761"/>
      <c r="F159" s="761">
        <f t="shared" si="15"/>
        <v>15000</v>
      </c>
      <c r="G159" s="754"/>
      <c r="I159" s="792"/>
      <c r="J159" s="792"/>
    </row>
    <row r="160" spans="1:10" x14ac:dyDescent="0.25">
      <c r="A160" s="765" t="s">
        <v>528</v>
      </c>
      <c r="B160" s="775" t="s">
        <v>529</v>
      </c>
      <c r="C160" s="759">
        <v>2279</v>
      </c>
      <c r="D160" s="760">
        <v>30000</v>
      </c>
      <c r="E160" s="761"/>
      <c r="F160" s="761">
        <f t="shared" si="15"/>
        <v>30000</v>
      </c>
      <c r="G160" s="754"/>
      <c r="I160" s="792"/>
      <c r="J160" s="792"/>
    </row>
    <row r="161" spans="1:10" x14ac:dyDescent="0.25">
      <c r="A161" s="765" t="s">
        <v>530</v>
      </c>
      <c r="B161" s="766" t="s">
        <v>531</v>
      </c>
      <c r="C161" s="759">
        <v>2279</v>
      </c>
      <c r="D161" s="760">
        <v>1000</v>
      </c>
      <c r="E161" s="761"/>
      <c r="F161" s="761">
        <f t="shared" si="15"/>
        <v>1000</v>
      </c>
      <c r="G161" s="754"/>
      <c r="I161" s="792"/>
      <c r="J161" s="792"/>
    </row>
    <row r="162" spans="1:10" x14ac:dyDescent="0.25">
      <c r="A162" s="765" t="s">
        <v>532</v>
      </c>
      <c r="B162" s="766" t="s">
        <v>533</v>
      </c>
      <c r="C162" s="759">
        <v>2279</v>
      </c>
      <c r="D162" s="760">
        <f>430+1578</f>
        <v>2008</v>
      </c>
      <c r="E162" s="761"/>
      <c r="F162" s="761">
        <f t="shared" si="15"/>
        <v>2008</v>
      </c>
      <c r="G162" s="776"/>
      <c r="I162" s="792"/>
      <c r="J162" s="792"/>
    </row>
    <row r="163" spans="1:10" x14ac:dyDescent="0.25">
      <c r="A163" s="765" t="s">
        <v>534</v>
      </c>
      <c r="B163" s="766" t="s">
        <v>535</v>
      </c>
      <c r="C163" s="759">
        <v>2279</v>
      </c>
      <c r="D163" s="760">
        <v>1800</v>
      </c>
      <c r="E163" s="761"/>
      <c r="F163" s="761">
        <f t="shared" si="15"/>
        <v>1800</v>
      </c>
      <c r="G163" s="754"/>
      <c r="I163" s="792"/>
      <c r="J163" s="792"/>
    </row>
    <row r="164" spans="1:10" x14ac:dyDescent="0.25">
      <c r="A164" s="765" t="s">
        <v>536</v>
      </c>
      <c r="B164" s="766" t="s">
        <v>537</v>
      </c>
      <c r="C164" s="759">
        <v>2279</v>
      </c>
      <c r="D164" s="760">
        <v>70000</v>
      </c>
      <c r="E164" s="761"/>
      <c r="F164" s="761">
        <f t="shared" si="15"/>
        <v>70000</v>
      </c>
      <c r="G164" s="754"/>
      <c r="I164" s="792"/>
      <c r="J164" s="792"/>
    </row>
    <row r="165" spans="1:10" x14ac:dyDescent="0.25">
      <c r="A165" s="765" t="s">
        <v>538</v>
      </c>
      <c r="B165" s="766" t="s">
        <v>539</v>
      </c>
      <c r="C165" s="759">
        <v>2279</v>
      </c>
      <c r="D165" s="760">
        <v>1500</v>
      </c>
      <c r="E165" s="761"/>
      <c r="F165" s="761">
        <f t="shared" si="15"/>
        <v>1500</v>
      </c>
      <c r="G165" s="754"/>
      <c r="I165" s="792"/>
      <c r="J165" s="792"/>
    </row>
    <row r="166" spans="1:10" x14ac:dyDescent="0.25">
      <c r="A166" s="765" t="s">
        <v>540</v>
      </c>
      <c r="B166" s="766" t="s">
        <v>541</v>
      </c>
      <c r="C166" s="759">
        <v>2279</v>
      </c>
      <c r="D166" s="760">
        <v>800</v>
      </c>
      <c r="E166" s="761"/>
      <c r="F166" s="761">
        <f t="shared" si="15"/>
        <v>800</v>
      </c>
      <c r="G166" s="754"/>
      <c r="I166" s="792"/>
      <c r="J166" s="792"/>
    </row>
    <row r="167" spans="1:10" x14ac:dyDescent="0.25">
      <c r="A167" s="765" t="s">
        <v>542</v>
      </c>
      <c r="B167" s="766" t="s">
        <v>543</v>
      </c>
      <c r="C167" s="759">
        <v>2279</v>
      </c>
      <c r="D167" s="760">
        <v>5000</v>
      </c>
      <c r="E167" s="761"/>
      <c r="F167" s="761">
        <f t="shared" si="15"/>
        <v>5000</v>
      </c>
      <c r="G167" s="754"/>
      <c r="I167" s="792"/>
      <c r="J167" s="792"/>
    </row>
    <row r="168" spans="1:10" x14ac:dyDescent="0.25">
      <c r="A168" s="765" t="s">
        <v>544</v>
      </c>
      <c r="B168" s="766" t="s">
        <v>545</v>
      </c>
      <c r="C168" s="759">
        <v>2279</v>
      </c>
      <c r="D168" s="760">
        <v>551</v>
      </c>
      <c r="E168" s="761"/>
      <c r="F168" s="761">
        <f t="shared" si="15"/>
        <v>551</v>
      </c>
      <c r="G168" s="754"/>
      <c r="I168" s="792"/>
      <c r="J168" s="792"/>
    </row>
    <row r="169" spans="1:10" x14ac:dyDescent="0.25">
      <c r="A169" s="765" t="s">
        <v>546</v>
      </c>
      <c r="B169" s="766" t="s">
        <v>547</v>
      </c>
      <c r="C169" s="759">
        <v>2279</v>
      </c>
      <c r="D169" s="760">
        <v>2530</v>
      </c>
      <c r="E169" s="761"/>
      <c r="F169" s="761">
        <f t="shared" si="15"/>
        <v>2530</v>
      </c>
      <c r="G169" s="754"/>
      <c r="I169" s="792"/>
      <c r="J169" s="792"/>
    </row>
    <row r="170" spans="1:10" x14ac:dyDescent="0.25">
      <c r="A170" s="765" t="s">
        <v>548</v>
      </c>
      <c r="B170" s="766" t="s">
        <v>549</v>
      </c>
      <c r="C170" s="759">
        <v>2279</v>
      </c>
      <c r="D170" s="760">
        <v>30000</v>
      </c>
      <c r="E170" s="761"/>
      <c r="F170" s="761">
        <f t="shared" si="15"/>
        <v>30000</v>
      </c>
      <c r="G170" s="754"/>
      <c r="I170" s="792"/>
      <c r="J170" s="792"/>
    </row>
    <row r="171" spans="1:10" x14ac:dyDescent="0.25">
      <c r="A171" s="765" t="s">
        <v>550</v>
      </c>
      <c r="B171" s="766" t="s">
        <v>551</v>
      </c>
      <c r="C171" s="759">
        <v>2279</v>
      </c>
      <c r="D171" s="760">
        <v>16000</v>
      </c>
      <c r="E171" s="761"/>
      <c r="F171" s="761">
        <f t="shared" si="15"/>
        <v>16000</v>
      </c>
      <c r="G171" s="754"/>
      <c r="I171" s="792"/>
      <c r="J171" s="792"/>
    </row>
    <row r="172" spans="1:10" x14ac:dyDescent="0.25">
      <c r="A172" s="765" t="s">
        <v>552</v>
      </c>
      <c r="B172" s="766" t="s">
        <v>553</v>
      </c>
      <c r="C172" s="759">
        <v>2279</v>
      </c>
      <c r="D172" s="760">
        <v>1300</v>
      </c>
      <c r="E172" s="761"/>
      <c r="F172" s="761">
        <f t="shared" si="15"/>
        <v>1300</v>
      </c>
      <c r="G172" s="754"/>
      <c r="I172" s="792"/>
      <c r="J172" s="792"/>
    </row>
    <row r="173" spans="1:10" x14ac:dyDescent="0.25">
      <c r="A173" s="765" t="s">
        <v>554</v>
      </c>
      <c r="B173" s="766" t="s">
        <v>555</v>
      </c>
      <c r="C173" s="759">
        <v>2279</v>
      </c>
      <c r="D173" s="760">
        <v>2570</v>
      </c>
      <c r="E173" s="761"/>
      <c r="F173" s="761">
        <f t="shared" si="15"/>
        <v>2570</v>
      </c>
      <c r="G173" s="754"/>
      <c r="I173" s="792"/>
      <c r="J173" s="792"/>
    </row>
    <row r="174" spans="1:10" x14ac:dyDescent="0.25">
      <c r="A174" s="765" t="s">
        <v>556</v>
      </c>
      <c r="B174" s="766" t="s">
        <v>557</v>
      </c>
      <c r="C174" s="759">
        <v>2279</v>
      </c>
      <c r="D174" s="760">
        <v>5400</v>
      </c>
      <c r="E174" s="761"/>
      <c r="F174" s="761">
        <f t="shared" si="15"/>
        <v>5400</v>
      </c>
      <c r="G174" s="754"/>
      <c r="I174" s="792"/>
      <c r="J174" s="792"/>
    </row>
    <row r="175" spans="1:10" x14ac:dyDescent="0.25">
      <c r="A175" s="756">
        <v>20</v>
      </c>
      <c r="B175" s="757" t="s">
        <v>558</v>
      </c>
      <c r="C175" s="759"/>
      <c r="D175" s="752">
        <v>2860</v>
      </c>
      <c r="E175" s="761">
        <f>SUM(E176:E178)</f>
        <v>0</v>
      </c>
      <c r="F175" s="753">
        <f>SUM(F176:F178)</f>
        <v>2860</v>
      </c>
      <c r="G175" s="754"/>
      <c r="I175" s="792"/>
      <c r="J175" s="792"/>
    </row>
    <row r="176" spans="1:10" x14ac:dyDescent="0.25">
      <c r="A176" s="765" t="s">
        <v>559</v>
      </c>
      <c r="B176" s="766" t="s">
        <v>560</v>
      </c>
      <c r="C176" s="759">
        <v>2279</v>
      </c>
      <c r="D176" s="760">
        <v>785</v>
      </c>
      <c r="E176" s="761"/>
      <c r="F176" s="761">
        <f t="shared" ref="F176:F178" si="16">D176+E176</f>
        <v>785</v>
      </c>
      <c r="G176" s="754"/>
      <c r="I176" s="792"/>
      <c r="J176" s="792"/>
    </row>
    <row r="177" spans="1:10" x14ac:dyDescent="0.25">
      <c r="A177" s="765" t="s">
        <v>561</v>
      </c>
      <c r="B177" s="766" t="s">
        <v>562</v>
      </c>
      <c r="C177" s="759">
        <v>2279</v>
      </c>
      <c r="D177" s="760">
        <v>650</v>
      </c>
      <c r="E177" s="761"/>
      <c r="F177" s="761">
        <f t="shared" si="16"/>
        <v>650</v>
      </c>
      <c r="G177" s="754"/>
      <c r="I177" s="792"/>
      <c r="J177" s="792"/>
    </row>
    <row r="178" spans="1:10" x14ac:dyDescent="0.25">
      <c r="A178" s="765" t="s">
        <v>563</v>
      </c>
      <c r="B178" s="766" t="s">
        <v>564</v>
      </c>
      <c r="C178" s="759">
        <v>2279</v>
      </c>
      <c r="D178" s="760">
        <v>1425</v>
      </c>
      <c r="E178" s="761"/>
      <c r="F178" s="761">
        <f t="shared" si="16"/>
        <v>1425</v>
      </c>
      <c r="G178" s="754"/>
      <c r="I178" s="792"/>
      <c r="J178" s="792"/>
    </row>
    <row r="179" spans="1:10" x14ac:dyDescent="0.25">
      <c r="A179" s="756">
        <v>21</v>
      </c>
      <c r="B179" s="757" t="s">
        <v>565</v>
      </c>
      <c r="C179" s="759"/>
      <c r="D179" s="752">
        <v>5730</v>
      </c>
      <c r="E179" s="761">
        <f>SUM(E180:E183)</f>
        <v>0</v>
      </c>
      <c r="F179" s="753">
        <f>SUM(F180:F183)</f>
        <v>5730</v>
      </c>
      <c r="G179" s="754"/>
      <c r="I179" s="792"/>
      <c r="J179" s="792"/>
    </row>
    <row r="180" spans="1:10" x14ac:dyDescent="0.25">
      <c r="A180" s="1282" t="s">
        <v>566</v>
      </c>
      <c r="B180" s="1281" t="s">
        <v>567</v>
      </c>
      <c r="C180" s="759">
        <v>2279</v>
      </c>
      <c r="D180" s="760">
        <v>650</v>
      </c>
      <c r="E180" s="761"/>
      <c r="F180" s="761">
        <f t="shared" ref="F180:F183" si="17">D180+E180</f>
        <v>650</v>
      </c>
      <c r="G180" s="754"/>
      <c r="I180" s="792"/>
      <c r="J180" s="792"/>
    </row>
    <row r="181" spans="1:10" x14ac:dyDescent="0.25">
      <c r="A181" s="1282"/>
      <c r="B181" s="1281"/>
      <c r="C181" s="759">
        <v>2314</v>
      </c>
      <c r="D181" s="760">
        <v>1300</v>
      </c>
      <c r="E181" s="761"/>
      <c r="F181" s="761">
        <f t="shared" si="17"/>
        <v>1300</v>
      </c>
      <c r="G181" s="754"/>
      <c r="I181" s="792"/>
      <c r="J181" s="792"/>
    </row>
    <row r="182" spans="1:10" ht="34.5" customHeight="1" x14ac:dyDescent="0.25">
      <c r="A182" s="765" t="s">
        <v>568</v>
      </c>
      <c r="B182" s="766" t="s">
        <v>569</v>
      </c>
      <c r="C182" s="759">
        <v>2279</v>
      </c>
      <c r="D182" s="760">
        <v>3780</v>
      </c>
      <c r="E182" s="761"/>
      <c r="F182" s="761">
        <f t="shared" si="17"/>
        <v>3780</v>
      </c>
      <c r="G182" s="777"/>
      <c r="I182" s="792"/>
      <c r="J182" s="792"/>
    </row>
    <row r="183" spans="1:10" ht="34.5" customHeight="1" x14ac:dyDescent="0.25">
      <c r="A183" s="765" t="s">
        <v>570</v>
      </c>
      <c r="B183" s="766" t="s">
        <v>571</v>
      </c>
      <c r="C183" s="759">
        <v>2279</v>
      </c>
      <c r="D183" s="760">
        <v>0</v>
      </c>
      <c r="E183" s="761"/>
      <c r="F183" s="761">
        <f t="shared" si="17"/>
        <v>0</v>
      </c>
      <c r="G183" s="778"/>
      <c r="I183" s="792"/>
      <c r="J183" s="792"/>
    </row>
    <row r="184" spans="1:10" x14ac:dyDescent="0.25">
      <c r="A184" s="756">
        <v>22</v>
      </c>
      <c r="B184" s="757" t="s">
        <v>572</v>
      </c>
      <c r="C184" s="759"/>
      <c r="D184" s="752">
        <v>4093</v>
      </c>
      <c r="E184" s="761">
        <f>SUM(E185:E193)</f>
        <v>0</v>
      </c>
      <c r="F184" s="753">
        <f>SUM(F185:F193)</f>
        <v>4093</v>
      </c>
      <c r="G184" s="754"/>
      <c r="I184" s="792"/>
      <c r="J184" s="792"/>
    </row>
    <row r="185" spans="1:10" x14ac:dyDescent="0.25">
      <c r="A185" s="765" t="s">
        <v>573</v>
      </c>
      <c r="B185" s="766" t="s">
        <v>574</v>
      </c>
      <c r="C185" s="759">
        <v>2279</v>
      </c>
      <c r="D185" s="760">
        <v>2135</v>
      </c>
      <c r="E185" s="761"/>
      <c r="F185" s="761">
        <f t="shared" ref="F185:F193" si="18">D185+E185</f>
        <v>2135</v>
      </c>
      <c r="G185" s="754"/>
      <c r="I185" s="792"/>
      <c r="J185" s="792"/>
    </row>
    <row r="186" spans="1:10" x14ac:dyDescent="0.25">
      <c r="A186" s="1282" t="s">
        <v>575</v>
      </c>
      <c r="B186" s="1281" t="s">
        <v>576</v>
      </c>
      <c r="C186" s="759">
        <v>2264</v>
      </c>
      <c r="D186" s="760">
        <v>100</v>
      </c>
      <c r="E186" s="761"/>
      <c r="F186" s="761">
        <f t="shared" si="18"/>
        <v>100</v>
      </c>
      <c r="G186" s="754"/>
      <c r="I186" s="792"/>
      <c r="J186" s="792"/>
    </row>
    <row r="187" spans="1:10" x14ac:dyDescent="0.25">
      <c r="A187" s="1282"/>
      <c r="B187" s="1281"/>
      <c r="C187" s="759">
        <v>2314</v>
      </c>
      <c r="D187" s="760">
        <v>357</v>
      </c>
      <c r="E187" s="761"/>
      <c r="F187" s="761">
        <f t="shared" si="18"/>
        <v>357</v>
      </c>
      <c r="G187" s="754"/>
      <c r="I187" s="792"/>
      <c r="J187" s="792"/>
    </row>
    <row r="188" spans="1:10" x14ac:dyDescent="0.25">
      <c r="A188" s="1282" t="s">
        <v>577</v>
      </c>
      <c r="B188" s="1281" t="s">
        <v>578</v>
      </c>
      <c r="C188" s="759">
        <v>2264</v>
      </c>
      <c r="D188" s="760">
        <v>200</v>
      </c>
      <c r="E188" s="761"/>
      <c r="F188" s="761">
        <f t="shared" si="18"/>
        <v>200</v>
      </c>
      <c r="G188" s="754"/>
      <c r="I188" s="792"/>
      <c r="J188" s="792"/>
    </row>
    <row r="189" spans="1:10" x14ac:dyDescent="0.25">
      <c r="A189" s="1282"/>
      <c r="B189" s="1281"/>
      <c r="C189" s="759">
        <v>2314</v>
      </c>
      <c r="D189" s="760">
        <v>357</v>
      </c>
      <c r="E189" s="761"/>
      <c r="F189" s="761">
        <f t="shared" si="18"/>
        <v>357</v>
      </c>
      <c r="G189" s="754"/>
      <c r="I189" s="792"/>
      <c r="J189" s="792"/>
    </row>
    <row r="190" spans="1:10" x14ac:dyDescent="0.25">
      <c r="A190" s="1282" t="s">
        <v>579</v>
      </c>
      <c r="B190" s="1281" t="s">
        <v>580</v>
      </c>
      <c r="C190" s="759">
        <v>2264</v>
      </c>
      <c r="D190" s="760">
        <v>200</v>
      </c>
      <c r="E190" s="761"/>
      <c r="F190" s="761">
        <f t="shared" si="18"/>
        <v>200</v>
      </c>
      <c r="G190" s="754"/>
      <c r="I190" s="792"/>
      <c r="J190" s="792"/>
    </row>
    <row r="191" spans="1:10" x14ac:dyDescent="0.25">
      <c r="A191" s="1282"/>
      <c r="B191" s="1281"/>
      <c r="C191" s="759">
        <v>2314</v>
      </c>
      <c r="D191" s="760">
        <v>287</v>
      </c>
      <c r="E191" s="761"/>
      <c r="F191" s="761">
        <f t="shared" si="18"/>
        <v>287</v>
      </c>
      <c r="G191" s="754"/>
      <c r="I191" s="792"/>
      <c r="J191" s="792"/>
    </row>
    <row r="192" spans="1:10" x14ac:dyDescent="0.25">
      <c r="A192" s="1282" t="s">
        <v>581</v>
      </c>
      <c r="B192" s="1281" t="s">
        <v>582</v>
      </c>
      <c r="C192" s="759">
        <v>2264</v>
      </c>
      <c r="D192" s="760">
        <v>100</v>
      </c>
      <c r="E192" s="761"/>
      <c r="F192" s="761">
        <f t="shared" si="18"/>
        <v>100</v>
      </c>
      <c r="G192" s="754"/>
      <c r="I192" s="792"/>
      <c r="J192" s="792"/>
    </row>
    <row r="193" spans="1:10" x14ac:dyDescent="0.25">
      <c r="A193" s="1282"/>
      <c r="B193" s="1281"/>
      <c r="C193" s="759">
        <v>2314</v>
      </c>
      <c r="D193" s="760">
        <v>357</v>
      </c>
      <c r="E193" s="761"/>
      <c r="F193" s="761">
        <f t="shared" si="18"/>
        <v>357</v>
      </c>
      <c r="G193" s="754"/>
      <c r="I193" s="792"/>
      <c r="J193" s="792"/>
    </row>
    <row r="194" spans="1:10" x14ac:dyDescent="0.25">
      <c r="A194" s="756">
        <v>23</v>
      </c>
      <c r="B194" s="757" t="s">
        <v>583</v>
      </c>
      <c r="C194" s="759"/>
      <c r="D194" s="779">
        <v>3923</v>
      </c>
      <c r="E194" s="761">
        <f>SUM(E195:E196)</f>
        <v>0</v>
      </c>
      <c r="F194" s="753">
        <f>SUM(F195:F196)</f>
        <v>3923</v>
      </c>
      <c r="G194" s="754"/>
      <c r="I194" s="792"/>
      <c r="J194" s="792"/>
    </row>
    <row r="195" spans="1:10" x14ac:dyDescent="0.25">
      <c r="A195" s="765" t="s">
        <v>584</v>
      </c>
      <c r="B195" s="766" t="s">
        <v>585</v>
      </c>
      <c r="C195" s="759">
        <v>2279</v>
      </c>
      <c r="D195" s="760">
        <v>2500</v>
      </c>
      <c r="E195" s="761"/>
      <c r="F195" s="761">
        <f t="shared" ref="F195:F196" si="19">D195+E195</f>
        <v>2500</v>
      </c>
      <c r="G195" s="754"/>
      <c r="I195" s="792"/>
      <c r="J195" s="792"/>
    </row>
    <row r="196" spans="1:10" x14ac:dyDescent="0.25">
      <c r="A196" s="765" t="s">
        <v>586</v>
      </c>
      <c r="B196" s="766" t="s">
        <v>587</v>
      </c>
      <c r="C196" s="759">
        <v>2279</v>
      </c>
      <c r="D196" s="760">
        <v>1423</v>
      </c>
      <c r="E196" s="761"/>
      <c r="F196" s="761">
        <f t="shared" si="19"/>
        <v>1423</v>
      </c>
      <c r="G196" s="754"/>
      <c r="I196" s="792"/>
      <c r="J196" s="792"/>
    </row>
    <row r="197" spans="1:10" x14ac:dyDescent="0.25">
      <c r="A197" s="756">
        <v>24</v>
      </c>
      <c r="B197" s="757" t="s">
        <v>588</v>
      </c>
      <c r="C197" s="780"/>
      <c r="D197" s="779">
        <f>SUM(D198:D201)</f>
        <v>170700</v>
      </c>
      <c r="E197" s="761">
        <f>SUM(E198:E200)</f>
        <v>0</v>
      </c>
      <c r="F197" s="753">
        <f>SUM(F198:F201)</f>
        <v>170700</v>
      </c>
      <c r="G197" s="754"/>
      <c r="I197" s="792"/>
      <c r="J197" s="792"/>
    </row>
    <row r="198" spans="1:10" x14ac:dyDescent="0.25">
      <c r="A198" s="765" t="s">
        <v>589</v>
      </c>
      <c r="B198" s="766" t="s">
        <v>590</v>
      </c>
      <c r="C198" s="759">
        <v>2279</v>
      </c>
      <c r="D198" s="760">
        <v>700</v>
      </c>
      <c r="E198" s="761"/>
      <c r="F198" s="761">
        <f t="shared" ref="F198:F201" si="20">D198+E198</f>
        <v>700</v>
      </c>
      <c r="G198" s="754"/>
      <c r="I198" s="792"/>
      <c r="J198" s="792"/>
    </row>
    <row r="199" spans="1:10" x14ac:dyDescent="0.25">
      <c r="A199" s="765" t="s">
        <v>591</v>
      </c>
      <c r="B199" s="766" t="s">
        <v>592</v>
      </c>
      <c r="C199" s="759">
        <v>2279</v>
      </c>
      <c r="D199" s="760">
        <v>70000</v>
      </c>
      <c r="E199" s="761"/>
      <c r="F199" s="761">
        <f t="shared" si="20"/>
        <v>70000</v>
      </c>
      <c r="G199" s="754"/>
      <c r="I199" s="792"/>
      <c r="J199" s="792"/>
    </row>
    <row r="200" spans="1:10" x14ac:dyDescent="0.25">
      <c r="A200" s="765" t="s">
        <v>593</v>
      </c>
      <c r="B200" s="766" t="s">
        <v>594</v>
      </c>
      <c r="C200" s="759">
        <v>2279</v>
      </c>
      <c r="D200" s="760">
        <v>70000</v>
      </c>
      <c r="E200" s="761"/>
      <c r="F200" s="761">
        <f t="shared" si="20"/>
        <v>70000</v>
      </c>
      <c r="G200" s="754"/>
      <c r="I200" s="792"/>
      <c r="J200" s="792"/>
    </row>
    <row r="201" spans="1:10" x14ac:dyDescent="0.25">
      <c r="A201" s="765" t="s">
        <v>595</v>
      </c>
      <c r="B201" s="766" t="s">
        <v>596</v>
      </c>
      <c r="C201" s="759">
        <v>2279</v>
      </c>
      <c r="D201" s="760">
        <v>30000</v>
      </c>
      <c r="E201" s="761"/>
      <c r="F201" s="761">
        <f t="shared" si="20"/>
        <v>30000</v>
      </c>
      <c r="G201" s="754"/>
      <c r="I201" s="792"/>
      <c r="J201" s="792"/>
    </row>
    <row r="202" spans="1:10" x14ac:dyDescent="0.25">
      <c r="A202" s="756">
        <v>25</v>
      </c>
      <c r="B202" s="757" t="s">
        <v>597</v>
      </c>
      <c r="C202" s="781"/>
      <c r="D202" s="779">
        <v>110000</v>
      </c>
      <c r="E202" s="761">
        <f>SUM(E203:E203)</f>
        <v>0</v>
      </c>
      <c r="F202" s="753">
        <f>SUM(F203:F203)</f>
        <v>110000</v>
      </c>
      <c r="G202" s="754"/>
      <c r="I202" s="792"/>
      <c r="J202" s="792"/>
    </row>
    <row r="203" spans="1:10" x14ac:dyDescent="0.25">
      <c r="A203" s="765" t="s">
        <v>598</v>
      </c>
      <c r="B203" s="766" t="s">
        <v>599</v>
      </c>
      <c r="C203" s="759">
        <v>2279</v>
      </c>
      <c r="D203" s="760">
        <v>110000</v>
      </c>
      <c r="E203" s="761"/>
      <c r="F203" s="761">
        <f>D203+E203</f>
        <v>110000</v>
      </c>
      <c r="G203" s="754"/>
      <c r="I203" s="792"/>
      <c r="J203" s="792"/>
    </row>
    <row r="204" spans="1:10" ht="22.5" customHeight="1" x14ac:dyDescent="0.25">
      <c r="A204" s="1283" t="s">
        <v>600</v>
      </c>
      <c r="B204" s="1283"/>
      <c r="C204" s="780"/>
      <c r="D204" s="779">
        <f>SUM(D205:D290)</f>
        <v>467035</v>
      </c>
      <c r="E204" s="779">
        <f>SUM(E205:E290)</f>
        <v>0</v>
      </c>
      <c r="F204" s="779">
        <f>SUM(F205:F290)</f>
        <v>467035</v>
      </c>
      <c r="G204" s="754"/>
      <c r="I204" s="792"/>
      <c r="J204" s="792"/>
    </row>
    <row r="205" spans="1:10" x14ac:dyDescent="0.25">
      <c r="A205" s="765">
        <v>1</v>
      </c>
      <c r="B205" s="766" t="s">
        <v>601</v>
      </c>
      <c r="C205" s="759">
        <v>2279</v>
      </c>
      <c r="D205" s="760">
        <v>70000</v>
      </c>
      <c r="E205" s="761"/>
      <c r="F205" s="761">
        <f t="shared" ref="F205:F270" si="21">D205+E205</f>
        <v>70000</v>
      </c>
      <c r="G205" s="754"/>
      <c r="I205" s="792"/>
      <c r="J205" s="792"/>
    </row>
    <row r="206" spans="1:10" x14ac:dyDescent="0.25">
      <c r="A206" s="765">
        <v>2</v>
      </c>
      <c r="B206" s="766" t="s">
        <v>602</v>
      </c>
      <c r="C206" s="759">
        <v>2279</v>
      </c>
      <c r="D206" s="760">
        <v>46000</v>
      </c>
      <c r="E206" s="761"/>
      <c r="F206" s="761">
        <f t="shared" si="21"/>
        <v>46000</v>
      </c>
      <c r="G206" s="754"/>
      <c r="I206" s="792"/>
      <c r="J206" s="792"/>
    </row>
    <row r="207" spans="1:10" x14ac:dyDescent="0.25">
      <c r="A207" s="765">
        <v>3</v>
      </c>
      <c r="B207" s="766" t="s">
        <v>603</v>
      </c>
      <c r="C207" s="759">
        <v>2279</v>
      </c>
      <c r="D207" s="760">
        <v>30000</v>
      </c>
      <c r="E207" s="761"/>
      <c r="F207" s="761">
        <f t="shared" si="21"/>
        <v>30000</v>
      </c>
      <c r="G207" s="754"/>
      <c r="I207" s="792"/>
      <c r="J207" s="792"/>
    </row>
    <row r="208" spans="1:10" x14ac:dyDescent="0.25">
      <c r="A208" s="765">
        <v>4</v>
      </c>
      <c r="B208" s="766" t="s">
        <v>604</v>
      </c>
      <c r="C208" s="759">
        <v>2279</v>
      </c>
      <c r="D208" s="760">
        <v>3000</v>
      </c>
      <c r="E208" s="761"/>
      <c r="F208" s="761">
        <f t="shared" si="21"/>
        <v>3000</v>
      </c>
      <c r="G208" s="754"/>
      <c r="I208" s="792"/>
      <c r="J208" s="792"/>
    </row>
    <row r="209" spans="1:10" x14ac:dyDescent="0.25">
      <c r="A209" s="1282">
        <v>5</v>
      </c>
      <c r="B209" s="1281" t="s">
        <v>605</v>
      </c>
      <c r="C209" s="759">
        <v>2262</v>
      </c>
      <c r="D209" s="760">
        <v>3685</v>
      </c>
      <c r="E209" s="761"/>
      <c r="F209" s="761">
        <f t="shared" si="21"/>
        <v>3685</v>
      </c>
      <c r="G209" s="754"/>
      <c r="I209" s="792"/>
      <c r="J209" s="792"/>
    </row>
    <row r="210" spans="1:10" x14ac:dyDescent="0.25">
      <c r="A210" s="1282"/>
      <c r="B210" s="1281"/>
      <c r="C210" s="759">
        <v>2279</v>
      </c>
      <c r="D210" s="760">
        <v>3100</v>
      </c>
      <c r="E210" s="761"/>
      <c r="F210" s="761">
        <f t="shared" si="21"/>
        <v>3100</v>
      </c>
      <c r="G210" s="754"/>
      <c r="I210" s="792"/>
      <c r="J210" s="792"/>
    </row>
    <row r="211" spans="1:10" x14ac:dyDescent="0.25">
      <c r="A211" s="1282"/>
      <c r="B211" s="1281"/>
      <c r="C211" s="759">
        <v>2361</v>
      </c>
      <c r="D211" s="760">
        <v>3322</v>
      </c>
      <c r="E211" s="761"/>
      <c r="F211" s="761">
        <f t="shared" si="21"/>
        <v>3322</v>
      </c>
      <c r="G211" s="754"/>
      <c r="I211" s="792"/>
      <c r="J211" s="792"/>
    </row>
    <row r="212" spans="1:10" x14ac:dyDescent="0.25">
      <c r="A212" s="1282">
        <v>6</v>
      </c>
      <c r="B212" s="1281" t="s">
        <v>606</v>
      </c>
      <c r="C212" s="759">
        <v>2231</v>
      </c>
      <c r="D212" s="760">
        <v>1500</v>
      </c>
      <c r="E212" s="761"/>
      <c r="F212" s="761">
        <f t="shared" si="21"/>
        <v>1500</v>
      </c>
      <c r="G212" s="754"/>
      <c r="I212" s="792"/>
      <c r="J212" s="792"/>
    </row>
    <row r="213" spans="1:10" x14ac:dyDescent="0.25">
      <c r="A213" s="1282"/>
      <c r="B213" s="1281"/>
      <c r="C213" s="759">
        <v>2261</v>
      </c>
      <c r="D213" s="760">
        <v>3000</v>
      </c>
      <c r="E213" s="761"/>
      <c r="F213" s="761">
        <f t="shared" si="21"/>
        <v>3000</v>
      </c>
      <c r="G213" s="754"/>
      <c r="I213" s="792"/>
      <c r="J213" s="792"/>
    </row>
    <row r="214" spans="1:10" x14ac:dyDescent="0.25">
      <c r="A214" s="1282"/>
      <c r="B214" s="1281"/>
      <c r="C214" s="759">
        <v>2262</v>
      </c>
      <c r="D214" s="760">
        <v>750</v>
      </c>
      <c r="E214" s="761">
        <v>-559</v>
      </c>
      <c r="F214" s="761">
        <f t="shared" si="21"/>
        <v>191</v>
      </c>
      <c r="G214" s="754"/>
      <c r="I214" s="792"/>
      <c r="J214" s="792"/>
    </row>
    <row r="215" spans="1:10" x14ac:dyDescent="0.25">
      <c r="A215" s="1282"/>
      <c r="B215" s="1281"/>
      <c r="C215" s="759">
        <v>2361</v>
      </c>
      <c r="D215" s="760">
        <v>1000</v>
      </c>
      <c r="E215" s="761"/>
      <c r="F215" s="761">
        <f t="shared" si="21"/>
        <v>1000</v>
      </c>
      <c r="G215" s="754"/>
      <c r="I215" s="792"/>
      <c r="J215" s="792"/>
    </row>
    <row r="216" spans="1:10" x14ac:dyDescent="0.25">
      <c r="A216" s="1282">
        <v>7</v>
      </c>
      <c r="B216" s="1281" t="s">
        <v>607</v>
      </c>
      <c r="C216" s="759">
        <v>2231</v>
      </c>
      <c r="D216" s="760">
        <v>7595</v>
      </c>
      <c r="E216" s="761"/>
      <c r="F216" s="761">
        <f t="shared" si="21"/>
        <v>7595</v>
      </c>
      <c r="G216" s="754"/>
      <c r="I216" s="792"/>
      <c r="J216" s="792"/>
    </row>
    <row r="217" spans="1:10" x14ac:dyDescent="0.25">
      <c r="A217" s="1282"/>
      <c r="B217" s="1281"/>
      <c r="C217" s="759">
        <v>2247</v>
      </c>
      <c r="D217" s="760">
        <v>150</v>
      </c>
      <c r="E217" s="761"/>
      <c r="F217" s="761">
        <f t="shared" si="21"/>
        <v>150</v>
      </c>
      <c r="G217" s="754"/>
      <c r="I217" s="792"/>
      <c r="J217" s="792"/>
    </row>
    <row r="218" spans="1:10" x14ac:dyDescent="0.25">
      <c r="A218" s="1282"/>
      <c r="B218" s="1281"/>
      <c r="C218" s="759">
        <v>2261</v>
      </c>
      <c r="D218" s="760">
        <v>10216</v>
      </c>
      <c r="E218" s="761"/>
      <c r="F218" s="761">
        <f t="shared" si="21"/>
        <v>10216</v>
      </c>
      <c r="G218" s="773"/>
      <c r="I218" s="792"/>
      <c r="J218" s="792"/>
    </row>
    <row r="219" spans="1:10" x14ac:dyDescent="0.25">
      <c r="A219" s="1282"/>
      <c r="B219" s="1281"/>
      <c r="C219" s="759">
        <v>2262</v>
      </c>
      <c r="D219" s="760">
        <v>6102</v>
      </c>
      <c r="E219" s="761"/>
      <c r="F219" s="761">
        <f t="shared" si="21"/>
        <v>6102</v>
      </c>
      <c r="G219" s="754"/>
      <c r="I219" s="792"/>
      <c r="J219" s="792"/>
    </row>
    <row r="220" spans="1:10" x14ac:dyDescent="0.25">
      <c r="A220" s="1282"/>
      <c r="B220" s="1281"/>
      <c r="C220" s="759">
        <v>2322</v>
      </c>
      <c r="D220" s="760">
        <v>215</v>
      </c>
      <c r="E220" s="761"/>
      <c r="F220" s="761">
        <f t="shared" si="21"/>
        <v>215</v>
      </c>
      <c r="G220" s="776"/>
      <c r="I220" s="792"/>
    </row>
    <row r="221" spans="1:10" x14ac:dyDescent="0.25">
      <c r="A221" s="1282"/>
      <c r="B221" s="1281"/>
      <c r="C221" s="759">
        <v>2361</v>
      </c>
      <c r="D221" s="760">
        <f>11285+2403</f>
        <v>13688</v>
      </c>
      <c r="E221" s="761"/>
      <c r="F221" s="761">
        <f t="shared" si="21"/>
        <v>13688</v>
      </c>
      <c r="G221" s="773"/>
      <c r="I221" s="792"/>
      <c r="J221" s="792"/>
    </row>
    <row r="222" spans="1:10" x14ac:dyDescent="0.25">
      <c r="A222" s="1282"/>
      <c r="B222" s="1281"/>
      <c r="C222" s="759">
        <v>2264</v>
      </c>
      <c r="D222" s="760">
        <v>372</v>
      </c>
      <c r="E222" s="761"/>
      <c r="F222" s="761">
        <f t="shared" si="21"/>
        <v>372</v>
      </c>
      <c r="G222" s="754"/>
      <c r="I222" s="792"/>
      <c r="J222" s="792"/>
    </row>
    <row r="223" spans="1:10" x14ac:dyDescent="0.25">
      <c r="A223" s="1282"/>
      <c r="B223" s="1281"/>
      <c r="C223" s="759">
        <v>2311</v>
      </c>
      <c r="D223" s="760">
        <v>28</v>
      </c>
      <c r="E223" s="761"/>
      <c r="F223" s="761">
        <f t="shared" si="21"/>
        <v>28</v>
      </c>
      <c r="G223" s="754"/>
      <c r="I223" s="792"/>
      <c r="J223" s="792"/>
    </row>
    <row r="224" spans="1:10" x14ac:dyDescent="0.25">
      <c r="A224" s="1282"/>
      <c r="B224" s="1281"/>
      <c r="C224" s="759">
        <v>2312</v>
      </c>
      <c r="D224" s="760">
        <v>346</v>
      </c>
      <c r="E224" s="761"/>
      <c r="F224" s="761">
        <f t="shared" si="21"/>
        <v>346</v>
      </c>
      <c r="G224" s="754"/>
      <c r="I224" s="792"/>
      <c r="J224" s="792"/>
    </row>
    <row r="225" spans="1:10" x14ac:dyDescent="0.25">
      <c r="A225" s="765">
        <v>8</v>
      </c>
      <c r="B225" s="766" t="s">
        <v>608</v>
      </c>
      <c r="C225" s="759">
        <v>2279</v>
      </c>
      <c r="D225" s="760">
        <v>23000</v>
      </c>
      <c r="E225" s="761"/>
      <c r="F225" s="761">
        <f t="shared" si="21"/>
        <v>23000</v>
      </c>
      <c r="G225" s="754"/>
      <c r="I225" s="792"/>
      <c r="J225" s="792"/>
    </row>
    <row r="226" spans="1:10" x14ac:dyDescent="0.25">
      <c r="A226" s="765">
        <v>9</v>
      </c>
      <c r="B226" s="766" t="s">
        <v>609</v>
      </c>
      <c r="C226" s="759">
        <v>2279</v>
      </c>
      <c r="D226" s="760">
        <v>7300</v>
      </c>
      <c r="E226" s="761"/>
      <c r="F226" s="761">
        <f t="shared" si="21"/>
        <v>7300</v>
      </c>
      <c r="G226" s="754"/>
      <c r="I226" s="792"/>
      <c r="J226" s="792"/>
    </row>
    <row r="227" spans="1:10" x14ac:dyDescent="0.25">
      <c r="A227" s="765">
        <v>10</v>
      </c>
      <c r="B227" s="766" t="s">
        <v>610</v>
      </c>
      <c r="C227" s="759">
        <v>2279</v>
      </c>
      <c r="D227" s="760">
        <v>7300</v>
      </c>
      <c r="E227" s="761"/>
      <c r="F227" s="761">
        <f t="shared" si="21"/>
        <v>7300</v>
      </c>
      <c r="G227" s="754"/>
      <c r="I227" s="792"/>
      <c r="J227" s="792"/>
    </row>
    <row r="228" spans="1:10" x14ac:dyDescent="0.25">
      <c r="A228" s="765">
        <v>11</v>
      </c>
      <c r="B228" s="766" t="s">
        <v>611</v>
      </c>
      <c r="C228" s="759">
        <v>2279</v>
      </c>
      <c r="D228" s="760">
        <v>712</v>
      </c>
      <c r="E228" s="761"/>
      <c r="F228" s="761">
        <f t="shared" si="21"/>
        <v>712</v>
      </c>
      <c r="G228" s="754"/>
      <c r="I228" s="792"/>
      <c r="J228" s="792"/>
    </row>
    <row r="229" spans="1:10" x14ac:dyDescent="0.25">
      <c r="A229" s="765">
        <v>12</v>
      </c>
      <c r="B229" s="766" t="s">
        <v>612</v>
      </c>
      <c r="C229" s="759">
        <v>2279</v>
      </c>
      <c r="D229" s="760">
        <v>7280</v>
      </c>
      <c r="E229" s="761"/>
      <c r="F229" s="761">
        <f t="shared" si="21"/>
        <v>7280</v>
      </c>
      <c r="G229" s="754"/>
      <c r="I229" s="792"/>
      <c r="J229" s="792"/>
    </row>
    <row r="230" spans="1:10" x14ac:dyDescent="0.25">
      <c r="A230" s="765">
        <v>13</v>
      </c>
      <c r="B230" s="766" t="s">
        <v>613</v>
      </c>
      <c r="C230" s="759">
        <v>2279</v>
      </c>
      <c r="D230" s="760">
        <v>1000</v>
      </c>
      <c r="E230" s="761"/>
      <c r="F230" s="761">
        <f t="shared" si="21"/>
        <v>1000</v>
      </c>
      <c r="G230" s="754"/>
      <c r="I230" s="792"/>
      <c r="J230" s="792"/>
    </row>
    <row r="231" spans="1:10" x14ac:dyDescent="0.25">
      <c r="A231" s="765">
        <v>14</v>
      </c>
      <c r="B231" s="766" t="s">
        <v>614</v>
      </c>
      <c r="C231" s="759">
        <v>2279</v>
      </c>
      <c r="D231" s="760">
        <v>5692</v>
      </c>
      <c r="E231" s="761"/>
      <c r="F231" s="761">
        <f t="shared" si="21"/>
        <v>5692</v>
      </c>
      <c r="G231" s="754"/>
      <c r="I231" s="792"/>
      <c r="J231" s="792"/>
    </row>
    <row r="232" spans="1:10" x14ac:dyDescent="0.25">
      <c r="A232" s="765">
        <v>15</v>
      </c>
      <c r="B232" s="766" t="s">
        <v>615</v>
      </c>
      <c r="C232" s="759">
        <v>2279</v>
      </c>
      <c r="D232" s="760">
        <v>5692</v>
      </c>
      <c r="E232" s="761"/>
      <c r="F232" s="761">
        <f t="shared" si="21"/>
        <v>5692</v>
      </c>
      <c r="G232" s="754"/>
      <c r="I232" s="792"/>
      <c r="J232" s="792"/>
    </row>
    <row r="233" spans="1:10" x14ac:dyDescent="0.25">
      <c r="A233" s="1282">
        <v>16</v>
      </c>
      <c r="B233" s="1281" t="s">
        <v>616</v>
      </c>
      <c r="C233" s="759">
        <v>2262</v>
      </c>
      <c r="D233" s="760">
        <v>641</v>
      </c>
      <c r="E233" s="761"/>
      <c r="F233" s="761">
        <f t="shared" si="21"/>
        <v>641</v>
      </c>
      <c r="G233" s="754"/>
      <c r="I233" s="792"/>
      <c r="J233" s="792"/>
    </row>
    <row r="234" spans="1:10" x14ac:dyDescent="0.25">
      <c r="A234" s="1282"/>
      <c r="B234" s="1281"/>
      <c r="C234" s="759">
        <v>2279</v>
      </c>
      <c r="D234" s="760">
        <v>700</v>
      </c>
      <c r="E234" s="761"/>
      <c r="F234" s="761">
        <f t="shared" si="21"/>
        <v>700</v>
      </c>
      <c r="G234" s="754"/>
      <c r="I234" s="792"/>
      <c r="J234" s="792"/>
    </row>
    <row r="235" spans="1:10" x14ac:dyDescent="0.25">
      <c r="A235" s="1282"/>
      <c r="B235" s="1281"/>
      <c r="C235" s="759">
        <v>2312</v>
      </c>
      <c r="D235" s="760">
        <v>700</v>
      </c>
      <c r="E235" s="761"/>
      <c r="F235" s="761">
        <f t="shared" si="21"/>
        <v>700</v>
      </c>
      <c r="G235" s="754"/>
      <c r="I235" s="792"/>
      <c r="J235" s="792"/>
    </row>
    <row r="236" spans="1:10" x14ac:dyDescent="0.25">
      <c r="A236" s="770">
        <v>17</v>
      </c>
      <c r="B236" s="782" t="s">
        <v>617</v>
      </c>
      <c r="C236" s="759">
        <v>2361</v>
      </c>
      <c r="D236" s="760">
        <v>400</v>
      </c>
      <c r="E236" s="761"/>
      <c r="F236" s="761">
        <f t="shared" si="21"/>
        <v>400</v>
      </c>
      <c r="G236" s="754"/>
      <c r="I236" s="792"/>
      <c r="J236" s="792"/>
    </row>
    <row r="237" spans="1:10" x14ac:dyDescent="0.25">
      <c r="A237" s="774">
        <v>18</v>
      </c>
      <c r="B237" s="783" t="s">
        <v>618</v>
      </c>
      <c r="C237" s="759">
        <v>2279</v>
      </c>
      <c r="D237" s="760">
        <v>2704</v>
      </c>
      <c r="E237" s="761"/>
      <c r="F237" s="761">
        <f t="shared" si="21"/>
        <v>2704</v>
      </c>
      <c r="G237" s="754"/>
      <c r="I237" s="792"/>
      <c r="J237" s="792"/>
    </row>
    <row r="238" spans="1:10" x14ac:dyDescent="0.25">
      <c r="A238" s="774">
        <v>19</v>
      </c>
      <c r="B238" s="783" t="s">
        <v>619</v>
      </c>
      <c r="C238" s="759">
        <v>2279</v>
      </c>
      <c r="D238" s="760">
        <v>8500</v>
      </c>
      <c r="E238" s="761"/>
      <c r="F238" s="761">
        <f t="shared" si="21"/>
        <v>8500</v>
      </c>
      <c r="G238" s="754"/>
      <c r="I238" s="792"/>
      <c r="J238" s="792"/>
    </row>
    <row r="239" spans="1:10" x14ac:dyDescent="0.25">
      <c r="A239" s="765">
        <v>20</v>
      </c>
      <c r="B239" s="766" t="s">
        <v>620</v>
      </c>
      <c r="C239" s="759">
        <v>2279</v>
      </c>
      <c r="D239" s="760">
        <v>5692</v>
      </c>
      <c r="E239" s="761"/>
      <c r="F239" s="761">
        <f t="shared" si="21"/>
        <v>5692</v>
      </c>
      <c r="G239" s="754"/>
      <c r="I239" s="792"/>
      <c r="J239" s="792"/>
    </row>
    <row r="240" spans="1:10" x14ac:dyDescent="0.25">
      <c r="A240" s="774">
        <v>21</v>
      </c>
      <c r="B240" s="766" t="s">
        <v>621</v>
      </c>
      <c r="C240" s="759">
        <v>2279</v>
      </c>
      <c r="D240" s="760">
        <f>2419+1400</f>
        <v>3819</v>
      </c>
      <c r="E240" s="761"/>
      <c r="F240" s="761">
        <f t="shared" si="21"/>
        <v>3819</v>
      </c>
      <c r="G240" s="773"/>
      <c r="I240" s="792"/>
      <c r="J240" s="792"/>
    </row>
    <row r="241" spans="1:10" x14ac:dyDescent="0.25">
      <c r="A241" s="765">
        <v>22</v>
      </c>
      <c r="B241" s="766" t="s">
        <v>622</v>
      </c>
      <c r="C241" s="759">
        <v>2279</v>
      </c>
      <c r="D241" s="760">
        <v>4269</v>
      </c>
      <c r="E241" s="761"/>
      <c r="F241" s="761">
        <f t="shared" si="21"/>
        <v>4269</v>
      </c>
      <c r="G241" s="754"/>
      <c r="I241" s="792"/>
      <c r="J241" s="792"/>
    </row>
    <row r="242" spans="1:10" x14ac:dyDescent="0.25">
      <c r="A242" s="774">
        <v>23</v>
      </c>
      <c r="B242" s="766" t="s">
        <v>623</v>
      </c>
      <c r="C242" s="759">
        <v>2279</v>
      </c>
      <c r="D242" s="760">
        <v>5930</v>
      </c>
      <c r="E242" s="761"/>
      <c r="F242" s="761">
        <f t="shared" si="21"/>
        <v>5930</v>
      </c>
      <c r="G242" s="754"/>
      <c r="I242" s="792"/>
      <c r="J242" s="792"/>
    </row>
    <row r="243" spans="1:10" x14ac:dyDescent="0.25">
      <c r="A243" s="765">
        <v>24</v>
      </c>
      <c r="B243" s="766" t="s">
        <v>624</v>
      </c>
      <c r="C243" s="759">
        <v>2279</v>
      </c>
      <c r="D243" s="760">
        <v>10000</v>
      </c>
      <c r="E243" s="761"/>
      <c r="F243" s="761">
        <f t="shared" si="21"/>
        <v>10000</v>
      </c>
      <c r="G243" s="754"/>
      <c r="I243" s="792"/>
      <c r="J243" s="792"/>
    </row>
    <row r="244" spans="1:10" x14ac:dyDescent="0.25">
      <c r="A244" s="774">
        <v>25</v>
      </c>
      <c r="B244" s="766" t="s">
        <v>625</v>
      </c>
      <c r="C244" s="759">
        <v>2279</v>
      </c>
      <c r="D244" s="760">
        <v>5400</v>
      </c>
      <c r="E244" s="761"/>
      <c r="F244" s="761">
        <f t="shared" si="21"/>
        <v>5400</v>
      </c>
      <c r="G244" s="754"/>
      <c r="I244" s="792"/>
      <c r="J244" s="792"/>
    </row>
    <row r="245" spans="1:10" x14ac:dyDescent="0.25">
      <c r="A245" s="765">
        <v>26</v>
      </c>
      <c r="B245" s="766" t="s">
        <v>626</v>
      </c>
      <c r="C245" s="759">
        <v>2279</v>
      </c>
      <c r="D245" s="760">
        <v>2419</v>
      </c>
      <c r="E245" s="761"/>
      <c r="F245" s="761">
        <f t="shared" si="21"/>
        <v>2419</v>
      </c>
      <c r="G245" s="754"/>
      <c r="I245" s="792"/>
      <c r="J245" s="792"/>
    </row>
    <row r="246" spans="1:10" x14ac:dyDescent="0.25">
      <c r="A246" s="774">
        <v>27</v>
      </c>
      <c r="B246" s="766" t="s">
        <v>627</v>
      </c>
      <c r="C246" s="759">
        <v>2279</v>
      </c>
      <c r="D246" s="760">
        <v>1410</v>
      </c>
      <c r="E246" s="761"/>
      <c r="F246" s="761">
        <f t="shared" si="21"/>
        <v>1410</v>
      </c>
      <c r="G246" s="754"/>
      <c r="I246" s="792"/>
      <c r="J246" s="792"/>
    </row>
    <row r="247" spans="1:10" x14ac:dyDescent="0.25">
      <c r="A247" s="765">
        <v>28</v>
      </c>
      <c r="B247" s="766" t="s">
        <v>628</v>
      </c>
      <c r="C247" s="759">
        <v>2279</v>
      </c>
      <c r="D247" s="760">
        <v>2846</v>
      </c>
      <c r="E247" s="761"/>
      <c r="F247" s="761">
        <f t="shared" si="21"/>
        <v>2846</v>
      </c>
      <c r="G247" s="754"/>
      <c r="I247" s="792"/>
      <c r="J247" s="792"/>
    </row>
    <row r="248" spans="1:10" x14ac:dyDescent="0.25">
      <c r="A248" s="774">
        <v>29</v>
      </c>
      <c r="B248" s="766" t="s">
        <v>629</v>
      </c>
      <c r="C248" s="759">
        <v>2279</v>
      </c>
      <c r="D248" s="760">
        <v>500</v>
      </c>
      <c r="E248" s="761"/>
      <c r="F248" s="761">
        <f t="shared" si="21"/>
        <v>500</v>
      </c>
      <c r="G248" s="754"/>
      <c r="I248" s="792"/>
      <c r="J248" s="792"/>
    </row>
    <row r="249" spans="1:10" x14ac:dyDescent="0.25">
      <c r="A249" s="765">
        <v>30</v>
      </c>
      <c r="B249" s="766" t="s">
        <v>630</v>
      </c>
      <c r="C249" s="759">
        <v>2279</v>
      </c>
      <c r="D249" s="760">
        <v>750</v>
      </c>
      <c r="E249" s="761"/>
      <c r="F249" s="761">
        <f t="shared" si="21"/>
        <v>750</v>
      </c>
      <c r="G249" s="754"/>
      <c r="I249" s="792"/>
      <c r="J249" s="792"/>
    </row>
    <row r="250" spans="1:10" x14ac:dyDescent="0.25">
      <c r="A250" s="774">
        <v>31</v>
      </c>
      <c r="B250" s="782" t="s">
        <v>631</v>
      </c>
      <c r="C250" s="759">
        <v>2279</v>
      </c>
      <c r="D250" s="760">
        <v>1055</v>
      </c>
      <c r="E250" s="761"/>
      <c r="F250" s="761">
        <f t="shared" si="21"/>
        <v>1055</v>
      </c>
      <c r="G250" s="754"/>
      <c r="I250" s="792"/>
      <c r="J250" s="792"/>
    </row>
    <row r="251" spans="1:10" x14ac:dyDescent="0.25">
      <c r="A251" s="765">
        <v>32</v>
      </c>
      <c r="B251" s="782" t="s">
        <v>632</v>
      </c>
      <c r="C251" s="759">
        <v>2279</v>
      </c>
      <c r="D251" s="760">
        <f>7115-4964</f>
        <v>2151</v>
      </c>
      <c r="E251" s="761">
        <v>-2151</v>
      </c>
      <c r="F251" s="761">
        <f t="shared" si="21"/>
        <v>0</v>
      </c>
      <c r="G251" s="754"/>
      <c r="I251" s="792"/>
      <c r="J251" s="792"/>
    </row>
    <row r="252" spans="1:10" x14ac:dyDescent="0.25">
      <c r="A252" s="774">
        <v>33</v>
      </c>
      <c r="B252" s="766" t="s">
        <v>633</v>
      </c>
      <c r="C252" s="759">
        <v>2279</v>
      </c>
      <c r="D252" s="760">
        <v>2846</v>
      </c>
      <c r="E252" s="761"/>
      <c r="F252" s="761">
        <f t="shared" si="21"/>
        <v>2846</v>
      </c>
      <c r="G252" s="754"/>
      <c r="I252" s="792"/>
      <c r="J252" s="792"/>
    </row>
    <row r="253" spans="1:10" x14ac:dyDescent="0.25">
      <c r="A253" s="765">
        <v>34</v>
      </c>
      <c r="B253" s="782" t="s">
        <v>634</v>
      </c>
      <c r="C253" s="759">
        <v>2279</v>
      </c>
      <c r="D253" s="760">
        <v>2100</v>
      </c>
      <c r="E253" s="761"/>
      <c r="F253" s="761">
        <f t="shared" si="21"/>
        <v>2100</v>
      </c>
      <c r="G253" s="754"/>
      <c r="I253" s="792"/>
      <c r="J253" s="792"/>
    </row>
    <row r="254" spans="1:10" x14ac:dyDescent="0.25">
      <c r="A254" s="774">
        <v>35</v>
      </c>
      <c r="B254" s="766" t="s">
        <v>635</v>
      </c>
      <c r="C254" s="759">
        <v>2279</v>
      </c>
      <c r="D254" s="760">
        <v>1423</v>
      </c>
      <c r="E254" s="761"/>
      <c r="F254" s="761">
        <f t="shared" si="21"/>
        <v>1423</v>
      </c>
      <c r="G254" s="754"/>
      <c r="I254" s="792"/>
      <c r="J254" s="792"/>
    </row>
    <row r="255" spans="1:10" x14ac:dyDescent="0.25">
      <c r="A255" s="765">
        <v>36</v>
      </c>
      <c r="B255" s="766" t="s">
        <v>636</v>
      </c>
      <c r="C255" s="759">
        <v>2279</v>
      </c>
      <c r="D255" s="760">
        <v>2982</v>
      </c>
      <c r="E255" s="761"/>
      <c r="F255" s="761">
        <f t="shared" si="21"/>
        <v>2982</v>
      </c>
      <c r="G255" s="754"/>
      <c r="I255" s="792"/>
      <c r="J255" s="792"/>
    </row>
    <row r="256" spans="1:10" x14ac:dyDescent="0.25">
      <c r="A256" s="774">
        <v>37</v>
      </c>
      <c r="B256" s="782" t="s">
        <v>637</v>
      </c>
      <c r="C256" s="759">
        <v>2279</v>
      </c>
      <c r="D256" s="760">
        <v>3000</v>
      </c>
      <c r="E256" s="761"/>
      <c r="F256" s="761">
        <f t="shared" si="21"/>
        <v>3000</v>
      </c>
      <c r="G256" s="754"/>
      <c r="I256" s="792"/>
      <c r="J256" s="792"/>
    </row>
    <row r="257" spans="1:10" x14ac:dyDescent="0.25">
      <c r="A257" s="765">
        <v>38</v>
      </c>
      <c r="B257" s="782" t="s">
        <v>638</v>
      </c>
      <c r="C257" s="759">
        <v>2279</v>
      </c>
      <c r="D257" s="760">
        <v>3700</v>
      </c>
      <c r="E257" s="761"/>
      <c r="F257" s="761">
        <f t="shared" si="21"/>
        <v>3700</v>
      </c>
      <c r="G257" s="754"/>
      <c r="I257" s="792"/>
      <c r="J257" s="792"/>
    </row>
    <row r="258" spans="1:10" x14ac:dyDescent="0.25">
      <c r="A258" s="774">
        <v>39</v>
      </c>
      <c r="B258" s="766" t="s">
        <v>639</v>
      </c>
      <c r="C258" s="759">
        <v>2279</v>
      </c>
      <c r="D258" s="760">
        <v>3000</v>
      </c>
      <c r="E258" s="761"/>
      <c r="F258" s="761">
        <f t="shared" si="21"/>
        <v>3000</v>
      </c>
      <c r="G258" s="754"/>
      <c r="I258" s="792"/>
      <c r="J258" s="792"/>
    </row>
    <row r="259" spans="1:10" x14ac:dyDescent="0.25">
      <c r="A259" s="765">
        <v>40</v>
      </c>
      <c r="B259" s="782" t="s">
        <v>640</v>
      </c>
      <c r="C259" s="759">
        <v>2279</v>
      </c>
      <c r="D259" s="760">
        <v>6950</v>
      </c>
      <c r="E259" s="761"/>
      <c r="F259" s="761">
        <f t="shared" si="21"/>
        <v>6950</v>
      </c>
      <c r="G259" s="754"/>
      <c r="I259" s="792"/>
      <c r="J259" s="792"/>
    </row>
    <row r="260" spans="1:10" x14ac:dyDescent="0.25">
      <c r="A260" s="774">
        <v>41</v>
      </c>
      <c r="B260" s="766" t="s">
        <v>641</v>
      </c>
      <c r="C260" s="759">
        <v>2279</v>
      </c>
      <c r="D260" s="760">
        <v>4269</v>
      </c>
      <c r="E260" s="761"/>
      <c r="F260" s="761">
        <f t="shared" si="21"/>
        <v>4269</v>
      </c>
      <c r="G260" s="754"/>
      <c r="I260" s="792"/>
      <c r="J260" s="792"/>
    </row>
    <row r="261" spans="1:10" x14ac:dyDescent="0.25">
      <c r="A261" s="774">
        <v>42</v>
      </c>
      <c r="B261" s="782" t="s">
        <v>642</v>
      </c>
      <c r="C261" s="759">
        <v>2279</v>
      </c>
      <c r="D261" s="760">
        <v>20000</v>
      </c>
      <c r="E261" s="761"/>
      <c r="F261" s="761">
        <f t="shared" si="21"/>
        <v>20000</v>
      </c>
      <c r="G261" s="754"/>
      <c r="I261" s="792"/>
      <c r="J261" s="792"/>
    </row>
    <row r="262" spans="1:10" x14ac:dyDescent="0.25">
      <c r="A262" s="765">
        <v>43</v>
      </c>
      <c r="B262" s="766" t="s">
        <v>643</v>
      </c>
      <c r="C262" s="759">
        <v>2279</v>
      </c>
      <c r="D262" s="760">
        <f>2419+1400</f>
        <v>3819</v>
      </c>
      <c r="E262" s="761"/>
      <c r="F262" s="761">
        <f t="shared" si="21"/>
        <v>3819</v>
      </c>
      <c r="G262" s="773"/>
      <c r="I262" s="792"/>
      <c r="J262" s="792"/>
    </row>
    <row r="263" spans="1:10" x14ac:dyDescent="0.25">
      <c r="A263" s="774">
        <v>44</v>
      </c>
      <c r="B263" s="766" t="s">
        <v>644</v>
      </c>
      <c r="C263" s="759">
        <v>2279</v>
      </c>
      <c r="D263" s="760">
        <v>3230</v>
      </c>
      <c r="E263" s="761"/>
      <c r="F263" s="761">
        <f t="shared" si="21"/>
        <v>3230</v>
      </c>
      <c r="G263" s="754"/>
      <c r="I263" s="792"/>
      <c r="J263" s="792"/>
    </row>
    <row r="264" spans="1:10" x14ac:dyDescent="0.25">
      <c r="A264" s="765">
        <v>45</v>
      </c>
      <c r="B264" s="782" t="s">
        <v>645</v>
      </c>
      <c r="C264" s="759">
        <v>2279</v>
      </c>
      <c r="D264" s="760">
        <v>500</v>
      </c>
      <c r="E264" s="761"/>
      <c r="F264" s="761">
        <f t="shared" si="21"/>
        <v>500</v>
      </c>
      <c r="G264" s="754"/>
      <c r="I264" s="792"/>
      <c r="J264" s="792"/>
    </row>
    <row r="265" spans="1:10" x14ac:dyDescent="0.25">
      <c r="A265" s="774">
        <v>46</v>
      </c>
      <c r="B265" s="782" t="s">
        <v>646</v>
      </c>
      <c r="C265" s="759">
        <v>2279</v>
      </c>
      <c r="D265" s="760">
        <v>2710</v>
      </c>
      <c r="E265" s="761">
        <v>2710</v>
      </c>
      <c r="F265" s="761">
        <f t="shared" si="21"/>
        <v>5420</v>
      </c>
      <c r="G265" s="773"/>
      <c r="I265" s="792"/>
      <c r="J265" s="792"/>
    </row>
    <row r="266" spans="1:10" x14ac:dyDescent="0.25">
      <c r="A266" s="765">
        <v>47</v>
      </c>
      <c r="B266" s="766" t="s">
        <v>647</v>
      </c>
      <c r="C266" s="759">
        <v>2279</v>
      </c>
      <c r="D266" s="760">
        <v>470</v>
      </c>
      <c r="E266" s="761"/>
      <c r="F266" s="761">
        <f t="shared" si="21"/>
        <v>470</v>
      </c>
      <c r="G266" s="754"/>
      <c r="I266" s="792"/>
      <c r="J266" s="792"/>
    </row>
    <row r="267" spans="1:10" x14ac:dyDescent="0.25">
      <c r="A267" s="774">
        <v>48</v>
      </c>
      <c r="B267" s="766" t="s">
        <v>648</v>
      </c>
      <c r="C267" s="759">
        <v>2279</v>
      </c>
      <c r="D267" s="760">
        <v>2846</v>
      </c>
      <c r="E267" s="761"/>
      <c r="F267" s="761">
        <f t="shared" si="21"/>
        <v>2846</v>
      </c>
      <c r="G267" s="754"/>
      <c r="I267" s="792"/>
      <c r="J267" s="792"/>
    </row>
    <row r="268" spans="1:10" x14ac:dyDescent="0.25">
      <c r="A268" s="765">
        <v>49</v>
      </c>
      <c r="B268" s="782" t="s">
        <v>649</v>
      </c>
      <c r="C268" s="759">
        <v>2279</v>
      </c>
      <c r="D268" s="760">
        <v>1423</v>
      </c>
      <c r="E268" s="761"/>
      <c r="F268" s="761">
        <f t="shared" si="21"/>
        <v>1423</v>
      </c>
      <c r="G268" s="754"/>
      <c r="I268" s="792"/>
      <c r="J268" s="792"/>
    </row>
    <row r="269" spans="1:10" x14ac:dyDescent="0.25">
      <c r="A269" s="774">
        <v>50</v>
      </c>
      <c r="B269" s="782" t="s">
        <v>650</v>
      </c>
      <c r="C269" s="759">
        <v>2279</v>
      </c>
      <c r="D269" s="760">
        <v>800</v>
      </c>
      <c r="E269" s="761"/>
      <c r="F269" s="761">
        <f t="shared" si="21"/>
        <v>800</v>
      </c>
      <c r="G269" s="754"/>
      <c r="I269" s="792"/>
      <c r="J269" s="792"/>
    </row>
    <row r="270" spans="1:10" x14ac:dyDescent="0.25">
      <c r="A270" s="765">
        <v>51</v>
      </c>
      <c r="B270" s="766" t="s">
        <v>651</v>
      </c>
      <c r="C270" s="759">
        <v>2279</v>
      </c>
      <c r="D270" s="760">
        <v>6000</v>
      </c>
      <c r="E270" s="761"/>
      <c r="F270" s="761">
        <f t="shared" si="21"/>
        <v>6000</v>
      </c>
      <c r="G270" s="754"/>
      <c r="I270" s="792"/>
      <c r="J270" s="792"/>
    </row>
    <row r="271" spans="1:10" x14ac:dyDescent="0.25">
      <c r="A271" s="774">
        <v>52</v>
      </c>
      <c r="B271" s="766" t="s">
        <v>652</v>
      </c>
      <c r="C271" s="759">
        <v>2279</v>
      </c>
      <c r="D271" s="760">
        <v>3100</v>
      </c>
      <c r="E271" s="761"/>
      <c r="F271" s="761">
        <f t="shared" ref="F271:F290" si="22">D271+E271</f>
        <v>3100</v>
      </c>
      <c r="G271" s="754"/>
      <c r="I271" s="792"/>
      <c r="J271" s="792"/>
    </row>
    <row r="272" spans="1:10" x14ac:dyDescent="0.25">
      <c r="A272" s="765">
        <v>53</v>
      </c>
      <c r="B272" s="766" t="s">
        <v>653</v>
      </c>
      <c r="C272" s="759">
        <v>2279</v>
      </c>
      <c r="D272" s="760">
        <v>198</v>
      </c>
      <c r="E272" s="761"/>
      <c r="F272" s="761">
        <f t="shared" si="22"/>
        <v>198</v>
      </c>
      <c r="G272" s="754"/>
      <c r="I272" s="792"/>
      <c r="J272" s="792"/>
    </row>
    <row r="273" spans="1:10" x14ac:dyDescent="0.25">
      <c r="A273" s="1279">
        <v>54</v>
      </c>
      <c r="B273" s="1280" t="s">
        <v>654</v>
      </c>
      <c r="C273" s="759">
        <v>2279</v>
      </c>
      <c r="D273" s="760">
        <v>225</v>
      </c>
      <c r="E273" s="761"/>
      <c r="F273" s="761">
        <f t="shared" si="22"/>
        <v>225</v>
      </c>
      <c r="G273" s="754"/>
      <c r="I273" s="792"/>
      <c r="J273" s="792"/>
    </row>
    <row r="274" spans="1:10" x14ac:dyDescent="0.25">
      <c r="A274" s="1279"/>
      <c r="B274" s="1280"/>
      <c r="C274" s="759">
        <v>2361</v>
      </c>
      <c r="D274" s="760">
        <v>460</v>
      </c>
      <c r="E274" s="761"/>
      <c r="F274" s="761">
        <f t="shared" si="22"/>
        <v>460</v>
      </c>
      <c r="G274" s="754"/>
      <c r="I274" s="792"/>
      <c r="J274" s="792"/>
    </row>
    <row r="275" spans="1:10" x14ac:dyDescent="0.25">
      <c r="A275" s="1279"/>
      <c r="B275" s="1280"/>
      <c r="C275" s="759">
        <v>2262</v>
      </c>
      <c r="D275" s="760">
        <v>300</v>
      </c>
      <c r="E275" s="761"/>
      <c r="F275" s="761">
        <f t="shared" si="22"/>
        <v>300</v>
      </c>
      <c r="G275" s="754"/>
      <c r="I275" s="792"/>
      <c r="J275" s="792"/>
    </row>
    <row r="276" spans="1:10" x14ac:dyDescent="0.25">
      <c r="A276" s="1279">
        <v>55</v>
      </c>
      <c r="B276" s="1281" t="s">
        <v>655</v>
      </c>
      <c r="C276" s="759">
        <v>2279</v>
      </c>
      <c r="D276" s="760">
        <v>557</v>
      </c>
      <c r="E276" s="761"/>
      <c r="F276" s="761">
        <f t="shared" si="22"/>
        <v>557</v>
      </c>
      <c r="G276" s="754"/>
      <c r="I276" s="792"/>
      <c r="J276" s="792"/>
    </row>
    <row r="277" spans="1:10" x14ac:dyDescent="0.25">
      <c r="A277" s="1279"/>
      <c r="B277" s="1281"/>
      <c r="C277" s="759">
        <v>2361</v>
      </c>
      <c r="D277" s="760">
        <v>407</v>
      </c>
      <c r="E277" s="761"/>
      <c r="F277" s="761">
        <f t="shared" si="22"/>
        <v>407</v>
      </c>
      <c r="G277" s="754"/>
      <c r="I277" s="792"/>
      <c r="J277" s="792"/>
    </row>
    <row r="278" spans="1:10" x14ac:dyDescent="0.25">
      <c r="A278" s="765">
        <v>56</v>
      </c>
      <c r="B278" s="766" t="s">
        <v>656</v>
      </c>
      <c r="C278" s="759">
        <v>2279</v>
      </c>
      <c r="D278" s="760">
        <v>929</v>
      </c>
      <c r="E278" s="761"/>
      <c r="F278" s="761">
        <f t="shared" si="22"/>
        <v>929</v>
      </c>
      <c r="G278" s="754"/>
      <c r="I278" s="792"/>
      <c r="J278" s="792"/>
    </row>
    <row r="279" spans="1:10" x14ac:dyDescent="0.25">
      <c r="A279" s="765">
        <v>57</v>
      </c>
      <c r="B279" s="766" t="s">
        <v>657</v>
      </c>
      <c r="C279" s="759">
        <v>2279</v>
      </c>
      <c r="D279" s="760">
        <v>870</v>
      </c>
      <c r="E279" s="761"/>
      <c r="F279" s="761">
        <f t="shared" si="22"/>
        <v>870</v>
      </c>
      <c r="G279" s="754"/>
      <c r="I279" s="792"/>
      <c r="J279" s="792"/>
    </row>
    <row r="280" spans="1:10" x14ac:dyDescent="0.25">
      <c r="A280" s="1282">
        <v>58</v>
      </c>
      <c r="B280" s="1281" t="s">
        <v>658</v>
      </c>
      <c r="C280" s="759">
        <v>2279</v>
      </c>
      <c r="D280" s="760">
        <v>329</v>
      </c>
      <c r="E280" s="761"/>
      <c r="F280" s="761">
        <f t="shared" si="22"/>
        <v>329</v>
      </c>
      <c r="G280" s="754"/>
      <c r="I280" s="792"/>
      <c r="J280" s="792"/>
    </row>
    <row r="281" spans="1:10" x14ac:dyDescent="0.25">
      <c r="A281" s="1282"/>
      <c r="B281" s="1281"/>
      <c r="C281" s="759">
        <v>2361</v>
      </c>
      <c r="D281" s="760">
        <v>288</v>
      </c>
      <c r="E281" s="761"/>
      <c r="F281" s="761">
        <f t="shared" si="22"/>
        <v>288</v>
      </c>
      <c r="G281" s="754"/>
      <c r="I281" s="792"/>
      <c r="J281" s="792"/>
    </row>
    <row r="282" spans="1:10" x14ac:dyDescent="0.25">
      <c r="A282" s="765">
        <v>59</v>
      </c>
      <c r="B282" s="766" t="s">
        <v>659</v>
      </c>
      <c r="C282" s="759">
        <v>2279</v>
      </c>
      <c r="D282" s="760">
        <v>2500</v>
      </c>
      <c r="E282" s="761"/>
      <c r="F282" s="761">
        <f t="shared" si="22"/>
        <v>2500</v>
      </c>
      <c r="G282" s="754"/>
      <c r="I282" s="792"/>
      <c r="J282" s="792"/>
    </row>
    <row r="283" spans="1:10" x14ac:dyDescent="0.25">
      <c r="A283" s="770">
        <v>60</v>
      </c>
      <c r="B283" s="766" t="s">
        <v>660</v>
      </c>
      <c r="C283" s="759">
        <v>6422</v>
      </c>
      <c r="D283" s="760">
        <v>34000</v>
      </c>
      <c r="E283" s="761"/>
      <c r="F283" s="761">
        <f t="shared" si="22"/>
        <v>34000</v>
      </c>
      <c r="G283" s="754"/>
      <c r="I283" s="792"/>
      <c r="J283" s="792"/>
    </row>
    <row r="284" spans="1:10" x14ac:dyDescent="0.25">
      <c r="A284" s="765">
        <v>61</v>
      </c>
      <c r="B284" s="766" t="s">
        <v>661</v>
      </c>
      <c r="C284" s="759">
        <v>2279</v>
      </c>
      <c r="D284" s="760">
        <v>12100</v>
      </c>
      <c r="E284" s="761"/>
      <c r="F284" s="761">
        <f t="shared" si="22"/>
        <v>12100</v>
      </c>
      <c r="G284" s="754"/>
      <c r="I284" s="792"/>
      <c r="J284" s="792"/>
    </row>
    <row r="285" spans="1:10" x14ac:dyDescent="0.25">
      <c r="A285" s="770">
        <v>62</v>
      </c>
      <c r="B285" s="766" t="s">
        <v>662</v>
      </c>
      <c r="C285" s="759">
        <v>2279</v>
      </c>
      <c r="D285" s="760">
        <v>5340</v>
      </c>
      <c r="E285" s="761"/>
      <c r="F285" s="761">
        <f t="shared" si="22"/>
        <v>5340</v>
      </c>
      <c r="G285" s="754"/>
      <c r="I285" s="792"/>
      <c r="J285" s="792"/>
    </row>
    <row r="286" spans="1:10" x14ac:dyDescent="0.25">
      <c r="A286" s="765">
        <v>63</v>
      </c>
      <c r="B286" s="766" t="s">
        <v>663</v>
      </c>
      <c r="C286" s="759">
        <v>2279</v>
      </c>
      <c r="D286" s="760">
        <v>3083</v>
      </c>
      <c r="E286" s="761"/>
      <c r="F286" s="761">
        <f t="shared" si="22"/>
        <v>3083</v>
      </c>
      <c r="G286" s="773"/>
      <c r="I286" s="792"/>
      <c r="J286" s="792"/>
    </row>
    <row r="287" spans="1:10" x14ac:dyDescent="0.25">
      <c r="A287" s="765">
        <v>64</v>
      </c>
      <c r="B287" s="766" t="s">
        <v>664</v>
      </c>
      <c r="C287" s="759">
        <v>2279</v>
      </c>
      <c r="D287" s="760">
        <v>3600</v>
      </c>
      <c r="E287" s="761"/>
      <c r="F287" s="761">
        <f t="shared" si="22"/>
        <v>3600</v>
      </c>
      <c r="G287" s="773"/>
      <c r="I287" s="792"/>
      <c r="J287" s="792"/>
    </row>
    <row r="288" spans="1:10" x14ac:dyDescent="0.25">
      <c r="A288" s="770">
        <v>65</v>
      </c>
      <c r="B288" s="766" t="s">
        <v>665</v>
      </c>
      <c r="C288" s="759">
        <v>2361</v>
      </c>
      <c r="D288" s="760">
        <v>4000</v>
      </c>
      <c r="E288" s="761"/>
      <c r="F288" s="761">
        <f t="shared" si="22"/>
        <v>4000</v>
      </c>
      <c r="G288" s="754"/>
      <c r="I288" s="792"/>
      <c r="J288" s="792"/>
    </row>
    <row r="289" spans="1:10" x14ac:dyDescent="0.25">
      <c r="A289" s="770">
        <v>66</v>
      </c>
      <c r="B289" s="766" t="s">
        <v>676</v>
      </c>
      <c r="C289" s="759">
        <v>2279</v>
      </c>
      <c r="D289" s="760">
        <v>280</v>
      </c>
      <c r="E289" s="761"/>
      <c r="F289" s="761">
        <f t="shared" si="22"/>
        <v>280</v>
      </c>
      <c r="G289" s="773"/>
      <c r="I289" s="792"/>
      <c r="J289" s="792"/>
    </row>
    <row r="290" spans="1:10" x14ac:dyDescent="0.25">
      <c r="A290" s="770">
        <v>67</v>
      </c>
      <c r="B290" s="766" t="s">
        <v>666</v>
      </c>
      <c r="C290" s="759">
        <v>2279</v>
      </c>
      <c r="D290" s="760">
        <f>470</f>
        <v>470</v>
      </c>
      <c r="E290" s="761"/>
      <c r="F290" s="761">
        <f t="shared" si="22"/>
        <v>470</v>
      </c>
      <c r="G290" s="773"/>
      <c r="I290" s="792"/>
    </row>
    <row r="291" spans="1:10" x14ac:dyDescent="0.25">
      <c r="A291" s="756" t="s">
        <v>667</v>
      </c>
      <c r="B291" s="757" t="s">
        <v>668</v>
      </c>
      <c r="C291" s="759"/>
      <c r="D291" s="752">
        <f>SUM(D292)</f>
        <v>0</v>
      </c>
      <c r="E291" s="761">
        <f>SUM(E292)</f>
        <v>0</v>
      </c>
      <c r="F291" s="753">
        <f>SUM(F292)</f>
        <v>0</v>
      </c>
      <c r="G291" s="754"/>
      <c r="I291" s="792"/>
      <c r="J291" s="792"/>
    </row>
    <row r="292" spans="1:10" x14ac:dyDescent="0.25">
      <c r="A292" s="765">
        <v>1</v>
      </c>
      <c r="B292" s="766" t="s">
        <v>669</v>
      </c>
      <c r="C292" s="759">
        <v>2275</v>
      </c>
      <c r="D292" s="760">
        <f>32803-1578-3600-24825-2800</f>
        <v>0</v>
      </c>
      <c r="E292" s="761"/>
      <c r="F292" s="761">
        <f>D292+E292</f>
        <v>0</v>
      </c>
      <c r="G292" s="754"/>
      <c r="I292" s="792"/>
      <c r="J292" s="792"/>
    </row>
    <row r="293" spans="1:10" x14ac:dyDescent="0.25">
      <c r="A293" s="784"/>
      <c r="B293" s="784"/>
    </row>
    <row r="296" spans="1:10" s="738" customFormat="1" ht="12" x14ac:dyDescent="0.2"/>
    <row r="297" spans="1:10" s="738" customFormat="1" ht="12" x14ac:dyDescent="0.2"/>
    <row r="298" spans="1:10" s="738" customFormat="1" ht="12" x14ac:dyDescent="0.2"/>
    <row r="299" spans="1:10" s="738" customFormat="1" ht="12" x14ac:dyDescent="0.2"/>
    <row r="300" spans="1:10" s="738" customFormat="1" ht="12" x14ac:dyDescent="0.2"/>
    <row r="301" spans="1:10" s="738" customFormat="1" ht="15.75" x14ac:dyDescent="0.25">
      <c r="A301" s="785"/>
      <c r="B301" s="785"/>
      <c r="C301" s="785"/>
      <c r="D301" s="786"/>
      <c r="E301" s="785"/>
    </row>
    <row r="302" spans="1:10" s="738" customFormat="1" ht="15.75" x14ac:dyDescent="0.25">
      <c r="A302" s="785"/>
      <c r="B302" s="785"/>
      <c r="C302" s="785"/>
      <c r="D302" s="786"/>
      <c r="E302" s="785"/>
    </row>
    <row r="303" spans="1:10" s="738" customFormat="1" ht="15.75" x14ac:dyDescent="0.25">
      <c r="A303" s="785"/>
      <c r="B303" s="785"/>
      <c r="C303" s="785"/>
      <c r="D303" s="786"/>
      <c r="E303" s="785"/>
    </row>
    <row r="304" spans="1:10" s="738" customFormat="1" ht="15.75" x14ac:dyDescent="0.25">
      <c r="A304" s="786"/>
      <c r="B304" s="786"/>
      <c r="C304" s="786"/>
      <c r="D304" s="786"/>
      <c r="E304" s="786"/>
    </row>
    <row r="305" spans="1:5" s="738" customFormat="1" ht="15.75" x14ac:dyDescent="0.25">
      <c r="A305" s="786"/>
      <c r="B305" s="786"/>
      <c r="C305" s="786"/>
      <c r="D305" s="786"/>
      <c r="E305" s="786"/>
    </row>
    <row r="306" spans="1:5" s="738" customFormat="1" ht="15.75" x14ac:dyDescent="0.25">
      <c r="A306" s="786"/>
      <c r="B306" s="786"/>
      <c r="C306" s="786"/>
      <c r="D306" s="786"/>
      <c r="E306" s="786"/>
    </row>
    <row r="307" spans="1:5" s="738" customFormat="1" ht="15.75" x14ac:dyDescent="0.25">
      <c r="A307" s="786"/>
      <c r="B307" s="786"/>
      <c r="C307" s="786"/>
      <c r="D307" s="786"/>
      <c r="E307" s="786"/>
    </row>
    <row r="308" spans="1:5" s="738" customFormat="1" ht="15.75" x14ac:dyDescent="0.25">
      <c r="A308" s="786"/>
      <c r="B308" s="786"/>
      <c r="C308" s="786"/>
      <c r="D308" s="786"/>
      <c r="E308" s="786"/>
    </row>
    <row r="309" spans="1:5" s="738" customFormat="1" ht="15.75" x14ac:dyDescent="0.25">
      <c r="A309" s="786"/>
      <c r="B309" s="786"/>
      <c r="C309" s="786"/>
      <c r="D309" s="786"/>
      <c r="E309" s="786"/>
    </row>
    <row r="310" spans="1:5" s="738" customFormat="1" ht="15.75" x14ac:dyDescent="0.25">
      <c r="A310" s="786"/>
      <c r="B310" s="786"/>
      <c r="C310" s="786"/>
      <c r="D310" s="786"/>
      <c r="E310" s="786"/>
    </row>
    <row r="311" spans="1:5" s="738" customFormat="1" ht="15.75" x14ac:dyDescent="0.25">
      <c r="A311" s="786"/>
      <c r="B311" s="786"/>
      <c r="C311" s="786"/>
      <c r="D311" s="786"/>
      <c r="E311" s="786"/>
    </row>
    <row r="312" spans="1:5" s="738" customFormat="1" ht="15.75" x14ac:dyDescent="0.25">
      <c r="A312" s="786"/>
      <c r="B312" s="786"/>
      <c r="C312" s="786"/>
      <c r="D312" s="786"/>
      <c r="E312" s="786"/>
    </row>
    <row r="313" spans="1:5" s="738" customFormat="1" ht="15.75" x14ac:dyDescent="0.25">
      <c r="A313" s="786"/>
      <c r="B313" s="786"/>
      <c r="C313" s="786"/>
      <c r="D313" s="786"/>
      <c r="E313" s="786"/>
    </row>
  </sheetData>
  <mergeCells count="81">
    <mergeCell ref="A6:G6"/>
    <mergeCell ref="A12:A13"/>
    <mergeCell ref="B12:B13"/>
    <mergeCell ref="C12:C13"/>
    <mergeCell ref="D12:D13"/>
    <mergeCell ref="E12:E13"/>
    <mergeCell ref="F12:F13"/>
    <mergeCell ref="G12:G13"/>
    <mergeCell ref="A14:B14"/>
    <mergeCell ref="A15:B15"/>
    <mergeCell ref="A17:A20"/>
    <mergeCell ref="B17:B20"/>
    <mergeCell ref="A21:A25"/>
    <mergeCell ref="B21:B25"/>
    <mergeCell ref="A27:A31"/>
    <mergeCell ref="B27:B31"/>
    <mergeCell ref="A32:A33"/>
    <mergeCell ref="B32:B33"/>
    <mergeCell ref="A35:A37"/>
    <mergeCell ref="B35:B37"/>
    <mergeCell ref="A42:A46"/>
    <mergeCell ref="B42:B46"/>
    <mergeCell ref="A48:A49"/>
    <mergeCell ref="B48:B49"/>
    <mergeCell ref="A50:A51"/>
    <mergeCell ref="B50:B51"/>
    <mergeCell ref="A52:A55"/>
    <mergeCell ref="B52:B55"/>
    <mergeCell ref="A57:A59"/>
    <mergeCell ref="B57:B59"/>
    <mergeCell ref="A60:A63"/>
    <mergeCell ref="B60:B63"/>
    <mergeCell ref="A66:A68"/>
    <mergeCell ref="B66:B68"/>
    <mergeCell ref="A69:A71"/>
    <mergeCell ref="B69:B71"/>
    <mergeCell ref="A72:A74"/>
    <mergeCell ref="B72:B74"/>
    <mergeCell ref="A75:A76"/>
    <mergeCell ref="B75:B76"/>
    <mergeCell ref="A91:A94"/>
    <mergeCell ref="B91:B94"/>
    <mergeCell ref="A110:A112"/>
    <mergeCell ref="B110:B112"/>
    <mergeCell ref="A113:A115"/>
    <mergeCell ref="B113:B115"/>
    <mergeCell ref="A121:A122"/>
    <mergeCell ref="B121:B122"/>
    <mergeCell ref="A131:A134"/>
    <mergeCell ref="B131:B134"/>
    <mergeCell ref="A135:A137"/>
    <mergeCell ref="B135:B137"/>
    <mergeCell ref="A144:A146"/>
    <mergeCell ref="B144:B146"/>
    <mergeCell ref="A154:A156"/>
    <mergeCell ref="B154:B156"/>
    <mergeCell ref="A209:A211"/>
    <mergeCell ref="B209:B211"/>
    <mergeCell ref="A180:A181"/>
    <mergeCell ref="B180:B181"/>
    <mergeCell ref="A186:A187"/>
    <mergeCell ref="B186:B187"/>
    <mergeCell ref="A188:A189"/>
    <mergeCell ref="B188:B189"/>
    <mergeCell ref="A190:A191"/>
    <mergeCell ref="B190:B191"/>
    <mergeCell ref="A192:A193"/>
    <mergeCell ref="B192:B193"/>
    <mergeCell ref="A204:B204"/>
    <mergeCell ref="A212:A215"/>
    <mergeCell ref="B212:B215"/>
    <mergeCell ref="A216:A224"/>
    <mergeCell ref="B216:B224"/>
    <mergeCell ref="A233:A235"/>
    <mergeCell ref="B233:B235"/>
    <mergeCell ref="A273:A275"/>
    <mergeCell ref="B273:B275"/>
    <mergeCell ref="A276:A277"/>
    <mergeCell ref="B276:B277"/>
    <mergeCell ref="A280:A281"/>
    <mergeCell ref="B280:B281"/>
  </mergeCells>
  <pageMargins left="0.98425196850393704" right="0.31496062992125984" top="0.43307086614173229" bottom="0.39370078740157483" header="0.23622047244094491" footer="0.31496062992125984"/>
  <pageSetup paperSize="9" scale="70" fitToHeight="0" orientation="portrait" r:id="rId1"/>
  <headerFooter differentFirst="1">
    <oddFooter>&amp;R&amp;P (&amp;N)</oddFooter>
    <firstHeader>&amp;R&amp;"Times New Roman,Regular"&amp;9 14.pielikums Jūrmalas pilsētas domes 
2015.gada 30.jūlija saistošajiem noteikumiem Nr.30
(protokols Nr.13, 5.punkts)</first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82"/>
  <sheetViews>
    <sheetView view="pageLayout" zoomScaleNormal="100" workbookViewId="0">
      <selection activeCell="L36" sqref="L36"/>
    </sheetView>
  </sheetViews>
  <sheetFormatPr defaultRowHeight="12" outlineLevelCol="1" x14ac:dyDescent="0.2"/>
  <cols>
    <col min="1" max="1" width="4" style="784" customWidth="1"/>
    <col min="2" max="2" width="45.5703125" style="784" customWidth="1"/>
    <col min="3" max="3" width="10.5703125" style="784" customWidth="1"/>
    <col min="4" max="4" width="9.85546875" style="784" hidden="1" customWidth="1" outlineLevel="1"/>
    <col min="5" max="5" width="12.42578125" style="738" hidden="1" customWidth="1" outlineLevel="1"/>
    <col min="6" max="6" width="10.85546875" style="738" customWidth="1" collapsed="1"/>
    <col min="7" max="7" width="33.28515625" style="784" hidden="1" customWidth="1" outlineLevel="1"/>
    <col min="8" max="8" width="9.140625" style="784" collapsed="1"/>
    <col min="9" max="226" width="9.140625" style="784"/>
    <col min="227" max="227" width="6.140625" style="784" customWidth="1"/>
    <col min="228" max="228" width="44.85546875" style="784" customWidth="1"/>
    <col min="229" max="229" width="11.85546875" style="784" customWidth="1"/>
    <col min="230" max="230" width="11.140625" style="784" customWidth="1"/>
    <col min="231" max="231" width="10.28515625" style="784" customWidth="1"/>
    <col min="232" max="232" width="10.5703125" style="784" customWidth="1"/>
    <col min="233" max="233" width="9.7109375" style="784" customWidth="1"/>
    <col min="234" max="234" width="33.28515625" style="784" customWidth="1"/>
    <col min="235" max="482" width="9.140625" style="784"/>
    <col min="483" max="483" width="6.140625" style="784" customWidth="1"/>
    <col min="484" max="484" width="44.85546875" style="784" customWidth="1"/>
    <col min="485" max="485" width="11.85546875" style="784" customWidth="1"/>
    <col min="486" max="486" width="11.140625" style="784" customWidth="1"/>
    <col min="487" max="487" width="10.28515625" style="784" customWidth="1"/>
    <col min="488" max="488" width="10.5703125" style="784" customWidth="1"/>
    <col min="489" max="489" width="9.7109375" style="784" customWidth="1"/>
    <col min="490" max="490" width="33.28515625" style="784" customWidth="1"/>
    <col min="491" max="738" width="9.140625" style="784"/>
    <col min="739" max="739" width="6.140625" style="784" customWidth="1"/>
    <col min="740" max="740" width="44.85546875" style="784" customWidth="1"/>
    <col min="741" max="741" width="11.85546875" style="784" customWidth="1"/>
    <col min="742" max="742" width="11.140625" style="784" customWidth="1"/>
    <col min="743" max="743" width="10.28515625" style="784" customWidth="1"/>
    <col min="744" max="744" width="10.5703125" style="784" customWidth="1"/>
    <col min="745" max="745" width="9.7109375" style="784" customWidth="1"/>
    <col min="746" max="746" width="33.28515625" style="784" customWidth="1"/>
    <col min="747" max="994" width="9.140625" style="784"/>
    <col min="995" max="995" width="6.140625" style="784" customWidth="1"/>
    <col min="996" max="996" width="44.85546875" style="784" customWidth="1"/>
    <col min="997" max="997" width="11.85546875" style="784" customWidth="1"/>
    <col min="998" max="998" width="11.140625" style="784" customWidth="1"/>
    <col min="999" max="999" width="10.28515625" style="784" customWidth="1"/>
    <col min="1000" max="1000" width="10.5703125" style="784" customWidth="1"/>
    <col min="1001" max="1001" width="9.7109375" style="784" customWidth="1"/>
    <col min="1002" max="1002" width="33.28515625" style="784" customWidth="1"/>
    <col min="1003" max="1250" width="9.140625" style="784"/>
    <col min="1251" max="1251" width="6.140625" style="784" customWidth="1"/>
    <col min="1252" max="1252" width="44.85546875" style="784" customWidth="1"/>
    <col min="1253" max="1253" width="11.85546875" style="784" customWidth="1"/>
    <col min="1254" max="1254" width="11.140625" style="784" customWidth="1"/>
    <col min="1255" max="1255" width="10.28515625" style="784" customWidth="1"/>
    <col min="1256" max="1256" width="10.5703125" style="784" customWidth="1"/>
    <col min="1257" max="1257" width="9.7109375" style="784" customWidth="1"/>
    <col min="1258" max="1258" width="33.28515625" style="784" customWidth="1"/>
    <col min="1259" max="1506" width="9.140625" style="784"/>
    <col min="1507" max="1507" width="6.140625" style="784" customWidth="1"/>
    <col min="1508" max="1508" width="44.85546875" style="784" customWidth="1"/>
    <col min="1509" max="1509" width="11.85546875" style="784" customWidth="1"/>
    <col min="1510" max="1510" width="11.140625" style="784" customWidth="1"/>
    <col min="1511" max="1511" width="10.28515625" style="784" customWidth="1"/>
    <col min="1512" max="1512" width="10.5703125" style="784" customWidth="1"/>
    <col min="1513" max="1513" width="9.7109375" style="784" customWidth="1"/>
    <col min="1514" max="1514" width="33.28515625" style="784" customWidth="1"/>
    <col min="1515" max="1762" width="9.140625" style="784"/>
    <col min="1763" max="1763" width="6.140625" style="784" customWidth="1"/>
    <col min="1764" max="1764" width="44.85546875" style="784" customWidth="1"/>
    <col min="1765" max="1765" width="11.85546875" style="784" customWidth="1"/>
    <col min="1766" max="1766" width="11.140625" style="784" customWidth="1"/>
    <col min="1767" max="1767" width="10.28515625" style="784" customWidth="1"/>
    <col min="1768" max="1768" width="10.5703125" style="784" customWidth="1"/>
    <col min="1769" max="1769" width="9.7109375" style="784" customWidth="1"/>
    <col min="1770" max="1770" width="33.28515625" style="784" customWidth="1"/>
    <col min="1771" max="2018" width="9.140625" style="784"/>
    <col min="2019" max="2019" width="6.140625" style="784" customWidth="1"/>
    <col min="2020" max="2020" width="44.85546875" style="784" customWidth="1"/>
    <col min="2021" max="2021" width="11.85546875" style="784" customWidth="1"/>
    <col min="2022" max="2022" width="11.140625" style="784" customWidth="1"/>
    <col min="2023" max="2023" width="10.28515625" style="784" customWidth="1"/>
    <col min="2024" max="2024" width="10.5703125" style="784" customWidth="1"/>
    <col min="2025" max="2025" width="9.7109375" style="784" customWidth="1"/>
    <col min="2026" max="2026" width="33.28515625" style="784" customWidth="1"/>
    <col min="2027" max="2274" width="9.140625" style="784"/>
    <col min="2275" max="2275" width="6.140625" style="784" customWidth="1"/>
    <col min="2276" max="2276" width="44.85546875" style="784" customWidth="1"/>
    <col min="2277" max="2277" width="11.85546875" style="784" customWidth="1"/>
    <col min="2278" max="2278" width="11.140625" style="784" customWidth="1"/>
    <col min="2279" max="2279" width="10.28515625" style="784" customWidth="1"/>
    <col min="2280" max="2280" width="10.5703125" style="784" customWidth="1"/>
    <col min="2281" max="2281" width="9.7109375" style="784" customWidth="1"/>
    <col min="2282" max="2282" width="33.28515625" style="784" customWidth="1"/>
    <col min="2283" max="2530" width="9.140625" style="784"/>
    <col min="2531" max="2531" width="6.140625" style="784" customWidth="1"/>
    <col min="2532" max="2532" width="44.85546875" style="784" customWidth="1"/>
    <col min="2533" max="2533" width="11.85546875" style="784" customWidth="1"/>
    <col min="2534" max="2534" width="11.140625" style="784" customWidth="1"/>
    <col min="2535" max="2535" width="10.28515625" style="784" customWidth="1"/>
    <col min="2536" max="2536" width="10.5703125" style="784" customWidth="1"/>
    <col min="2537" max="2537" width="9.7109375" style="784" customWidth="1"/>
    <col min="2538" max="2538" width="33.28515625" style="784" customWidth="1"/>
    <col min="2539" max="2786" width="9.140625" style="784"/>
    <col min="2787" max="2787" width="6.140625" style="784" customWidth="1"/>
    <col min="2788" max="2788" width="44.85546875" style="784" customWidth="1"/>
    <col min="2789" max="2789" width="11.85546875" style="784" customWidth="1"/>
    <col min="2790" max="2790" width="11.140625" style="784" customWidth="1"/>
    <col min="2791" max="2791" width="10.28515625" style="784" customWidth="1"/>
    <col min="2792" max="2792" width="10.5703125" style="784" customWidth="1"/>
    <col min="2793" max="2793" width="9.7109375" style="784" customWidth="1"/>
    <col min="2794" max="2794" width="33.28515625" style="784" customWidth="1"/>
    <col min="2795" max="3042" width="9.140625" style="784"/>
    <col min="3043" max="3043" width="6.140625" style="784" customWidth="1"/>
    <col min="3044" max="3044" width="44.85546875" style="784" customWidth="1"/>
    <col min="3045" max="3045" width="11.85546875" style="784" customWidth="1"/>
    <col min="3046" max="3046" width="11.140625" style="784" customWidth="1"/>
    <col min="3047" max="3047" width="10.28515625" style="784" customWidth="1"/>
    <col min="3048" max="3048" width="10.5703125" style="784" customWidth="1"/>
    <col min="3049" max="3049" width="9.7109375" style="784" customWidth="1"/>
    <col min="3050" max="3050" width="33.28515625" style="784" customWidth="1"/>
    <col min="3051" max="3298" width="9.140625" style="784"/>
    <col min="3299" max="3299" width="6.140625" style="784" customWidth="1"/>
    <col min="3300" max="3300" width="44.85546875" style="784" customWidth="1"/>
    <col min="3301" max="3301" width="11.85546875" style="784" customWidth="1"/>
    <col min="3302" max="3302" width="11.140625" style="784" customWidth="1"/>
    <col min="3303" max="3303" width="10.28515625" style="784" customWidth="1"/>
    <col min="3304" max="3304" width="10.5703125" style="784" customWidth="1"/>
    <col min="3305" max="3305" width="9.7109375" style="784" customWidth="1"/>
    <col min="3306" max="3306" width="33.28515625" style="784" customWidth="1"/>
    <col min="3307" max="3554" width="9.140625" style="784"/>
    <col min="3555" max="3555" width="6.140625" style="784" customWidth="1"/>
    <col min="3556" max="3556" width="44.85546875" style="784" customWidth="1"/>
    <col min="3557" max="3557" width="11.85546875" style="784" customWidth="1"/>
    <col min="3558" max="3558" width="11.140625" style="784" customWidth="1"/>
    <col min="3559" max="3559" width="10.28515625" style="784" customWidth="1"/>
    <col min="3560" max="3560" width="10.5703125" style="784" customWidth="1"/>
    <col min="3561" max="3561" width="9.7109375" style="784" customWidth="1"/>
    <col min="3562" max="3562" width="33.28515625" style="784" customWidth="1"/>
    <col min="3563" max="3810" width="9.140625" style="784"/>
    <col min="3811" max="3811" width="6.140625" style="784" customWidth="1"/>
    <col min="3812" max="3812" width="44.85546875" style="784" customWidth="1"/>
    <col min="3813" max="3813" width="11.85546875" style="784" customWidth="1"/>
    <col min="3814" max="3814" width="11.140625" style="784" customWidth="1"/>
    <col min="3815" max="3815" width="10.28515625" style="784" customWidth="1"/>
    <col min="3816" max="3816" width="10.5703125" style="784" customWidth="1"/>
    <col min="3817" max="3817" width="9.7109375" style="784" customWidth="1"/>
    <col min="3818" max="3818" width="33.28515625" style="784" customWidth="1"/>
    <col min="3819" max="4066" width="9.140625" style="784"/>
    <col min="4067" max="4067" width="6.140625" style="784" customWidth="1"/>
    <col min="4068" max="4068" width="44.85546875" style="784" customWidth="1"/>
    <col min="4069" max="4069" width="11.85546875" style="784" customWidth="1"/>
    <col min="4070" max="4070" width="11.140625" style="784" customWidth="1"/>
    <col min="4071" max="4071" width="10.28515625" style="784" customWidth="1"/>
    <col min="4072" max="4072" width="10.5703125" style="784" customWidth="1"/>
    <col min="4073" max="4073" width="9.7109375" style="784" customWidth="1"/>
    <col min="4074" max="4074" width="33.28515625" style="784" customWidth="1"/>
    <col min="4075" max="4322" width="9.140625" style="784"/>
    <col min="4323" max="4323" width="6.140625" style="784" customWidth="1"/>
    <col min="4324" max="4324" width="44.85546875" style="784" customWidth="1"/>
    <col min="4325" max="4325" width="11.85546875" style="784" customWidth="1"/>
    <col min="4326" max="4326" width="11.140625" style="784" customWidth="1"/>
    <col min="4327" max="4327" width="10.28515625" style="784" customWidth="1"/>
    <col min="4328" max="4328" width="10.5703125" style="784" customWidth="1"/>
    <col min="4329" max="4329" width="9.7109375" style="784" customWidth="1"/>
    <col min="4330" max="4330" width="33.28515625" style="784" customWidth="1"/>
    <col min="4331" max="4578" width="9.140625" style="784"/>
    <col min="4579" max="4579" width="6.140625" style="784" customWidth="1"/>
    <col min="4580" max="4580" width="44.85546875" style="784" customWidth="1"/>
    <col min="4581" max="4581" width="11.85546875" style="784" customWidth="1"/>
    <col min="4582" max="4582" width="11.140625" style="784" customWidth="1"/>
    <col min="4583" max="4583" width="10.28515625" style="784" customWidth="1"/>
    <col min="4584" max="4584" width="10.5703125" style="784" customWidth="1"/>
    <col min="4585" max="4585" width="9.7109375" style="784" customWidth="1"/>
    <col min="4586" max="4586" width="33.28515625" style="784" customWidth="1"/>
    <col min="4587" max="4834" width="9.140625" style="784"/>
    <col min="4835" max="4835" width="6.140625" style="784" customWidth="1"/>
    <col min="4836" max="4836" width="44.85546875" style="784" customWidth="1"/>
    <col min="4837" max="4837" width="11.85546875" style="784" customWidth="1"/>
    <col min="4838" max="4838" width="11.140625" style="784" customWidth="1"/>
    <col min="4839" max="4839" width="10.28515625" style="784" customWidth="1"/>
    <col min="4840" max="4840" width="10.5703125" style="784" customWidth="1"/>
    <col min="4841" max="4841" width="9.7109375" style="784" customWidth="1"/>
    <col min="4842" max="4842" width="33.28515625" style="784" customWidth="1"/>
    <col min="4843" max="5090" width="9.140625" style="784"/>
    <col min="5091" max="5091" width="6.140625" style="784" customWidth="1"/>
    <col min="5092" max="5092" width="44.85546875" style="784" customWidth="1"/>
    <col min="5093" max="5093" width="11.85546875" style="784" customWidth="1"/>
    <col min="5094" max="5094" width="11.140625" style="784" customWidth="1"/>
    <col min="5095" max="5095" width="10.28515625" style="784" customWidth="1"/>
    <col min="5096" max="5096" width="10.5703125" style="784" customWidth="1"/>
    <col min="5097" max="5097" width="9.7109375" style="784" customWidth="1"/>
    <col min="5098" max="5098" width="33.28515625" style="784" customWidth="1"/>
    <col min="5099" max="5346" width="9.140625" style="784"/>
    <col min="5347" max="5347" width="6.140625" style="784" customWidth="1"/>
    <col min="5348" max="5348" width="44.85546875" style="784" customWidth="1"/>
    <col min="5349" max="5349" width="11.85546875" style="784" customWidth="1"/>
    <col min="5350" max="5350" width="11.140625" style="784" customWidth="1"/>
    <col min="5351" max="5351" width="10.28515625" style="784" customWidth="1"/>
    <col min="5352" max="5352" width="10.5703125" style="784" customWidth="1"/>
    <col min="5353" max="5353" width="9.7109375" style="784" customWidth="1"/>
    <col min="5354" max="5354" width="33.28515625" style="784" customWidth="1"/>
    <col min="5355" max="5602" width="9.140625" style="784"/>
    <col min="5603" max="5603" width="6.140625" style="784" customWidth="1"/>
    <col min="5604" max="5604" width="44.85546875" style="784" customWidth="1"/>
    <col min="5605" max="5605" width="11.85546875" style="784" customWidth="1"/>
    <col min="5606" max="5606" width="11.140625" style="784" customWidth="1"/>
    <col min="5607" max="5607" width="10.28515625" style="784" customWidth="1"/>
    <col min="5608" max="5608" width="10.5703125" style="784" customWidth="1"/>
    <col min="5609" max="5609" width="9.7109375" style="784" customWidth="1"/>
    <col min="5610" max="5610" width="33.28515625" style="784" customWidth="1"/>
    <col min="5611" max="5858" width="9.140625" style="784"/>
    <col min="5859" max="5859" width="6.140625" style="784" customWidth="1"/>
    <col min="5860" max="5860" width="44.85546875" style="784" customWidth="1"/>
    <col min="5861" max="5861" width="11.85546875" style="784" customWidth="1"/>
    <col min="5862" max="5862" width="11.140625" style="784" customWidth="1"/>
    <col min="5863" max="5863" width="10.28515625" style="784" customWidth="1"/>
    <col min="5864" max="5864" width="10.5703125" style="784" customWidth="1"/>
    <col min="5865" max="5865" width="9.7109375" style="784" customWidth="1"/>
    <col min="5866" max="5866" width="33.28515625" style="784" customWidth="1"/>
    <col min="5867" max="6114" width="9.140625" style="784"/>
    <col min="6115" max="6115" width="6.140625" style="784" customWidth="1"/>
    <col min="6116" max="6116" width="44.85546875" style="784" customWidth="1"/>
    <col min="6117" max="6117" width="11.85546875" style="784" customWidth="1"/>
    <col min="6118" max="6118" width="11.140625" style="784" customWidth="1"/>
    <col min="6119" max="6119" width="10.28515625" style="784" customWidth="1"/>
    <col min="6120" max="6120" width="10.5703125" style="784" customWidth="1"/>
    <col min="6121" max="6121" width="9.7109375" style="784" customWidth="1"/>
    <col min="6122" max="6122" width="33.28515625" style="784" customWidth="1"/>
    <col min="6123" max="6370" width="9.140625" style="784"/>
    <col min="6371" max="6371" width="6.140625" style="784" customWidth="1"/>
    <col min="6372" max="6372" width="44.85546875" style="784" customWidth="1"/>
    <col min="6373" max="6373" width="11.85546875" style="784" customWidth="1"/>
    <col min="6374" max="6374" width="11.140625" style="784" customWidth="1"/>
    <col min="6375" max="6375" width="10.28515625" style="784" customWidth="1"/>
    <col min="6376" max="6376" width="10.5703125" style="784" customWidth="1"/>
    <col min="6377" max="6377" width="9.7109375" style="784" customWidth="1"/>
    <col min="6378" max="6378" width="33.28515625" style="784" customWidth="1"/>
    <col min="6379" max="6626" width="9.140625" style="784"/>
    <col min="6627" max="6627" width="6.140625" style="784" customWidth="1"/>
    <col min="6628" max="6628" width="44.85546875" style="784" customWidth="1"/>
    <col min="6629" max="6629" width="11.85546875" style="784" customWidth="1"/>
    <col min="6630" max="6630" width="11.140625" style="784" customWidth="1"/>
    <col min="6631" max="6631" width="10.28515625" style="784" customWidth="1"/>
    <col min="6632" max="6632" width="10.5703125" style="784" customWidth="1"/>
    <col min="6633" max="6633" width="9.7109375" style="784" customWidth="1"/>
    <col min="6634" max="6634" width="33.28515625" style="784" customWidth="1"/>
    <col min="6635" max="6882" width="9.140625" style="784"/>
    <col min="6883" max="6883" width="6.140625" style="784" customWidth="1"/>
    <col min="6884" max="6884" width="44.85546875" style="784" customWidth="1"/>
    <col min="6885" max="6885" width="11.85546875" style="784" customWidth="1"/>
    <col min="6886" max="6886" width="11.140625" style="784" customWidth="1"/>
    <col min="6887" max="6887" width="10.28515625" style="784" customWidth="1"/>
    <col min="6888" max="6888" width="10.5703125" style="784" customWidth="1"/>
    <col min="6889" max="6889" width="9.7109375" style="784" customWidth="1"/>
    <col min="6890" max="6890" width="33.28515625" style="784" customWidth="1"/>
    <col min="6891" max="7138" width="9.140625" style="784"/>
    <col min="7139" max="7139" width="6.140625" style="784" customWidth="1"/>
    <col min="7140" max="7140" width="44.85546875" style="784" customWidth="1"/>
    <col min="7141" max="7141" width="11.85546875" style="784" customWidth="1"/>
    <col min="7142" max="7142" width="11.140625" style="784" customWidth="1"/>
    <col min="7143" max="7143" width="10.28515625" style="784" customWidth="1"/>
    <col min="7144" max="7144" width="10.5703125" style="784" customWidth="1"/>
    <col min="7145" max="7145" width="9.7109375" style="784" customWidth="1"/>
    <col min="7146" max="7146" width="33.28515625" style="784" customWidth="1"/>
    <col min="7147" max="7394" width="9.140625" style="784"/>
    <col min="7395" max="7395" width="6.140625" style="784" customWidth="1"/>
    <col min="7396" max="7396" width="44.85546875" style="784" customWidth="1"/>
    <col min="7397" max="7397" width="11.85546875" style="784" customWidth="1"/>
    <col min="7398" max="7398" width="11.140625" style="784" customWidth="1"/>
    <col min="7399" max="7399" width="10.28515625" style="784" customWidth="1"/>
    <col min="7400" max="7400" width="10.5703125" style="784" customWidth="1"/>
    <col min="7401" max="7401" width="9.7109375" style="784" customWidth="1"/>
    <col min="7402" max="7402" width="33.28515625" style="784" customWidth="1"/>
    <col min="7403" max="7650" width="9.140625" style="784"/>
    <col min="7651" max="7651" width="6.140625" style="784" customWidth="1"/>
    <col min="7652" max="7652" width="44.85546875" style="784" customWidth="1"/>
    <col min="7653" max="7653" width="11.85546875" style="784" customWidth="1"/>
    <col min="7654" max="7654" width="11.140625" style="784" customWidth="1"/>
    <col min="7655" max="7655" width="10.28515625" style="784" customWidth="1"/>
    <col min="7656" max="7656" width="10.5703125" style="784" customWidth="1"/>
    <col min="7657" max="7657" width="9.7109375" style="784" customWidth="1"/>
    <col min="7658" max="7658" width="33.28515625" style="784" customWidth="1"/>
    <col min="7659" max="7906" width="9.140625" style="784"/>
    <col min="7907" max="7907" width="6.140625" style="784" customWidth="1"/>
    <col min="7908" max="7908" width="44.85546875" style="784" customWidth="1"/>
    <col min="7909" max="7909" width="11.85546875" style="784" customWidth="1"/>
    <col min="7910" max="7910" width="11.140625" style="784" customWidth="1"/>
    <col min="7911" max="7911" width="10.28515625" style="784" customWidth="1"/>
    <col min="7912" max="7912" width="10.5703125" style="784" customWidth="1"/>
    <col min="7913" max="7913" width="9.7109375" style="784" customWidth="1"/>
    <col min="7914" max="7914" width="33.28515625" style="784" customWidth="1"/>
    <col min="7915" max="8162" width="9.140625" style="784"/>
    <col min="8163" max="8163" width="6.140625" style="784" customWidth="1"/>
    <col min="8164" max="8164" width="44.85546875" style="784" customWidth="1"/>
    <col min="8165" max="8165" width="11.85546875" style="784" customWidth="1"/>
    <col min="8166" max="8166" width="11.140625" style="784" customWidth="1"/>
    <col min="8167" max="8167" width="10.28515625" style="784" customWidth="1"/>
    <col min="8168" max="8168" width="10.5703125" style="784" customWidth="1"/>
    <col min="8169" max="8169" width="9.7109375" style="784" customWidth="1"/>
    <col min="8170" max="8170" width="33.28515625" style="784" customWidth="1"/>
    <col min="8171" max="8418" width="9.140625" style="784"/>
    <col min="8419" max="8419" width="6.140625" style="784" customWidth="1"/>
    <col min="8420" max="8420" width="44.85546875" style="784" customWidth="1"/>
    <col min="8421" max="8421" width="11.85546875" style="784" customWidth="1"/>
    <col min="8422" max="8422" width="11.140625" style="784" customWidth="1"/>
    <col min="8423" max="8423" width="10.28515625" style="784" customWidth="1"/>
    <col min="8424" max="8424" width="10.5703125" style="784" customWidth="1"/>
    <col min="8425" max="8425" width="9.7109375" style="784" customWidth="1"/>
    <col min="8426" max="8426" width="33.28515625" style="784" customWidth="1"/>
    <col min="8427" max="8674" width="9.140625" style="784"/>
    <col min="8675" max="8675" width="6.140625" style="784" customWidth="1"/>
    <col min="8676" max="8676" width="44.85546875" style="784" customWidth="1"/>
    <col min="8677" max="8677" width="11.85546875" style="784" customWidth="1"/>
    <col min="8678" max="8678" width="11.140625" style="784" customWidth="1"/>
    <col min="8679" max="8679" width="10.28515625" style="784" customWidth="1"/>
    <col min="8680" max="8680" width="10.5703125" style="784" customWidth="1"/>
    <col min="8681" max="8681" width="9.7109375" style="784" customWidth="1"/>
    <col min="8682" max="8682" width="33.28515625" style="784" customWidth="1"/>
    <col min="8683" max="8930" width="9.140625" style="784"/>
    <col min="8931" max="8931" width="6.140625" style="784" customWidth="1"/>
    <col min="8932" max="8932" width="44.85546875" style="784" customWidth="1"/>
    <col min="8933" max="8933" width="11.85546875" style="784" customWidth="1"/>
    <col min="8934" max="8934" width="11.140625" style="784" customWidth="1"/>
    <col min="8935" max="8935" width="10.28515625" style="784" customWidth="1"/>
    <col min="8936" max="8936" width="10.5703125" style="784" customWidth="1"/>
    <col min="8937" max="8937" width="9.7109375" style="784" customWidth="1"/>
    <col min="8938" max="8938" width="33.28515625" style="784" customWidth="1"/>
    <col min="8939" max="9186" width="9.140625" style="784"/>
    <col min="9187" max="9187" width="6.140625" style="784" customWidth="1"/>
    <col min="9188" max="9188" width="44.85546875" style="784" customWidth="1"/>
    <col min="9189" max="9189" width="11.85546875" style="784" customWidth="1"/>
    <col min="9190" max="9190" width="11.140625" style="784" customWidth="1"/>
    <col min="9191" max="9191" width="10.28515625" style="784" customWidth="1"/>
    <col min="9192" max="9192" width="10.5703125" style="784" customWidth="1"/>
    <col min="9193" max="9193" width="9.7109375" style="784" customWidth="1"/>
    <col min="9194" max="9194" width="33.28515625" style="784" customWidth="1"/>
    <col min="9195" max="9442" width="9.140625" style="784"/>
    <col min="9443" max="9443" width="6.140625" style="784" customWidth="1"/>
    <col min="9444" max="9444" width="44.85546875" style="784" customWidth="1"/>
    <col min="9445" max="9445" width="11.85546875" style="784" customWidth="1"/>
    <col min="9446" max="9446" width="11.140625" style="784" customWidth="1"/>
    <col min="9447" max="9447" width="10.28515625" style="784" customWidth="1"/>
    <col min="9448" max="9448" width="10.5703125" style="784" customWidth="1"/>
    <col min="9449" max="9449" width="9.7109375" style="784" customWidth="1"/>
    <col min="9450" max="9450" width="33.28515625" style="784" customWidth="1"/>
    <col min="9451" max="9698" width="9.140625" style="784"/>
    <col min="9699" max="9699" width="6.140625" style="784" customWidth="1"/>
    <col min="9700" max="9700" width="44.85546875" style="784" customWidth="1"/>
    <col min="9701" max="9701" width="11.85546875" style="784" customWidth="1"/>
    <col min="9702" max="9702" width="11.140625" style="784" customWidth="1"/>
    <col min="9703" max="9703" width="10.28515625" style="784" customWidth="1"/>
    <col min="9704" max="9704" width="10.5703125" style="784" customWidth="1"/>
    <col min="9705" max="9705" width="9.7109375" style="784" customWidth="1"/>
    <col min="9706" max="9706" width="33.28515625" style="784" customWidth="1"/>
    <col min="9707" max="9954" width="9.140625" style="784"/>
    <col min="9955" max="9955" width="6.140625" style="784" customWidth="1"/>
    <col min="9956" max="9956" width="44.85546875" style="784" customWidth="1"/>
    <col min="9957" max="9957" width="11.85546875" style="784" customWidth="1"/>
    <col min="9958" max="9958" width="11.140625" style="784" customWidth="1"/>
    <col min="9959" max="9959" width="10.28515625" style="784" customWidth="1"/>
    <col min="9960" max="9960" width="10.5703125" style="784" customWidth="1"/>
    <col min="9961" max="9961" width="9.7109375" style="784" customWidth="1"/>
    <col min="9962" max="9962" width="33.28515625" style="784" customWidth="1"/>
    <col min="9963" max="10210" width="9.140625" style="784"/>
    <col min="10211" max="10211" width="6.140625" style="784" customWidth="1"/>
    <col min="10212" max="10212" width="44.85546875" style="784" customWidth="1"/>
    <col min="10213" max="10213" width="11.85546875" style="784" customWidth="1"/>
    <col min="10214" max="10214" width="11.140625" style="784" customWidth="1"/>
    <col min="10215" max="10215" width="10.28515625" style="784" customWidth="1"/>
    <col min="10216" max="10216" width="10.5703125" style="784" customWidth="1"/>
    <col min="10217" max="10217" width="9.7109375" style="784" customWidth="1"/>
    <col min="10218" max="10218" width="33.28515625" style="784" customWidth="1"/>
    <col min="10219" max="10466" width="9.140625" style="784"/>
    <col min="10467" max="10467" width="6.140625" style="784" customWidth="1"/>
    <col min="10468" max="10468" width="44.85546875" style="784" customWidth="1"/>
    <col min="10469" max="10469" width="11.85546875" style="784" customWidth="1"/>
    <col min="10470" max="10470" width="11.140625" style="784" customWidth="1"/>
    <col min="10471" max="10471" width="10.28515625" style="784" customWidth="1"/>
    <col min="10472" max="10472" width="10.5703125" style="784" customWidth="1"/>
    <col min="10473" max="10473" width="9.7109375" style="784" customWidth="1"/>
    <col min="10474" max="10474" width="33.28515625" style="784" customWidth="1"/>
    <col min="10475" max="10722" width="9.140625" style="784"/>
    <col min="10723" max="10723" width="6.140625" style="784" customWidth="1"/>
    <col min="10724" max="10724" width="44.85546875" style="784" customWidth="1"/>
    <col min="10725" max="10725" width="11.85546875" style="784" customWidth="1"/>
    <col min="10726" max="10726" width="11.140625" style="784" customWidth="1"/>
    <col min="10727" max="10727" width="10.28515625" style="784" customWidth="1"/>
    <col min="10728" max="10728" width="10.5703125" style="784" customWidth="1"/>
    <col min="10729" max="10729" width="9.7109375" style="784" customWidth="1"/>
    <col min="10730" max="10730" width="33.28515625" style="784" customWidth="1"/>
    <col min="10731" max="10978" width="9.140625" style="784"/>
    <col min="10979" max="10979" width="6.140625" style="784" customWidth="1"/>
    <col min="10980" max="10980" width="44.85546875" style="784" customWidth="1"/>
    <col min="10981" max="10981" width="11.85546875" style="784" customWidth="1"/>
    <col min="10982" max="10982" width="11.140625" style="784" customWidth="1"/>
    <col min="10983" max="10983" width="10.28515625" style="784" customWidth="1"/>
    <col min="10984" max="10984" width="10.5703125" style="784" customWidth="1"/>
    <col min="10985" max="10985" width="9.7109375" style="784" customWidth="1"/>
    <col min="10986" max="10986" width="33.28515625" style="784" customWidth="1"/>
    <col min="10987" max="11234" width="9.140625" style="784"/>
    <col min="11235" max="11235" width="6.140625" style="784" customWidth="1"/>
    <col min="11236" max="11236" width="44.85546875" style="784" customWidth="1"/>
    <col min="11237" max="11237" width="11.85546875" style="784" customWidth="1"/>
    <col min="11238" max="11238" width="11.140625" style="784" customWidth="1"/>
    <col min="11239" max="11239" width="10.28515625" style="784" customWidth="1"/>
    <col min="11240" max="11240" width="10.5703125" style="784" customWidth="1"/>
    <col min="11241" max="11241" width="9.7109375" style="784" customWidth="1"/>
    <col min="11242" max="11242" width="33.28515625" style="784" customWidth="1"/>
    <col min="11243" max="11490" width="9.140625" style="784"/>
    <col min="11491" max="11491" width="6.140625" style="784" customWidth="1"/>
    <col min="11492" max="11492" width="44.85546875" style="784" customWidth="1"/>
    <col min="11493" max="11493" width="11.85546875" style="784" customWidth="1"/>
    <col min="11494" max="11494" width="11.140625" style="784" customWidth="1"/>
    <col min="11495" max="11495" width="10.28515625" style="784" customWidth="1"/>
    <col min="11496" max="11496" width="10.5703125" style="784" customWidth="1"/>
    <col min="11497" max="11497" width="9.7109375" style="784" customWidth="1"/>
    <col min="11498" max="11498" width="33.28515625" style="784" customWidth="1"/>
    <col min="11499" max="11746" width="9.140625" style="784"/>
    <col min="11747" max="11747" width="6.140625" style="784" customWidth="1"/>
    <col min="11748" max="11748" width="44.85546875" style="784" customWidth="1"/>
    <col min="11749" max="11749" width="11.85546875" style="784" customWidth="1"/>
    <col min="11750" max="11750" width="11.140625" style="784" customWidth="1"/>
    <col min="11751" max="11751" width="10.28515625" style="784" customWidth="1"/>
    <col min="11752" max="11752" width="10.5703125" style="784" customWidth="1"/>
    <col min="11753" max="11753" width="9.7109375" style="784" customWidth="1"/>
    <col min="11754" max="11754" width="33.28515625" style="784" customWidth="1"/>
    <col min="11755" max="12002" width="9.140625" style="784"/>
    <col min="12003" max="12003" width="6.140625" style="784" customWidth="1"/>
    <col min="12004" max="12004" width="44.85546875" style="784" customWidth="1"/>
    <col min="12005" max="12005" width="11.85546875" style="784" customWidth="1"/>
    <col min="12006" max="12006" width="11.140625" style="784" customWidth="1"/>
    <col min="12007" max="12007" width="10.28515625" style="784" customWidth="1"/>
    <col min="12008" max="12008" width="10.5703125" style="784" customWidth="1"/>
    <col min="12009" max="12009" width="9.7109375" style="784" customWidth="1"/>
    <col min="12010" max="12010" width="33.28515625" style="784" customWidth="1"/>
    <col min="12011" max="12258" width="9.140625" style="784"/>
    <col min="12259" max="12259" width="6.140625" style="784" customWidth="1"/>
    <col min="12260" max="12260" width="44.85546875" style="784" customWidth="1"/>
    <col min="12261" max="12261" width="11.85546875" style="784" customWidth="1"/>
    <col min="12262" max="12262" width="11.140625" style="784" customWidth="1"/>
    <col min="12263" max="12263" width="10.28515625" style="784" customWidth="1"/>
    <col min="12264" max="12264" width="10.5703125" style="784" customWidth="1"/>
    <col min="12265" max="12265" width="9.7109375" style="784" customWidth="1"/>
    <col min="12266" max="12266" width="33.28515625" style="784" customWidth="1"/>
    <col min="12267" max="12514" width="9.140625" style="784"/>
    <col min="12515" max="12515" width="6.140625" style="784" customWidth="1"/>
    <col min="12516" max="12516" width="44.85546875" style="784" customWidth="1"/>
    <col min="12517" max="12517" width="11.85546875" style="784" customWidth="1"/>
    <col min="12518" max="12518" width="11.140625" style="784" customWidth="1"/>
    <col min="12519" max="12519" width="10.28515625" style="784" customWidth="1"/>
    <col min="12520" max="12520" width="10.5703125" style="784" customWidth="1"/>
    <col min="12521" max="12521" width="9.7109375" style="784" customWidth="1"/>
    <col min="12522" max="12522" width="33.28515625" style="784" customWidth="1"/>
    <col min="12523" max="12770" width="9.140625" style="784"/>
    <col min="12771" max="12771" width="6.140625" style="784" customWidth="1"/>
    <col min="12772" max="12772" width="44.85546875" style="784" customWidth="1"/>
    <col min="12773" max="12773" width="11.85546875" style="784" customWidth="1"/>
    <col min="12774" max="12774" width="11.140625" style="784" customWidth="1"/>
    <col min="12775" max="12775" width="10.28515625" style="784" customWidth="1"/>
    <col min="12776" max="12776" width="10.5703125" style="784" customWidth="1"/>
    <col min="12777" max="12777" width="9.7109375" style="784" customWidth="1"/>
    <col min="12778" max="12778" width="33.28515625" style="784" customWidth="1"/>
    <col min="12779" max="13026" width="9.140625" style="784"/>
    <col min="13027" max="13027" width="6.140625" style="784" customWidth="1"/>
    <col min="13028" max="13028" width="44.85546875" style="784" customWidth="1"/>
    <col min="13029" max="13029" width="11.85546875" style="784" customWidth="1"/>
    <col min="13030" max="13030" width="11.140625" style="784" customWidth="1"/>
    <col min="13031" max="13031" width="10.28515625" style="784" customWidth="1"/>
    <col min="13032" max="13032" width="10.5703125" style="784" customWidth="1"/>
    <col min="13033" max="13033" width="9.7109375" style="784" customWidth="1"/>
    <col min="13034" max="13034" width="33.28515625" style="784" customWidth="1"/>
    <col min="13035" max="13282" width="9.140625" style="784"/>
    <col min="13283" max="13283" width="6.140625" style="784" customWidth="1"/>
    <col min="13284" max="13284" width="44.85546875" style="784" customWidth="1"/>
    <col min="13285" max="13285" width="11.85546875" style="784" customWidth="1"/>
    <col min="13286" max="13286" width="11.140625" style="784" customWidth="1"/>
    <col min="13287" max="13287" width="10.28515625" style="784" customWidth="1"/>
    <col min="13288" max="13288" width="10.5703125" style="784" customWidth="1"/>
    <col min="13289" max="13289" width="9.7109375" style="784" customWidth="1"/>
    <col min="13290" max="13290" width="33.28515625" style="784" customWidth="1"/>
    <col min="13291" max="13538" width="9.140625" style="784"/>
    <col min="13539" max="13539" width="6.140625" style="784" customWidth="1"/>
    <col min="13540" max="13540" width="44.85546875" style="784" customWidth="1"/>
    <col min="13541" max="13541" width="11.85546875" style="784" customWidth="1"/>
    <col min="13542" max="13542" width="11.140625" style="784" customWidth="1"/>
    <col min="13543" max="13543" width="10.28515625" style="784" customWidth="1"/>
    <col min="13544" max="13544" width="10.5703125" style="784" customWidth="1"/>
    <col min="13545" max="13545" width="9.7109375" style="784" customWidth="1"/>
    <col min="13546" max="13546" width="33.28515625" style="784" customWidth="1"/>
    <col min="13547" max="13794" width="9.140625" style="784"/>
    <col min="13795" max="13795" width="6.140625" style="784" customWidth="1"/>
    <col min="13796" max="13796" width="44.85546875" style="784" customWidth="1"/>
    <col min="13797" max="13797" width="11.85546875" style="784" customWidth="1"/>
    <col min="13798" max="13798" width="11.140625" style="784" customWidth="1"/>
    <col min="13799" max="13799" width="10.28515625" style="784" customWidth="1"/>
    <col min="13800" max="13800" width="10.5703125" style="784" customWidth="1"/>
    <col min="13801" max="13801" width="9.7109375" style="784" customWidth="1"/>
    <col min="13802" max="13802" width="33.28515625" style="784" customWidth="1"/>
    <col min="13803" max="14050" width="9.140625" style="784"/>
    <col min="14051" max="14051" width="6.140625" style="784" customWidth="1"/>
    <col min="14052" max="14052" width="44.85546875" style="784" customWidth="1"/>
    <col min="14053" max="14053" width="11.85546875" style="784" customWidth="1"/>
    <col min="14054" max="14054" width="11.140625" style="784" customWidth="1"/>
    <col min="14055" max="14055" width="10.28515625" style="784" customWidth="1"/>
    <col min="14056" max="14056" width="10.5703125" style="784" customWidth="1"/>
    <col min="14057" max="14057" width="9.7109375" style="784" customWidth="1"/>
    <col min="14058" max="14058" width="33.28515625" style="784" customWidth="1"/>
    <col min="14059" max="14306" width="9.140625" style="784"/>
    <col min="14307" max="14307" width="6.140625" style="784" customWidth="1"/>
    <col min="14308" max="14308" width="44.85546875" style="784" customWidth="1"/>
    <col min="14309" max="14309" width="11.85546875" style="784" customWidth="1"/>
    <col min="14310" max="14310" width="11.140625" style="784" customWidth="1"/>
    <col min="14311" max="14311" width="10.28515625" style="784" customWidth="1"/>
    <col min="14312" max="14312" width="10.5703125" style="784" customWidth="1"/>
    <col min="14313" max="14313" width="9.7109375" style="784" customWidth="1"/>
    <col min="14314" max="14314" width="33.28515625" style="784" customWidth="1"/>
    <col min="14315" max="14562" width="9.140625" style="784"/>
    <col min="14563" max="14563" width="6.140625" style="784" customWidth="1"/>
    <col min="14564" max="14564" width="44.85546875" style="784" customWidth="1"/>
    <col min="14565" max="14565" width="11.85546875" style="784" customWidth="1"/>
    <col min="14566" max="14566" width="11.140625" style="784" customWidth="1"/>
    <col min="14567" max="14567" width="10.28515625" style="784" customWidth="1"/>
    <col min="14568" max="14568" width="10.5703125" style="784" customWidth="1"/>
    <col min="14569" max="14569" width="9.7109375" style="784" customWidth="1"/>
    <col min="14570" max="14570" width="33.28515625" style="784" customWidth="1"/>
    <col min="14571" max="14818" width="9.140625" style="784"/>
    <col min="14819" max="14819" width="6.140625" style="784" customWidth="1"/>
    <col min="14820" max="14820" width="44.85546875" style="784" customWidth="1"/>
    <col min="14821" max="14821" width="11.85546875" style="784" customWidth="1"/>
    <col min="14822" max="14822" width="11.140625" style="784" customWidth="1"/>
    <col min="14823" max="14823" width="10.28515625" style="784" customWidth="1"/>
    <col min="14824" max="14824" width="10.5703125" style="784" customWidth="1"/>
    <col min="14825" max="14825" width="9.7109375" style="784" customWidth="1"/>
    <col min="14826" max="14826" width="33.28515625" style="784" customWidth="1"/>
    <col min="14827" max="15074" width="9.140625" style="784"/>
    <col min="15075" max="15075" width="6.140625" style="784" customWidth="1"/>
    <col min="15076" max="15076" width="44.85546875" style="784" customWidth="1"/>
    <col min="15077" max="15077" width="11.85546875" style="784" customWidth="1"/>
    <col min="15078" max="15078" width="11.140625" style="784" customWidth="1"/>
    <col min="15079" max="15079" width="10.28515625" style="784" customWidth="1"/>
    <col min="15080" max="15080" width="10.5703125" style="784" customWidth="1"/>
    <col min="15081" max="15081" width="9.7109375" style="784" customWidth="1"/>
    <col min="15082" max="15082" width="33.28515625" style="784" customWidth="1"/>
    <col min="15083" max="15330" width="9.140625" style="784"/>
    <col min="15331" max="15331" width="6.140625" style="784" customWidth="1"/>
    <col min="15332" max="15332" width="44.85546875" style="784" customWidth="1"/>
    <col min="15333" max="15333" width="11.85546875" style="784" customWidth="1"/>
    <col min="15334" max="15334" width="11.140625" style="784" customWidth="1"/>
    <col min="15335" max="15335" width="10.28515625" style="784" customWidth="1"/>
    <col min="15336" max="15336" width="10.5703125" style="784" customWidth="1"/>
    <col min="15337" max="15337" width="9.7109375" style="784" customWidth="1"/>
    <col min="15338" max="15338" width="33.28515625" style="784" customWidth="1"/>
    <col min="15339" max="15586" width="9.140625" style="784"/>
    <col min="15587" max="15587" width="6.140625" style="784" customWidth="1"/>
    <col min="15588" max="15588" width="44.85546875" style="784" customWidth="1"/>
    <col min="15589" max="15589" width="11.85546875" style="784" customWidth="1"/>
    <col min="15590" max="15590" width="11.140625" style="784" customWidth="1"/>
    <col min="15591" max="15591" width="10.28515625" style="784" customWidth="1"/>
    <col min="15592" max="15592" width="10.5703125" style="784" customWidth="1"/>
    <col min="15593" max="15593" width="9.7109375" style="784" customWidth="1"/>
    <col min="15594" max="15594" width="33.28515625" style="784" customWidth="1"/>
    <col min="15595" max="15842" width="9.140625" style="784"/>
    <col min="15843" max="15843" width="6.140625" style="784" customWidth="1"/>
    <col min="15844" max="15844" width="44.85546875" style="784" customWidth="1"/>
    <col min="15845" max="15845" width="11.85546875" style="784" customWidth="1"/>
    <col min="15846" max="15846" width="11.140625" style="784" customWidth="1"/>
    <col min="15847" max="15847" width="10.28515625" style="784" customWidth="1"/>
    <col min="15848" max="15848" width="10.5703125" style="784" customWidth="1"/>
    <col min="15849" max="15849" width="9.7109375" style="784" customWidth="1"/>
    <col min="15850" max="15850" width="33.28515625" style="784" customWidth="1"/>
    <col min="15851" max="16098" width="9.140625" style="784"/>
    <col min="16099" max="16099" width="6.140625" style="784" customWidth="1"/>
    <col min="16100" max="16100" width="44.85546875" style="784" customWidth="1"/>
    <col min="16101" max="16101" width="11.85546875" style="784" customWidth="1"/>
    <col min="16102" max="16102" width="11.140625" style="784" customWidth="1"/>
    <col min="16103" max="16103" width="10.28515625" style="784" customWidth="1"/>
    <col min="16104" max="16104" width="10.5703125" style="784" customWidth="1"/>
    <col min="16105" max="16105" width="9.7109375" style="784" customWidth="1"/>
    <col min="16106" max="16106" width="33.28515625" style="784" customWidth="1"/>
    <col min="16107" max="16384" width="9.140625" style="784"/>
  </cols>
  <sheetData>
    <row r="1" spans="1:9" ht="16.5" customHeight="1" x14ac:dyDescent="0.25">
      <c r="C1" s="875"/>
      <c r="D1" s="875"/>
      <c r="E1" s="875"/>
      <c r="F1" s="788" t="s">
        <v>753</v>
      </c>
      <c r="G1" s="898"/>
    </row>
    <row r="2" spans="1:9" ht="16.5" x14ac:dyDescent="0.25">
      <c r="C2" s="876"/>
      <c r="D2" s="876"/>
      <c r="E2" s="876"/>
      <c r="F2" s="788" t="s">
        <v>353</v>
      </c>
      <c r="G2" s="877"/>
    </row>
    <row r="3" spans="1:9" ht="16.5" x14ac:dyDescent="0.25">
      <c r="B3" s="841"/>
      <c r="C3" s="841"/>
      <c r="E3" s="876"/>
      <c r="F3" s="789" t="s">
        <v>671</v>
      </c>
    </row>
    <row r="6" spans="1:9" x14ac:dyDescent="0.2">
      <c r="A6" s="784" t="s">
        <v>354</v>
      </c>
      <c r="B6" s="841"/>
      <c r="C6" s="1290"/>
      <c r="D6" s="1290"/>
    </row>
    <row r="7" spans="1:9" ht="15" x14ac:dyDescent="0.25">
      <c r="A7" s="738" t="s">
        <v>672</v>
      </c>
      <c r="B7" s="841"/>
      <c r="C7" s="878"/>
      <c r="D7" s="878"/>
      <c r="E7"/>
      <c r="F7"/>
    </row>
    <row r="8" spans="1:9" ht="15.75" x14ac:dyDescent="0.25">
      <c r="A8" s="1266" t="s">
        <v>355</v>
      </c>
      <c r="B8" s="1266"/>
      <c r="C8" s="1266"/>
      <c r="D8" s="1266"/>
      <c r="E8" s="1266"/>
      <c r="F8" s="1266"/>
      <c r="G8" s="1266"/>
    </row>
    <row r="9" spans="1:9" ht="15.75" customHeight="1" x14ac:dyDescent="0.25">
      <c r="A9" s="873"/>
      <c r="B9" s="873"/>
      <c r="C9" s="873"/>
      <c r="D9" s="873"/>
    </row>
    <row r="10" spans="1:9" ht="15.75" customHeight="1" x14ac:dyDescent="0.25">
      <c r="A10" s="784" t="s">
        <v>754</v>
      </c>
      <c r="C10" s="879"/>
      <c r="D10" s="880"/>
    </row>
    <row r="11" spans="1:9" x14ac:dyDescent="0.2">
      <c r="C11" s="880"/>
      <c r="D11" s="880"/>
    </row>
    <row r="12" spans="1:9" x14ac:dyDescent="0.2">
      <c r="A12" s="784" t="s">
        <v>736</v>
      </c>
      <c r="C12" s="881"/>
      <c r="D12" s="881"/>
    </row>
    <row r="13" spans="1:9" x14ac:dyDescent="0.2">
      <c r="A13" s="784" t="s">
        <v>737</v>
      </c>
      <c r="C13" s="881"/>
      <c r="D13" s="881"/>
    </row>
    <row r="14" spans="1:9" ht="18" customHeight="1" x14ac:dyDescent="0.2">
      <c r="A14" s="1291" t="s">
        <v>356</v>
      </c>
      <c r="B14" s="1291" t="s">
        <v>357</v>
      </c>
      <c r="C14" s="1291" t="s">
        <v>358</v>
      </c>
      <c r="D14" s="1292" t="s">
        <v>359</v>
      </c>
      <c r="E14" s="1272" t="s">
        <v>360</v>
      </c>
      <c r="F14" s="1272" t="s">
        <v>361</v>
      </c>
      <c r="G14" s="1273" t="s">
        <v>283</v>
      </c>
    </row>
    <row r="15" spans="1:9" ht="33.75" customHeight="1" x14ac:dyDescent="0.2">
      <c r="A15" s="1291"/>
      <c r="B15" s="1291"/>
      <c r="C15" s="1291"/>
      <c r="D15" s="1292"/>
      <c r="E15" s="1272"/>
      <c r="F15" s="1272"/>
      <c r="G15" s="1273"/>
    </row>
    <row r="16" spans="1:9" ht="15" customHeight="1" x14ac:dyDescent="0.2">
      <c r="A16" s="1293" t="s">
        <v>738</v>
      </c>
      <c r="B16" s="1293"/>
      <c r="C16" s="847"/>
      <c r="D16" s="755">
        <f>SUM(D17:D47)</f>
        <v>305011</v>
      </c>
      <c r="E16" s="755">
        <f>SUM(E17:E47)</f>
        <v>50819</v>
      </c>
      <c r="F16" s="755">
        <f>SUM(F17:F47)</f>
        <v>355830</v>
      </c>
      <c r="G16" s="848"/>
      <c r="I16" s="872"/>
    </row>
    <row r="17" spans="1:9" x14ac:dyDescent="0.2">
      <c r="A17" s="1291">
        <v>1</v>
      </c>
      <c r="B17" s="1294" t="s">
        <v>739</v>
      </c>
      <c r="C17" s="847">
        <v>2275</v>
      </c>
      <c r="D17" s="869">
        <f>14374-800-3920-7928</f>
        <v>1726</v>
      </c>
      <c r="E17" s="758"/>
      <c r="F17" s="758">
        <f t="shared" ref="F17:F47" si="0">D17+E17</f>
        <v>1726</v>
      </c>
      <c r="G17" s="848"/>
      <c r="I17" s="872"/>
    </row>
    <row r="18" spans="1:9" x14ac:dyDescent="0.2">
      <c r="A18" s="1291"/>
      <c r="B18" s="1294"/>
      <c r="C18" s="847">
        <v>2279</v>
      </c>
      <c r="D18" s="869">
        <v>3920</v>
      </c>
      <c r="E18" s="758"/>
      <c r="F18" s="758">
        <f t="shared" si="0"/>
        <v>3920</v>
      </c>
      <c r="G18" s="848"/>
      <c r="I18" s="872"/>
    </row>
    <row r="19" spans="1:9" x14ac:dyDescent="0.2">
      <c r="A19" s="1291"/>
      <c r="B19" s="1294"/>
      <c r="C19" s="847">
        <v>2231</v>
      </c>
      <c r="D19" s="869">
        <v>3426</v>
      </c>
      <c r="E19" s="758"/>
      <c r="F19" s="758">
        <f t="shared" si="0"/>
        <v>3426</v>
      </c>
      <c r="G19" s="852"/>
      <c r="I19" s="872"/>
    </row>
    <row r="20" spans="1:9" x14ac:dyDescent="0.2">
      <c r="A20" s="1291"/>
      <c r="B20" s="1294"/>
      <c r="C20" s="847">
        <v>2311</v>
      </c>
      <c r="D20" s="869">
        <v>30</v>
      </c>
      <c r="E20" s="758"/>
      <c r="F20" s="758">
        <f t="shared" si="0"/>
        <v>30</v>
      </c>
      <c r="G20" s="852"/>
      <c r="I20" s="872"/>
    </row>
    <row r="21" spans="1:9" x14ac:dyDescent="0.2">
      <c r="A21" s="1291"/>
      <c r="B21" s="1294"/>
      <c r="C21" s="847">
        <v>2390</v>
      </c>
      <c r="D21" s="869">
        <v>56</v>
      </c>
      <c r="E21" s="758"/>
      <c r="F21" s="758">
        <f t="shared" si="0"/>
        <v>56</v>
      </c>
      <c r="G21" s="852"/>
      <c r="I21" s="872"/>
    </row>
    <row r="22" spans="1:9" ht="24" customHeight="1" x14ac:dyDescent="0.2">
      <c r="A22" s="1291"/>
      <c r="B22" s="1294"/>
      <c r="C22" s="847">
        <v>1150</v>
      </c>
      <c r="D22" s="869">
        <f>420+2691</f>
        <v>3111</v>
      </c>
      <c r="E22" s="758"/>
      <c r="F22" s="758">
        <f t="shared" si="0"/>
        <v>3111</v>
      </c>
      <c r="G22" s="1276"/>
      <c r="I22" s="872"/>
    </row>
    <row r="23" spans="1:9" ht="15" customHeight="1" x14ac:dyDescent="0.2">
      <c r="A23" s="1291"/>
      <c r="B23" s="1294"/>
      <c r="C23" s="847">
        <v>1210</v>
      </c>
      <c r="D23" s="869">
        <v>287</v>
      </c>
      <c r="E23" s="758"/>
      <c r="F23" s="758">
        <f t="shared" si="0"/>
        <v>287</v>
      </c>
      <c r="G23" s="1295"/>
      <c r="I23" s="872"/>
    </row>
    <row r="24" spans="1:9" x14ac:dyDescent="0.2">
      <c r="A24" s="1291"/>
      <c r="B24" s="1294"/>
      <c r="C24" s="847">
        <v>2314</v>
      </c>
      <c r="D24" s="869">
        <f>206+800+1438</f>
        <v>2444</v>
      </c>
      <c r="E24" s="758"/>
      <c r="F24" s="758">
        <f t="shared" si="0"/>
        <v>2444</v>
      </c>
      <c r="G24" s="852"/>
      <c r="I24" s="872"/>
    </row>
    <row r="25" spans="1:9" x14ac:dyDescent="0.2">
      <c r="A25" s="1269">
        <v>2</v>
      </c>
      <c r="B25" s="1264" t="s">
        <v>740</v>
      </c>
      <c r="C25" s="847">
        <v>2275</v>
      </c>
      <c r="D25" s="869">
        <f>168242-168242</f>
        <v>0</v>
      </c>
      <c r="E25" s="758"/>
      <c r="F25" s="758">
        <f t="shared" si="0"/>
        <v>0</v>
      </c>
      <c r="G25" s="848"/>
      <c r="I25" s="872"/>
    </row>
    <row r="26" spans="1:9" x14ac:dyDescent="0.2">
      <c r="A26" s="1270"/>
      <c r="B26" s="1265"/>
      <c r="C26" s="847">
        <v>2279</v>
      </c>
      <c r="D26" s="869">
        <v>151138</v>
      </c>
      <c r="E26" s="758"/>
      <c r="F26" s="758">
        <f t="shared" si="0"/>
        <v>151138</v>
      </c>
      <c r="G26" s="856"/>
      <c r="I26" s="872"/>
    </row>
    <row r="27" spans="1:9" ht="36" x14ac:dyDescent="0.2">
      <c r="A27" s="858">
        <v>3</v>
      </c>
      <c r="B27" s="859" t="s">
        <v>741</v>
      </c>
      <c r="C27" s="847">
        <v>2279</v>
      </c>
      <c r="D27" s="869">
        <v>59760</v>
      </c>
      <c r="E27" s="758"/>
      <c r="F27" s="761">
        <f t="shared" si="0"/>
        <v>59760</v>
      </c>
      <c r="G27" s="848"/>
      <c r="I27" s="872"/>
    </row>
    <row r="28" spans="1:9" x14ac:dyDescent="0.2">
      <c r="A28" s="1291">
        <v>4</v>
      </c>
      <c r="B28" s="1294" t="s">
        <v>742</v>
      </c>
      <c r="C28" s="847">
        <v>1150</v>
      </c>
      <c r="D28" s="869">
        <v>1494</v>
      </c>
      <c r="E28" s="882"/>
      <c r="F28" s="883">
        <f t="shared" si="0"/>
        <v>1494</v>
      </c>
      <c r="G28" s="848"/>
      <c r="I28" s="872"/>
    </row>
    <row r="29" spans="1:9" x14ac:dyDescent="0.2">
      <c r="A29" s="1291"/>
      <c r="B29" s="1294"/>
      <c r="C29" s="847">
        <v>2231</v>
      </c>
      <c r="D29" s="869">
        <v>420</v>
      </c>
      <c r="E29" s="882"/>
      <c r="F29" s="883">
        <f t="shared" si="0"/>
        <v>420</v>
      </c>
      <c r="G29" s="848"/>
      <c r="I29" s="872"/>
    </row>
    <row r="30" spans="1:9" x14ac:dyDescent="0.2">
      <c r="A30" s="1291"/>
      <c r="B30" s="1294"/>
      <c r="C30" s="847">
        <v>2361</v>
      </c>
      <c r="D30" s="869">
        <v>1634</v>
      </c>
      <c r="E30" s="882"/>
      <c r="F30" s="883">
        <f t="shared" si="0"/>
        <v>1634</v>
      </c>
      <c r="G30" s="852"/>
      <c r="I30" s="872"/>
    </row>
    <row r="31" spans="1:9" x14ac:dyDescent="0.2">
      <c r="A31" s="1291"/>
      <c r="B31" s="1294"/>
      <c r="C31" s="847">
        <v>2247</v>
      </c>
      <c r="D31" s="869">
        <v>46</v>
      </c>
      <c r="E31" s="882"/>
      <c r="F31" s="883">
        <f t="shared" si="0"/>
        <v>46</v>
      </c>
      <c r="G31" s="852"/>
      <c r="I31" s="872"/>
    </row>
    <row r="32" spans="1:9" x14ac:dyDescent="0.2">
      <c r="A32" s="1291"/>
      <c r="B32" s="1294"/>
      <c r="C32" s="847">
        <v>2262</v>
      </c>
      <c r="D32" s="869">
        <v>0</v>
      </c>
      <c r="E32" s="882"/>
      <c r="F32" s="883">
        <f t="shared" si="0"/>
        <v>0</v>
      </c>
      <c r="G32" s="848"/>
      <c r="I32" s="872"/>
    </row>
    <row r="33" spans="1:9" x14ac:dyDescent="0.2">
      <c r="A33" s="1291"/>
      <c r="B33" s="1294"/>
      <c r="C33" s="847">
        <v>2264</v>
      </c>
      <c r="D33" s="869">
        <v>12584</v>
      </c>
      <c r="E33" s="884"/>
      <c r="F33" s="883">
        <f t="shared" si="0"/>
        <v>12584</v>
      </c>
      <c r="G33" s="852"/>
      <c r="I33" s="872"/>
    </row>
    <row r="34" spans="1:9" x14ac:dyDescent="0.2">
      <c r="A34" s="1291"/>
      <c r="B34" s="1294"/>
      <c r="C34" s="847">
        <v>2314</v>
      </c>
      <c r="D34" s="869">
        <v>835</v>
      </c>
      <c r="E34" s="884"/>
      <c r="F34" s="883">
        <f t="shared" si="0"/>
        <v>835</v>
      </c>
      <c r="G34" s="852"/>
      <c r="I34" s="872"/>
    </row>
    <row r="35" spans="1:9" x14ac:dyDescent="0.2">
      <c r="A35" s="1291">
        <v>5</v>
      </c>
      <c r="B35" s="1294" t="s">
        <v>743</v>
      </c>
      <c r="C35" s="847">
        <v>2314</v>
      </c>
      <c r="D35" s="869">
        <v>1000</v>
      </c>
      <c r="E35" s="758"/>
      <c r="F35" s="761">
        <f t="shared" si="0"/>
        <v>1000</v>
      </c>
      <c r="G35" s="848"/>
      <c r="I35" s="872"/>
    </row>
    <row r="36" spans="1:9" x14ac:dyDescent="0.2">
      <c r="A36" s="1291"/>
      <c r="B36" s="1294"/>
      <c r="C36" s="847">
        <v>2262</v>
      </c>
      <c r="D36" s="869">
        <v>17</v>
      </c>
      <c r="E36" s="758"/>
      <c r="F36" s="761">
        <f t="shared" si="0"/>
        <v>17</v>
      </c>
      <c r="G36" s="848"/>
      <c r="I36" s="872"/>
    </row>
    <row r="37" spans="1:9" x14ac:dyDescent="0.2">
      <c r="A37" s="1291"/>
      <c r="B37" s="1294"/>
      <c r="C37" s="847">
        <v>2264</v>
      </c>
      <c r="D37" s="869">
        <v>2470</v>
      </c>
      <c r="E37" s="758"/>
      <c r="F37" s="761">
        <f t="shared" si="0"/>
        <v>2470</v>
      </c>
      <c r="G37" s="848"/>
      <c r="I37" s="872"/>
    </row>
    <row r="38" spans="1:9" x14ac:dyDescent="0.2">
      <c r="A38" s="1291"/>
      <c r="B38" s="1294"/>
      <c r="C38" s="847">
        <v>2314</v>
      </c>
      <c r="D38" s="869">
        <v>1000</v>
      </c>
      <c r="E38" s="758"/>
      <c r="F38" s="761">
        <f t="shared" si="0"/>
        <v>1000</v>
      </c>
      <c r="G38" s="848"/>
      <c r="I38" s="872"/>
    </row>
    <row r="39" spans="1:9" x14ac:dyDescent="0.2">
      <c r="A39" s="1291">
        <v>6</v>
      </c>
      <c r="B39" s="1296" t="s">
        <v>744</v>
      </c>
      <c r="C39" s="847">
        <v>1150</v>
      </c>
      <c r="D39" s="869">
        <v>450</v>
      </c>
      <c r="E39" s="882"/>
      <c r="F39" s="761">
        <f t="shared" si="0"/>
        <v>450</v>
      </c>
      <c r="G39" s="848"/>
      <c r="I39" s="872"/>
    </row>
    <row r="40" spans="1:9" x14ac:dyDescent="0.2">
      <c r="A40" s="1291"/>
      <c r="B40" s="1296"/>
      <c r="C40" s="847">
        <v>2314</v>
      </c>
      <c r="D40" s="869">
        <v>220</v>
      </c>
      <c r="E40" s="882"/>
      <c r="F40" s="761">
        <f t="shared" si="0"/>
        <v>220</v>
      </c>
      <c r="G40" s="848"/>
      <c r="I40" s="872"/>
    </row>
    <row r="41" spans="1:9" x14ac:dyDescent="0.2">
      <c r="A41" s="858">
        <v>7</v>
      </c>
      <c r="B41" s="857" t="s">
        <v>745</v>
      </c>
      <c r="C41" s="847">
        <v>2275</v>
      </c>
      <c r="D41" s="869">
        <v>5103</v>
      </c>
      <c r="E41" s="882"/>
      <c r="F41" s="761">
        <f t="shared" si="0"/>
        <v>5103</v>
      </c>
      <c r="G41" s="856"/>
      <c r="I41" s="872"/>
    </row>
    <row r="42" spans="1:9" ht="24" x14ac:dyDescent="0.2">
      <c r="A42" s="858">
        <v>8</v>
      </c>
      <c r="B42" s="857" t="s">
        <v>746</v>
      </c>
      <c r="C42" s="847">
        <v>2279</v>
      </c>
      <c r="D42" s="869">
        <v>15701</v>
      </c>
      <c r="E42" s="885"/>
      <c r="F42" s="761">
        <f t="shared" si="0"/>
        <v>15701</v>
      </c>
      <c r="G42" s="848"/>
      <c r="I42" s="872"/>
    </row>
    <row r="43" spans="1:9" x14ac:dyDescent="0.2">
      <c r="A43" s="858">
        <v>9</v>
      </c>
      <c r="B43" s="857" t="s">
        <v>747</v>
      </c>
      <c r="C43" s="847">
        <v>1150</v>
      </c>
      <c r="D43" s="869">
        <v>18900</v>
      </c>
      <c r="E43" s="885"/>
      <c r="F43" s="761">
        <f t="shared" si="0"/>
        <v>18900</v>
      </c>
      <c r="G43" s="848"/>
      <c r="I43" s="872"/>
    </row>
    <row r="44" spans="1:9" x14ac:dyDescent="0.2">
      <c r="A44" s="858">
        <v>10</v>
      </c>
      <c r="B44" s="857" t="s">
        <v>748</v>
      </c>
      <c r="C44" s="847">
        <v>2279</v>
      </c>
      <c r="D44" s="869">
        <v>9800</v>
      </c>
      <c r="E44" s="882"/>
      <c r="F44" s="761">
        <f t="shared" si="0"/>
        <v>9800</v>
      </c>
      <c r="G44" s="856"/>
      <c r="I44" s="872"/>
    </row>
    <row r="45" spans="1:9" x14ac:dyDescent="0.2">
      <c r="A45" s="858">
        <v>11</v>
      </c>
      <c r="B45" s="857" t="s">
        <v>749</v>
      </c>
      <c r="C45" s="847">
        <v>2279</v>
      </c>
      <c r="D45" s="869">
        <v>2600</v>
      </c>
      <c r="E45" s="885"/>
      <c r="F45" s="761">
        <f t="shared" si="0"/>
        <v>2600</v>
      </c>
      <c r="G45" s="848"/>
      <c r="I45" s="872"/>
    </row>
    <row r="46" spans="1:9" x14ac:dyDescent="0.2">
      <c r="A46" s="858">
        <v>12</v>
      </c>
      <c r="B46" s="857" t="s">
        <v>750</v>
      </c>
      <c r="C46" s="847">
        <v>5234</v>
      </c>
      <c r="D46" s="869">
        <v>4839</v>
      </c>
      <c r="E46" s="885"/>
      <c r="F46" s="761">
        <f t="shared" si="0"/>
        <v>4839</v>
      </c>
      <c r="G46" s="848"/>
      <c r="I46" s="872"/>
    </row>
    <row r="47" spans="1:9" ht="24" x14ac:dyDescent="0.2">
      <c r="A47" s="858">
        <v>13</v>
      </c>
      <c r="B47" s="857" t="s">
        <v>865</v>
      </c>
      <c r="C47" s="847">
        <v>2279</v>
      </c>
      <c r="D47" s="869">
        <v>0</v>
      </c>
      <c r="E47" s="885">
        <v>50819</v>
      </c>
      <c r="F47" s="761">
        <f t="shared" si="0"/>
        <v>50819</v>
      </c>
      <c r="G47" s="852" t="s">
        <v>735</v>
      </c>
    </row>
    <row r="48" spans="1:9" s="738" customFormat="1" x14ac:dyDescent="0.2">
      <c r="A48" s="886"/>
      <c r="B48" s="886"/>
      <c r="C48" s="886"/>
      <c r="D48" s="886"/>
    </row>
    <row r="49" spans="1:9" s="738" customFormat="1" x14ac:dyDescent="0.2"/>
    <row r="50" spans="1:9" x14ac:dyDescent="0.2">
      <c r="A50" s="784" t="s">
        <v>736</v>
      </c>
      <c r="C50" s="881"/>
      <c r="D50" s="881"/>
    </row>
    <row r="51" spans="1:9" x14ac:dyDescent="0.2">
      <c r="A51" s="784" t="s">
        <v>751</v>
      </c>
      <c r="C51" s="881"/>
      <c r="D51" s="881"/>
    </row>
    <row r="52" spans="1:9" ht="18" customHeight="1" x14ac:dyDescent="0.2">
      <c r="A52" s="1291" t="s">
        <v>356</v>
      </c>
      <c r="B52" s="1291" t="s">
        <v>357</v>
      </c>
      <c r="C52" s="1291" t="s">
        <v>358</v>
      </c>
      <c r="D52" s="1292" t="s">
        <v>359</v>
      </c>
      <c r="E52" s="1272" t="s">
        <v>360</v>
      </c>
      <c r="F52" s="1272" t="s">
        <v>361</v>
      </c>
      <c r="G52" s="1273" t="s">
        <v>283</v>
      </c>
    </row>
    <row r="53" spans="1:9" ht="33.75" customHeight="1" x14ac:dyDescent="0.2">
      <c r="A53" s="1291"/>
      <c r="B53" s="1291"/>
      <c r="C53" s="1291"/>
      <c r="D53" s="1292"/>
      <c r="E53" s="1272"/>
      <c r="F53" s="1272"/>
      <c r="G53" s="1273"/>
    </row>
    <row r="54" spans="1:9" ht="15" customHeight="1" x14ac:dyDescent="0.2">
      <c r="A54" s="1293" t="s">
        <v>738</v>
      </c>
      <c r="B54" s="1293"/>
      <c r="C54" s="847"/>
      <c r="D54" s="755">
        <f>SUM(D55:D60)</f>
        <v>3316</v>
      </c>
      <c r="E54" s="755">
        <f>SUM(E55:E60)</f>
        <v>0</v>
      </c>
      <c r="F54" s="755">
        <f>SUM(F55:F60)</f>
        <v>3316</v>
      </c>
      <c r="G54" s="848"/>
      <c r="I54" s="872"/>
    </row>
    <row r="55" spans="1:9" x14ac:dyDescent="0.2">
      <c r="A55" s="1291">
        <v>1</v>
      </c>
      <c r="B55" s="1294" t="s">
        <v>752</v>
      </c>
      <c r="C55" s="847">
        <v>2264</v>
      </c>
      <c r="D55" s="869">
        <v>1200</v>
      </c>
      <c r="E55" s="758"/>
      <c r="F55" s="758">
        <f t="shared" ref="F55:F58" si="1">D55+E55</f>
        <v>1200</v>
      </c>
      <c r="G55" s="848"/>
      <c r="I55" s="872"/>
    </row>
    <row r="56" spans="1:9" x14ac:dyDescent="0.2">
      <c r="A56" s="1291"/>
      <c r="B56" s="1294"/>
      <c r="C56" s="847">
        <v>2314</v>
      </c>
      <c r="D56" s="869">
        <v>1267</v>
      </c>
      <c r="E56" s="758"/>
      <c r="F56" s="758">
        <f t="shared" si="1"/>
        <v>1267</v>
      </c>
      <c r="G56" s="848"/>
      <c r="I56" s="872"/>
    </row>
    <row r="57" spans="1:9" x14ac:dyDescent="0.2">
      <c r="A57" s="1291"/>
      <c r="B57" s="1294"/>
      <c r="C57" s="847">
        <v>1150</v>
      </c>
      <c r="D57" s="869">
        <v>806</v>
      </c>
      <c r="E57" s="758"/>
      <c r="F57" s="758">
        <f t="shared" si="1"/>
        <v>806</v>
      </c>
      <c r="G57" s="848"/>
      <c r="I57" s="872"/>
    </row>
    <row r="58" spans="1:9" x14ac:dyDescent="0.2">
      <c r="A58" s="1291"/>
      <c r="B58" s="1294"/>
      <c r="C58" s="847">
        <v>2269</v>
      </c>
      <c r="D58" s="869">
        <v>43</v>
      </c>
      <c r="E58" s="758"/>
      <c r="F58" s="758">
        <f t="shared" si="1"/>
        <v>43</v>
      </c>
      <c r="G58" s="848"/>
      <c r="I58" s="872"/>
    </row>
    <row r="59" spans="1:9" x14ac:dyDescent="0.2">
      <c r="A59" s="887"/>
      <c r="B59" s="888"/>
      <c r="C59" s="889"/>
      <c r="D59" s="890"/>
      <c r="E59" s="891"/>
      <c r="F59" s="891"/>
      <c r="G59" s="864"/>
    </row>
    <row r="60" spans="1:9" x14ac:dyDescent="0.2">
      <c r="A60" s="887"/>
      <c r="B60" s="888"/>
      <c r="C60" s="889"/>
      <c r="D60" s="890"/>
      <c r="E60" s="891"/>
      <c r="F60" s="891"/>
      <c r="G60" s="864"/>
    </row>
    <row r="61" spans="1:9" s="738" customFormat="1" x14ac:dyDescent="0.2"/>
    <row r="62" spans="1:9" s="738" customFormat="1" x14ac:dyDescent="0.2"/>
    <row r="63" spans="1:9" s="738" customFormat="1" x14ac:dyDescent="0.2"/>
    <row r="64" spans="1:9" s="738" customFormat="1" x14ac:dyDescent="0.2"/>
    <row r="65" s="738" customFormat="1" x14ac:dyDescent="0.2"/>
    <row r="66" s="738" customFormat="1" x14ac:dyDescent="0.2"/>
    <row r="67" s="738" customFormat="1" x14ac:dyDescent="0.2"/>
    <row r="68" s="738" customFormat="1" x14ac:dyDescent="0.2"/>
    <row r="69" s="738" customFormat="1" x14ac:dyDescent="0.2"/>
    <row r="70" s="738" customFormat="1" x14ac:dyDescent="0.2"/>
    <row r="71" s="738" customFormat="1" x14ac:dyDescent="0.2"/>
    <row r="72" s="738" customFormat="1" x14ac:dyDescent="0.2"/>
    <row r="73" s="738" customFormat="1" x14ac:dyDescent="0.2"/>
    <row r="74" s="738" customFormat="1" x14ac:dyDescent="0.2"/>
    <row r="75" s="738" customFormat="1" x14ac:dyDescent="0.2"/>
    <row r="76" s="738" customFormat="1" x14ac:dyDescent="0.2"/>
    <row r="77" s="738" customFormat="1" x14ac:dyDescent="0.2"/>
    <row r="78" s="738" customFormat="1" x14ac:dyDescent="0.2"/>
    <row r="79" s="738" customFormat="1" x14ac:dyDescent="0.2"/>
    <row r="80" s="738" customFormat="1" x14ac:dyDescent="0.2"/>
    <row r="81" s="738" customFormat="1" x14ac:dyDescent="0.2"/>
    <row r="82" s="738" customFormat="1" x14ac:dyDescent="0.2"/>
    <row r="83" s="738" customFormat="1" x14ac:dyDescent="0.2"/>
    <row r="84" s="738" customFormat="1" x14ac:dyDescent="0.2"/>
    <row r="85" s="738" customFormat="1" x14ac:dyDescent="0.2"/>
    <row r="86" s="738" customFormat="1" x14ac:dyDescent="0.2"/>
    <row r="87" s="738" customFormat="1" x14ac:dyDescent="0.2"/>
    <row r="88" s="738" customFormat="1" x14ac:dyDescent="0.2"/>
    <row r="89" s="738" customFormat="1" x14ac:dyDescent="0.2"/>
    <row r="90" s="738" customFormat="1" x14ac:dyDescent="0.2"/>
    <row r="91" s="738" customFormat="1" x14ac:dyDescent="0.2"/>
    <row r="92" s="738" customFormat="1" x14ac:dyDescent="0.2"/>
    <row r="93" s="738" customFormat="1" x14ac:dyDescent="0.2"/>
    <row r="94" s="738" customFormat="1" x14ac:dyDescent="0.2"/>
    <row r="95" s="738" customFormat="1" x14ac:dyDescent="0.2"/>
    <row r="96" s="738" customFormat="1" x14ac:dyDescent="0.2"/>
    <row r="97" s="738" customFormat="1" x14ac:dyDescent="0.2"/>
    <row r="98" s="738" customFormat="1" x14ac:dyDescent="0.2"/>
    <row r="99" s="738" customFormat="1" x14ac:dyDescent="0.2"/>
    <row r="100" s="738" customFormat="1" x14ac:dyDescent="0.2"/>
    <row r="101" s="738" customFormat="1" x14ac:dyDescent="0.2"/>
    <row r="102" s="738" customFormat="1" x14ac:dyDescent="0.2"/>
    <row r="103" s="738" customFormat="1" x14ac:dyDescent="0.2"/>
    <row r="104" s="738" customFormat="1" x14ac:dyDescent="0.2"/>
    <row r="105" s="738" customFormat="1" x14ac:dyDescent="0.2"/>
    <row r="106" s="738" customFormat="1" x14ac:dyDescent="0.2"/>
    <row r="107" s="738" customFormat="1" x14ac:dyDescent="0.2"/>
    <row r="108" s="738" customFormat="1" x14ac:dyDescent="0.2"/>
    <row r="109" s="738" customFormat="1" x14ac:dyDescent="0.2"/>
    <row r="110" s="738" customFormat="1" x14ac:dyDescent="0.2"/>
    <row r="111" s="738" customFormat="1" x14ac:dyDescent="0.2"/>
    <row r="112" s="738" customFormat="1" x14ac:dyDescent="0.2"/>
    <row r="113" s="738" customFormat="1" x14ac:dyDescent="0.2"/>
    <row r="114" s="738" customFormat="1" x14ac:dyDescent="0.2"/>
    <row r="115" s="738" customFormat="1" x14ac:dyDescent="0.2"/>
    <row r="116" s="738" customFormat="1" x14ac:dyDescent="0.2"/>
    <row r="117" s="738" customFormat="1" x14ac:dyDescent="0.2"/>
    <row r="118" s="738" customFormat="1" x14ac:dyDescent="0.2"/>
    <row r="119" s="738" customFormat="1" x14ac:dyDescent="0.2"/>
    <row r="120" s="738" customFormat="1" x14ac:dyDescent="0.2"/>
    <row r="121" s="738" customFormat="1" x14ac:dyDescent="0.2"/>
    <row r="122" s="738" customFormat="1" x14ac:dyDescent="0.2"/>
    <row r="123" s="738" customFormat="1" x14ac:dyDescent="0.2"/>
    <row r="124" s="738" customFormat="1" x14ac:dyDescent="0.2"/>
    <row r="125" s="738" customFormat="1" x14ac:dyDescent="0.2"/>
    <row r="126" s="738" customFormat="1" x14ac:dyDescent="0.2"/>
    <row r="127" s="738" customFormat="1" x14ac:dyDescent="0.2"/>
    <row r="128" s="738" customFormat="1" x14ac:dyDescent="0.2"/>
    <row r="129" s="738" customFormat="1" x14ac:dyDescent="0.2"/>
    <row r="130" s="738" customFormat="1" x14ac:dyDescent="0.2"/>
    <row r="131" s="738" customFormat="1" x14ac:dyDescent="0.2"/>
    <row r="132" s="738" customFormat="1" x14ac:dyDescent="0.2"/>
    <row r="133" s="738" customFormat="1" x14ac:dyDescent="0.2"/>
    <row r="134" s="738" customFormat="1" x14ac:dyDescent="0.2"/>
    <row r="135" s="738" customFormat="1" x14ac:dyDescent="0.2"/>
    <row r="136" s="738" customFormat="1" x14ac:dyDescent="0.2"/>
    <row r="137" s="738" customFormat="1" x14ac:dyDescent="0.2"/>
    <row r="138" s="738" customFormat="1" x14ac:dyDescent="0.2"/>
    <row r="139" s="738" customFormat="1" x14ac:dyDescent="0.2"/>
    <row r="140" s="738" customFormat="1" x14ac:dyDescent="0.2"/>
    <row r="141" s="738" customFormat="1" x14ac:dyDescent="0.2"/>
    <row r="142" s="738" customFormat="1" x14ac:dyDescent="0.2"/>
    <row r="143" s="738" customFormat="1" x14ac:dyDescent="0.2"/>
    <row r="144" s="738" customFormat="1" x14ac:dyDescent="0.2"/>
    <row r="145" s="738" customFormat="1" x14ac:dyDescent="0.2"/>
    <row r="146" s="738" customFormat="1" x14ac:dyDescent="0.2"/>
    <row r="147" s="738" customFormat="1" x14ac:dyDescent="0.2"/>
    <row r="148" s="738" customFormat="1" x14ac:dyDescent="0.2"/>
    <row r="149" s="738" customFormat="1" x14ac:dyDescent="0.2"/>
    <row r="150" s="738" customFormat="1" x14ac:dyDescent="0.2"/>
    <row r="151" s="738" customFormat="1" x14ac:dyDescent="0.2"/>
    <row r="152" s="738" customFormat="1" x14ac:dyDescent="0.2"/>
    <row r="153" s="738" customFormat="1" x14ac:dyDescent="0.2"/>
    <row r="154" s="738" customFormat="1" x14ac:dyDescent="0.2"/>
    <row r="155" s="738" customFormat="1" x14ac:dyDescent="0.2"/>
    <row r="156" s="738" customFormat="1" x14ac:dyDescent="0.2"/>
    <row r="157" s="738" customFormat="1" x14ac:dyDescent="0.2"/>
    <row r="158" s="738" customFormat="1" x14ac:dyDescent="0.2"/>
    <row r="159" s="738" customFormat="1" x14ac:dyDescent="0.2"/>
    <row r="160" s="738" customFormat="1" x14ac:dyDescent="0.2"/>
    <row r="161" s="738" customFormat="1" x14ac:dyDescent="0.2"/>
    <row r="162" s="738" customFormat="1" x14ac:dyDescent="0.2"/>
    <row r="163" s="738" customFormat="1" x14ac:dyDescent="0.2"/>
    <row r="164" s="738" customFormat="1" x14ac:dyDescent="0.2"/>
    <row r="165" s="738" customFormat="1" x14ac:dyDescent="0.2"/>
    <row r="166" s="738" customFormat="1" x14ac:dyDescent="0.2"/>
    <row r="167" s="738" customFormat="1" x14ac:dyDescent="0.2"/>
    <row r="168" s="738" customFormat="1" x14ac:dyDescent="0.2"/>
    <row r="169" s="738" customFormat="1" x14ac:dyDescent="0.2"/>
    <row r="170" s="738" customFormat="1" x14ac:dyDescent="0.2"/>
    <row r="171" s="738" customFormat="1" x14ac:dyDescent="0.2"/>
    <row r="172" s="738" customFormat="1" x14ac:dyDescent="0.2"/>
    <row r="173" s="738" customFormat="1" x14ac:dyDescent="0.2"/>
    <row r="174" s="738" customFormat="1" x14ac:dyDescent="0.2"/>
    <row r="175" s="738" customFormat="1" x14ac:dyDescent="0.2"/>
    <row r="176" s="738" customFormat="1" x14ac:dyDescent="0.2"/>
    <row r="177" spans="5:6" s="738" customFormat="1" x14ac:dyDescent="0.2"/>
    <row r="178" spans="5:6" s="738" customFormat="1" x14ac:dyDescent="0.2"/>
    <row r="179" spans="5:6" s="738" customFormat="1" x14ac:dyDescent="0.2"/>
    <row r="180" spans="5:6" s="738" customFormat="1" x14ac:dyDescent="0.2"/>
    <row r="181" spans="5:6" s="738" customFormat="1" x14ac:dyDescent="0.2"/>
    <row r="182" spans="5:6" s="738" customFormat="1" x14ac:dyDescent="0.2"/>
    <row r="183" spans="5:6" s="738" customFormat="1" x14ac:dyDescent="0.2"/>
    <row r="184" spans="5:6" s="738" customFormat="1" x14ac:dyDescent="0.2"/>
    <row r="185" spans="5:6" s="738" customFormat="1" x14ac:dyDescent="0.2"/>
    <row r="186" spans="5:6" s="738" customFormat="1" x14ac:dyDescent="0.2"/>
    <row r="187" spans="5:6" ht="12.75" x14ac:dyDescent="0.2">
      <c r="E187" s="892"/>
      <c r="F187" s="892"/>
    </row>
    <row r="188" spans="5:6" x14ac:dyDescent="0.2">
      <c r="E188" s="894"/>
      <c r="F188" s="895"/>
    </row>
    <row r="189" spans="5:6" x14ac:dyDescent="0.2">
      <c r="E189" s="894"/>
      <c r="F189" s="895"/>
    </row>
    <row r="190" spans="5:6" x14ac:dyDescent="0.2">
      <c r="E190" s="894"/>
      <c r="F190" s="894"/>
    </row>
    <row r="191" spans="5:6" x14ac:dyDescent="0.2">
      <c r="E191" s="894"/>
      <c r="F191" s="894"/>
    </row>
    <row r="192" spans="5:6" x14ac:dyDescent="0.2">
      <c r="E192" s="894"/>
      <c r="F192" s="894"/>
    </row>
    <row r="193" spans="5:6" x14ac:dyDescent="0.2">
      <c r="E193" s="893"/>
      <c r="F193" s="893"/>
    </row>
    <row r="194" spans="5:6" x14ac:dyDescent="0.2">
      <c r="E194" s="893"/>
      <c r="F194" s="893"/>
    </row>
    <row r="195" spans="5:6" x14ac:dyDescent="0.2">
      <c r="E195" s="896"/>
      <c r="F195" s="896"/>
    </row>
    <row r="196" spans="5:6" x14ac:dyDescent="0.2">
      <c r="E196" s="896"/>
      <c r="F196" s="891"/>
    </row>
    <row r="197" spans="5:6" x14ac:dyDescent="0.2">
      <c r="E197" s="896"/>
      <c r="F197" s="891"/>
    </row>
    <row r="198" spans="5:6" x14ac:dyDescent="0.2">
      <c r="E198" s="894"/>
      <c r="F198" s="894"/>
    </row>
    <row r="199" spans="5:6" x14ac:dyDescent="0.2">
      <c r="E199" s="894"/>
      <c r="F199" s="894"/>
    </row>
    <row r="200" spans="5:6" x14ac:dyDescent="0.2">
      <c r="E200" s="894"/>
      <c r="F200" s="894"/>
    </row>
    <row r="201" spans="5:6" x14ac:dyDescent="0.2">
      <c r="E201" s="893"/>
      <c r="F201" s="893"/>
    </row>
    <row r="202" spans="5:6" x14ac:dyDescent="0.2">
      <c r="E202" s="893"/>
      <c r="F202" s="893"/>
    </row>
    <row r="203" spans="5:6" x14ac:dyDescent="0.2">
      <c r="E203" s="896"/>
      <c r="F203" s="896"/>
    </row>
    <row r="204" spans="5:6" x14ac:dyDescent="0.2">
      <c r="E204" s="896"/>
      <c r="F204" s="891"/>
    </row>
    <row r="205" spans="5:6" x14ac:dyDescent="0.2">
      <c r="E205" s="894"/>
      <c r="F205" s="894"/>
    </row>
    <row r="206" spans="5:6" x14ac:dyDescent="0.2">
      <c r="E206" s="894"/>
      <c r="F206" s="894"/>
    </row>
    <row r="207" spans="5:6" x14ac:dyDescent="0.2">
      <c r="E207" s="894"/>
      <c r="F207" s="894"/>
    </row>
    <row r="208" spans="5:6" x14ac:dyDescent="0.2">
      <c r="E208" s="893"/>
      <c r="F208" s="893"/>
    </row>
    <row r="209" spans="5:6" x14ac:dyDescent="0.2">
      <c r="E209" s="893"/>
      <c r="F209" s="893"/>
    </row>
    <row r="210" spans="5:6" x14ac:dyDescent="0.2">
      <c r="E210" s="896"/>
      <c r="F210" s="896"/>
    </row>
    <row r="211" spans="5:6" x14ac:dyDescent="0.2">
      <c r="E211" s="896"/>
      <c r="F211" s="891"/>
    </row>
    <row r="212" spans="5:6" x14ac:dyDescent="0.2">
      <c r="E212" s="896"/>
      <c r="F212" s="891"/>
    </row>
    <row r="213" spans="5:6" x14ac:dyDescent="0.2">
      <c r="E213" s="894"/>
      <c r="F213" s="894"/>
    </row>
    <row r="214" spans="5:6" x14ac:dyDescent="0.2">
      <c r="E214" s="894"/>
      <c r="F214" s="894"/>
    </row>
    <row r="215" spans="5:6" x14ac:dyDescent="0.2">
      <c r="E215" s="894"/>
      <c r="F215" s="894"/>
    </row>
    <row r="216" spans="5:6" x14ac:dyDescent="0.2">
      <c r="E216" s="894"/>
      <c r="F216" s="894"/>
    </row>
    <row r="217" spans="5:6" x14ac:dyDescent="0.2">
      <c r="E217" s="893"/>
      <c r="F217" s="893"/>
    </row>
    <row r="218" spans="5:6" x14ac:dyDescent="0.2">
      <c r="E218" s="893"/>
      <c r="F218" s="893"/>
    </row>
    <row r="219" spans="5:6" x14ac:dyDescent="0.2">
      <c r="E219" s="896"/>
      <c r="F219" s="896"/>
    </row>
    <row r="220" spans="5:6" x14ac:dyDescent="0.2">
      <c r="E220" s="896"/>
      <c r="F220" s="891"/>
    </row>
    <row r="221" spans="5:6" x14ac:dyDescent="0.2">
      <c r="E221" s="896"/>
      <c r="F221" s="891"/>
    </row>
    <row r="222" spans="5:6" x14ac:dyDescent="0.2">
      <c r="E222" s="894"/>
      <c r="F222" s="894"/>
    </row>
    <row r="223" spans="5:6" x14ac:dyDescent="0.2">
      <c r="E223" s="894"/>
      <c r="F223" s="894"/>
    </row>
    <row r="224" spans="5:6" x14ac:dyDescent="0.2">
      <c r="E224" s="894"/>
      <c r="F224" s="894"/>
    </row>
    <row r="225" spans="5:6" x14ac:dyDescent="0.2">
      <c r="E225" s="893"/>
      <c r="F225" s="893"/>
    </row>
    <row r="226" spans="5:6" x14ac:dyDescent="0.2">
      <c r="E226" s="893"/>
      <c r="F226" s="893"/>
    </row>
    <row r="227" spans="5:6" x14ac:dyDescent="0.2">
      <c r="E227" s="896"/>
      <c r="F227" s="896"/>
    </row>
    <row r="228" spans="5:6" x14ac:dyDescent="0.2">
      <c r="E228" s="896"/>
      <c r="F228" s="891"/>
    </row>
    <row r="229" spans="5:6" x14ac:dyDescent="0.2">
      <c r="E229" s="896"/>
      <c r="F229" s="891"/>
    </row>
    <row r="230" spans="5:6" x14ac:dyDescent="0.2">
      <c r="E230" s="894"/>
      <c r="F230" s="894"/>
    </row>
    <row r="231" spans="5:6" x14ac:dyDescent="0.2">
      <c r="E231" s="894"/>
      <c r="F231" s="894"/>
    </row>
    <row r="232" spans="5:6" x14ac:dyDescent="0.2">
      <c r="E232" s="894"/>
      <c r="F232" s="894"/>
    </row>
    <row r="233" spans="5:6" x14ac:dyDescent="0.2">
      <c r="E233" s="894"/>
      <c r="F233" s="894"/>
    </row>
    <row r="234" spans="5:6" x14ac:dyDescent="0.2">
      <c r="E234" s="894"/>
      <c r="F234" s="894"/>
    </row>
    <row r="235" spans="5:6" x14ac:dyDescent="0.2">
      <c r="E235" s="893"/>
      <c r="F235" s="893"/>
    </row>
    <row r="236" spans="5:6" x14ac:dyDescent="0.2">
      <c r="E236" s="893"/>
      <c r="F236" s="893"/>
    </row>
    <row r="237" spans="5:6" x14ac:dyDescent="0.2">
      <c r="E237" s="896"/>
      <c r="F237" s="896"/>
    </row>
    <row r="238" spans="5:6" x14ac:dyDescent="0.2">
      <c r="E238" s="896"/>
      <c r="F238" s="891"/>
    </row>
    <row r="239" spans="5:6" x14ac:dyDescent="0.2">
      <c r="E239" s="894"/>
      <c r="F239" s="894"/>
    </row>
    <row r="240" spans="5:6" x14ac:dyDescent="0.2">
      <c r="E240" s="894"/>
      <c r="F240" s="894"/>
    </row>
    <row r="241" spans="5:6" x14ac:dyDescent="0.2">
      <c r="E241" s="894"/>
      <c r="F241" s="894"/>
    </row>
    <row r="242" spans="5:6" x14ac:dyDescent="0.2">
      <c r="E242" s="893"/>
      <c r="F242" s="893"/>
    </row>
    <row r="243" spans="5:6" x14ac:dyDescent="0.2">
      <c r="E243" s="893"/>
      <c r="F243" s="893"/>
    </row>
    <row r="244" spans="5:6" x14ac:dyDescent="0.2">
      <c r="E244" s="896"/>
      <c r="F244" s="896"/>
    </row>
    <row r="245" spans="5:6" x14ac:dyDescent="0.2">
      <c r="E245" s="896"/>
      <c r="F245" s="891"/>
    </row>
    <row r="246" spans="5:6" x14ac:dyDescent="0.2">
      <c r="E246" s="896"/>
      <c r="F246" s="891"/>
    </row>
    <row r="247" spans="5:6" x14ac:dyDescent="0.2">
      <c r="E247" s="894"/>
      <c r="F247" s="894"/>
    </row>
    <row r="248" spans="5:6" x14ac:dyDescent="0.2">
      <c r="E248" s="894"/>
      <c r="F248" s="894"/>
    </row>
    <row r="249" spans="5:6" x14ac:dyDescent="0.2">
      <c r="E249" s="894"/>
      <c r="F249" s="894"/>
    </row>
    <row r="250" spans="5:6" x14ac:dyDescent="0.2">
      <c r="E250" s="894"/>
      <c r="F250" s="894"/>
    </row>
    <row r="251" spans="5:6" x14ac:dyDescent="0.2">
      <c r="E251" s="893"/>
      <c r="F251" s="893"/>
    </row>
    <row r="252" spans="5:6" x14ac:dyDescent="0.2">
      <c r="E252" s="893"/>
      <c r="F252" s="893"/>
    </row>
    <row r="253" spans="5:6" x14ac:dyDescent="0.2">
      <c r="E253" s="896"/>
      <c r="F253" s="896"/>
    </row>
    <row r="254" spans="5:6" x14ac:dyDescent="0.2">
      <c r="E254" s="896"/>
      <c r="F254" s="891"/>
    </row>
    <row r="255" spans="5:6" x14ac:dyDescent="0.2">
      <c r="E255" s="896"/>
      <c r="F255" s="891"/>
    </row>
    <row r="256" spans="5:6" x14ac:dyDescent="0.2">
      <c r="E256" s="894"/>
      <c r="F256" s="895"/>
    </row>
    <row r="257" spans="5:6" x14ac:dyDescent="0.2">
      <c r="E257" s="897"/>
      <c r="F257" s="897"/>
    </row>
    <row r="258" spans="5:6" x14ac:dyDescent="0.2">
      <c r="E258" s="894"/>
      <c r="F258" s="895"/>
    </row>
    <row r="259" spans="5:6" x14ac:dyDescent="0.2">
      <c r="E259" s="894"/>
      <c r="F259" s="895"/>
    </row>
    <row r="260" spans="5:6" x14ac:dyDescent="0.2">
      <c r="E260" s="894"/>
      <c r="F260" s="895"/>
    </row>
    <row r="261" spans="5:6" x14ac:dyDescent="0.2">
      <c r="E261" s="894"/>
      <c r="F261" s="894"/>
    </row>
    <row r="262" spans="5:6" x14ac:dyDescent="0.2">
      <c r="E262" s="894"/>
      <c r="F262" s="894"/>
    </row>
    <row r="263" spans="5:6" x14ac:dyDescent="0.2">
      <c r="E263" s="894"/>
      <c r="F263" s="894"/>
    </row>
    <row r="264" spans="5:6" x14ac:dyDescent="0.2">
      <c r="E264" s="893"/>
      <c r="F264" s="893"/>
    </row>
    <row r="265" spans="5:6" x14ac:dyDescent="0.2">
      <c r="E265" s="893"/>
      <c r="F265" s="893"/>
    </row>
    <row r="266" spans="5:6" x14ac:dyDescent="0.2">
      <c r="E266" s="896"/>
      <c r="F266" s="896"/>
    </row>
    <row r="267" spans="5:6" x14ac:dyDescent="0.2">
      <c r="E267" s="891"/>
      <c r="F267" s="891"/>
    </row>
    <row r="268" spans="5:6" x14ac:dyDescent="0.2">
      <c r="E268" s="891"/>
      <c r="F268" s="891"/>
    </row>
    <row r="269" spans="5:6" x14ac:dyDescent="0.2">
      <c r="E269" s="894"/>
      <c r="F269" s="891"/>
    </row>
    <row r="270" spans="5:6" x14ac:dyDescent="0.2">
      <c r="E270" s="894"/>
      <c r="F270" s="891"/>
    </row>
    <row r="271" spans="5:6" x14ac:dyDescent="0.2">
      <c r="E271" s="894"/>
      <c r="F271" s="891"/>
    </row>
    <row r="272" spans="5:6" x14ac:dyDescent="0.2">
      <c r="E272" s="895"/>
      <c r="F272" s="891"/>
    </row>
    <row r="273" spans="5:6" x14ac:dyDescent="0.2">
      <c r="E273" s="897"/>
      <c r="F273" s="891"/>
    </row>
    <row r="274" spans="5:6" x14ac:dyDescent="0.2">
      <c r="E274" s="894"/>
      <c r="F274" s="894"/>
    </row>
    <row r="275" spans="5:6" x14ac:dyDescent="0.2">
      <c r="E275" s="894"/>
      <c r="F275" s="894"/>
    </row>
    <row r="276" spans="5:6" x14ac:dyDescent="0.2">
      <c r="E276" s="894"/>
      <c r="F276" s="894"/>
    </row>
    <row r="277" spans="5:6" x14ac:dyDescent="0.2">
      <c r="E277" s="894"/>
      <c r="F277" s="894"/>
    </row>
    <row r="278" spans="5:6" x14ac:dyDescent="0.2">
      <c r="E278" s="894"/>
      <c r="F278" s="894"/>
    </row>
    <row r="279" spans="5:6" x14ac:dyDescent="0.2">
      <c r="E279" s="894"/>
      <c r="F279" s="894"/>
    </row>
    <row r="280" spans="5:6" x14ac:dyDescent="0.2">
      <c r="E280" s="894"/>
      <c r="F280" s="894"/>
    </row>
    <row r="281" spans="5:6" x14ac:dyDescent="0.2">
      <c r="E281" s="894"/>
      <c r="F281" s="894"/>
    </row>
    <row r="282" spans="5:6" x14ac:dyDescent="0.2">
      <c r="E282" s="894"/>
      <c r="F282" s="894"/>
    </row>
    <row r="283" spans="5:6" x14ac:dyDescent="0.2">
      <c r="E283" s="894"/>
      <c r="F283" s="894"/>
    </row>
    <row r="284" spans="5:6" x14ac:dyDescent="0.2">
      <c r="E284" s="894"/>
      <c r="F284" s="894"/>
    </row>
    <row r="285" spans="5:6" x14ac:dyDescent="0.2">
      <c r="E285" s="894"/>
      <c r="F285" s="894"/>
    </row>
    <row r="286" spans="5:6" x14ac:dyDescent="0.2">
      <c r="E286" s="894"/>
      <c r="F286" s="894"/>
    </row>
    <row r="287" spans="5:6" x14ac:dyDescent="0.2">
      <c r="E287" s="894"/>
      <c r="F287" s="894"/>
    </row>
    <row r="288" spans="5:6" x14ac:dyDescent="0.2">
      <c r="E288" s="894"/>
      <c r="F288" s="894"/>
    </row>
    <row r="289" spans="5:6" x14ac:dyDescent="0.2">
      <c r="E289" s="894"/>
      <c r="F289" s="894"/>
    </row>
    <row r="290" spans="5:6" x14ac:dyDescent="0.2">
      <c r="E290" s="894"/>
      <c r="F290" s="894"/>
    </row>
    <row r="291" spans="5:6" x14ac:dyDescent="0.2">
      <c r="E291" s="894"/>
      <c r="F291" s="894"/>
    </row>
    <row r="292" spans="5:6" x14ac:dyDescent="0.2">
      <c r="E292" s="894"/>
      <c r="F292" s="894"/>
    </row>
    <row r="293" spans="5:6" x14ac:dyDescent="0.2">
      <c r="E293" s="894"/>
      <c r="F293" s="894"/>
    </row>
    <row r="294" spans="5:6" x14ac:dyDescent="0.2">
      <c r="E294" s="894"/>
      <c r="F294" s="894"/>
    </row>
    <row r="295" spans="5:6" x14ac:dyDescent="0.2">
      <c r="E295" s="894"/>
      <c r="F295" s="894"/>
    </row>
    <row r="296" spans="5:6" x14ac:dyDescent="0.2">
      <c r="E296" s="894"/>
      <c r="F296" s="894"/>
    </row>
    <row r="297" spans="5:6" x14ac:dyDescent="0.2">
      <c r="E297" s="894"/>
      <c r="F297" s="894"/>
    </row>
    <row r="298" spans="5:6" x14ac:dyDescent="0.2">
      <c r="E298" s="894"/>
      <c r="F298" s="894"/>
    </row>
    <row r="299" spans="5:6" x14ac:dyDescent="0.2">
      <c r="E299" s="894"/>
      <c r="F299" s="894"/>
    </row>
    <row r="300" spans="5:6" x14ac:dyDescent="0.2">
      <c r="E300" s="894"/>
      <c r="F300" s="894"/>
    </row>
    <row r="301" spans="5:6" x14ac:dyDescent="0.2">
      <c r="E301" s="894"/>
      <c r="F301" s="894"/>
    </row>
    <row r="302" spans="5:6" x14ac:dyDescent="0.2">
      <c r="E302" s="894"/>
      <c r="F302" s="894"/>
    </row>
    <row r="303" spans="5:6" x14ac:dyDescent="0.2">
      <c r="E303" s="894"/>
      <c r="F303" s="894"/>
    </row>
    <row r="304" spans="5:6" x14ac:dyDescent="0.2">
      <c r="E304" s="894"/>
      <c r="F304" s="894"/>
    </row>
    <row r="305" spans="5:6" x14ac:dyDescent="0.2">
      <c r="E305" s="894"/>
      <c r="F305" s="894"/>
    </row>
    <row r="306" spans="5:6" x14ac:dyDescent="0.2">
      <c r="E306" s="894"/>
      <c r="F306" s="894"/>
    </row>
    <row r="307" spans="5:6" x14ac:dyDescent="0.2">
      <c r="E307" s="894"/>
      <c r="F307" s="894"/>
    </row>
    <row r="308" spans="5:6" x14ac:dyDescent="0.2">
      <c r="E308" s="894"/>
      <c r="F308" s="894"/>
    </row>
    <row r="309" spans="5:6" x14ac:dyDescent="0.2">
      <c r="E309" s="894"/>
      <c r="F309" s="894"/>
    </row>
    <row r="310" spans="5:6" x14ac:dyDescent="0.2">
      <c r="E310" s="894"/>
      <c r="F310" s="894"/>
    </row>
    <row r="311" spans="5:6" x14ac:dyDescent="0.2">
      <c r="E311" s="894"/>
      <c r="F311" s="894"/>
    </row>
    <row r="312" spans="5:6" x14ac:dyDescent="0.2">
      <c r="E312" s="894"/>
      <c r="F312" s="894"/>
    </row>
    <row r="313" spans="5:6" x14ac:dyDescent="0.2">
      <c r="E313" s="894"/>
      <c r="F313" s="894"/>
    </row>
    <row r="314" spans="5:6" x14ac:dyDescent="0.2">
      <c r="E314" s="894"/>
      <c r="F314" s="894"/>
    </row>
    <row r="315" spans="5:6" x14ac:dyDescent="0.2">
      <c r="E315" s="894"/>
      <c r="F315" s="894"/>
    </row>
    <row r="316" spans="5:6" x14ac:dyDescent="0.2">
      <c r="E316" s="894"/>
      <c r="F316" s="894"/>
    </row>
    <row r="317" spans="5:6" x14ac:dyDescent="0.2">
      <c r="E317" s="894"/>
      <c r="F317" s="894"/>
    </row>
    <row r="318" spans="5:6" x14ac:dyDescent="0.2">
      <c r="E318" s="894"/>
      <c r="F318" s="894"/>
    </row>
    <row r="319" spans="5:6" x14ac:dyDescent="0.2">
      <c r="E319" s="894"/>
      <c r="F319" s="894"/>
    </row>
    <row r="320" spans="5:6" x14ac:dyDescent="0.2">
      <c r="E320" s="894"/>
      <c r="F320" s="894"/>
    </row>
    <row r="321" spans="5:6" x14ac:dyDescent="0.2">
      <c r="E321" s="894"/>
      <c r="F321" s="894"/>
    </row>
    <row r="322" spans="5:6" x14ac:dyDescent="0.2">
      <c r="E322" s="894"/>
      <c r="F322" s="894"/>
    </row>
    <row r="323" spans="5:6" x14ac:dyDescent="0.2">
      <c r="E323" s="894"/>
      <c r="F323" s="894"/>
    </row>
    <row r="324" spans="5:6" x14ac:dyDescent="0.2">
      <c r="E324" s="894"/>
      <c r="F324" s="894"/>
    </row>
    <row r="325" spans="5:6" x14ac:dyDescent="0.2">
      <c r="E325" s="894"/>
      <c r="F325" s="894"/>
    </row>
    <row r="326" spans="5:6" x14ac:dyDescent="0.2">
      <c r="E326" s="894"/>
      <c r="F326" s="894"/>
    </row>
    <row r="327" spans="5:6" x14ac:dyDescent="0.2">
      <c r="E327" s="894"/>
      <c r="F327" s="894"/>
    </row>
    <row r="328" spans="5:6" x14ac:dyDescent="0.2">
      <c r="E328" s="894"/>
      <c r="F328" s="894"/>
    </row>
    <row r="329" spans="5:6" x14ac:dyDescent="0.2">
      <c r="E329" s="894"/>
      <c r="F329" s="894"/>
    </row>
    <row r="330" spans="5:6" x14ac:dyDescent="0.2">
      <c r="E330" s="894"/>
      <c r="F330" s="894"/>
    </row>
    <row r="331" spans="5:6" x14ac:dyDescent="0.2">
      <c r="E331" s="894"/>
      <c r="F331" s="894"/>
    </row>
    <row r="332" spans="5:6" x14ac:dyDescent="0.2">
      <c r="E332" s="894"/>
      <c r="F332" s="894"/>
    </row>
    <row r="333" spans="5:6" x14ac:dyDescent="0.2">
      <c r="E333" s="894"/>
      <c r="F333" s="894"/>
    </row>
    <row r="334" spans="5:6" x14ac:dyDescent="0.2">
      <c r="E334" s="894"/>
      <c r="F334" s="894"/>
    </row>
    <row r="335" spans="5:6" x14ac:dyDescent="0.2">
      <c r="E335" s="894"/>
      <c r="F335" s="894"/>
    </row>
    <row r="336" spans="5:6" x14ac:dyDescent="0.2">
      <c r="E336" s="894"/>
      <c r="F336" s="894"/>
    </row>
    <row r="337" spans="5:6" x14ac:dyDescent="0.2">
      <c r="E337" s="894"/>
      <c r="F337" s="894"/>
    </row>
    <row r="338" spans="5:6" x14ac:dyDescent="0.2">
      <c r="E338" s="894"/>
      <c r="F338" s="894"/>
    </row>
    <row r="339" spans="5:6" x14ac:dyDescent="0.2">
      <c r="E339" s="894"/>
      <c r="F339" s="894"/>
    </row>
    <row r="340" spans="5:6" x14ac:dyDescent="0.2">
      <c r="E340" s="894"/>
      <c r="F340" s="894"/>
    </row>
    <row r="341" spans="5:6" x14ac:dyDescent="0.2">
      <c r="E341" s="894"/>
      <c r="F341" s="894"/>
    </row>
    <row r="342" spans="5:6" x14ac:dyDescent="0.2">
      <c r="E342" s="894"/>
      <c r="F342" s="894"/>
    </row>
    <row r="343" spans="5:6" x14ac:dyDescent="0.2">
      <c r="E343" s="894"/>
      <c r="F343" s="894"/>
    </row>
    <row r="344" spans="5:6" x14ac:dyDescent="0.2">
      <c r="E344" s="894"/>
      <c r="F344" s="894"/>
    </row>
    <row r="345" spans="5:6" x14ac:dyDescent="0.2">
      <c r="E345" s="894"/>
      <c r="F345" s="894"/>
    </row>
    <row r="346" spans="5:6" x14ac:dyDescent="0.2">
      <c r="E346" s="894"/>
      <c r="F346" s="894"/>
    </row>
    <row r="347" spans="5:6" x14ac:dyDescent="0.2">
      <c r="E347" s="894"/>
      <c r="F347" s="894"/>
    </row>
    <row r="348" spans="5:6" x14ac:dyDescent="0.2">
      <c r="E348" s="894"/>
      <c r="F348" s="894"/>
    </row>
    <row r="349" spans="5:6" x14ac:dyDescent="0.2">
      <c r="E349" s="894"/>
      <c r="F349" s="894"/>
    </row>
    <row r="350" spans="5:6" x14ac:dyDescent="0.2">
      <c r="E350" s="894"/>
      <c r="F350" s="894"/>
    </row>
    <row r="351" spans="5:6" x14ac:dyDescent="0.2">
      <c r="E351" s="894"/>
      <c r="F351" s="894"/>
    </row>
    <row r="352" spans="5:6" x14ac:dyDescent="0.2">
      <c r="E352" s="894"/>
      <c r="F352" s="894"/>
    </row>
    <row r="353" spans="5:6" x14ac:dyDescent="0.2">
      <c r="E353" s="894"/>
      <c r="F353" s="894"/>
    </row>
    <row r="354" spans="5:6" x14ac:dyDescent="0.2">
      <c r="E354" s="894"/>
      <c r="F354" s="894"/>
    </row>
    <row r="355" spans="5:6" x14ac:dyDescent="0.2">
      <c r="E355" s="894"/>
      <c r="F355" s="894"/>
    </row>
    <row r="356" spans="5:6" x14ac:dyDescent="0.2">
      <c r="E356" s="894"/>
      <c r="F356" s="894"/>
    </row>
    <row r="357" spans="5:6" x14ac:dyDescent="0.2">
      <c r="E357" s="894"/>
      <c r="F357" s="894"/>
    </row>
    <row r="358" spans="5:6" x14ac:dyDescent="0.2">
      <c r="E358" s="894"/>
      <c r="F358" s="894"/>
    </row>
    <row r="359" spans="5:6" x14ac:dyDescent="0.2">
      <c r="E359" s="894"/>
      <c r="F359" s="894"/>
    </row>
    <row r="360" spans="5:6" x14ac:dyDescent="0.2">
      <c r="E360" s="894"/>
      <c r="F360" s="894"/>
    </row>
    <row r="361" spans="5:6" x14ac:dyDescent="0.2">
      <c r="E361" s="894"/>
      <c r="F361" s="894"/>
    </row>
    <row r="362" spans="5:6" x14ac:dyDescent="0.2">
      <c r="E362" s="894"/>
      <c r="F362" s="894"/>
    </row>
    <row r="363" spans="5:6" x14ac:dyDescent="0.2">
      <c r="E363" s="894"/>
      <c r="F363" s="894"/>
    </row>
    <row r="364" spans="5:6" x14ac:dyDescent="0.2">
      <c r="E364" s="894"/>
      <c r="F364" s="894"/>
    </row>
    <row r="365" spans="5:6" x14ac:dyDescent="0.2">
      <c r="E365" s="894"/>
      <c r="F365" s="894"/>
    </row>
    <row r="366" spans="5:6" x14ac:dyDescent="0.2">
      <c r="E366" s="894"/>
      <c r="F366" s="894"/>
    </row>
    <row r="367" spans="5:6" x14ac:dyDescent="0.2">
      <c r="E367" s="894"/>
      <c r="F367" s="894"/>
    </row>
    <row r="368" spans="5:6" x14ac:dyDescent="0.2">
      <c r="E368" s="894"/>
      <c r="F368" s="894"/>
    </row>
    <row r="369" spans="5:6" x14ac:dyDescent="0.2">
      <c r="E369" s="894"/>
      <c r="F369" s="894"/>
    </row>
    <row r="370" spans="5:6" x14ac:dyDescent="0.2">
      <c r="E370" s="894"/>
      <c r="F370" s="894"/>
    </row>
    <row r="371" spans="5:6" x14ac:dyDescent="0.2">
      <c r="E371" s="894"/>
      <c r="F371" s="894"/>
    </row>
    <row r="372" spans="5:6" x14ac:dyDescent="0.2">
      <c r="E372" s="894"/>
      <c r="F372" s="894"/>
    </row>
    <row r="373" spans="5:6" x14ac:dyDescent="0.2">
      <c r="E373" s="894"/>
      <c r="F373" s="894"/>
    </row>
    <row r="374" spans="5:6" x14ac:dyDescent="0.2">
      <c r="E374" s="894"/>
      <c r="F374" s="894"/>
    </row>
    <row r="375" spans="5:6" x14ac:dyDescent="0.2">
      <c r="E375" s="894"/>
      <c r="F375" s="894"/>
    </row>
    <row r="376" spans="5:6" x14ac:dyDescent="0.2">
      <c r="E376" s="894"/>
      <c r="F376" s="894"/>
    </row>
    <row r="377" spans="5:6" x14ac:dyDescent="0.2">
      <c r="E377" s="894"/>
      <c r="F377" s="894"/>
    </row>
    <row r="378" spans="5:6" x14ac:dyDescent="0.2">
      <c r="E378" s="894"/>
      <c r="F378" s="894"/>
    </row>
    <row r="379" spans="5:6" x14ac:dyDescent="0.2">
      <c r="E379" s="894"/>
      <c r="F379" s="894"/>
    </row>
    <row r="380" spans="5:6" x14ac:dyDescent="0.2">
      <c r="E380" s="894"/>
      <c r="F380" s="894"/>
    </row>
    <row r="381" spans="5:6" x14ac:dyDescent="0.2">
      <c r="E381" s="894"/>
      <c r="F381" s="894"/>
    </row>
    <row r="382" spans="5:6" x14ac:dyDescent="0.2">
      <c r="E382" s="894"/>
      <c r="F382" s="894"/>
    </row>
    <row r="383" spans="5:6" x14ac:dyDescent="0.2">
      <c r="E383" s="894"/>
      <c r="F383" s="894"/>
    </row>
    <row r="384" spans="5:6" x14ac:dyDescent="0.2">
      <c r="E384" s="894"/>
      <c r="F384" s="894"/>
    </row>
    <row r="385" spans="5:6" x14ac:dyDescent="0.2">
      <c r="E385" s="894"/>
      <c r="F385" s="894"/>
    </row>
    <row r="386" spans="5:6" x14ac:dyDescent="0.2">
      <c r="E386" s="894"/>
      <c r="F386" s="894"/>
    </row>
    <row r="387" spans="5:6" x14ac:dyDescent="0.2">
      <c r="E387" s="894"/>
      <c r="F387" s="894"/>
    </row>
    <row r="388" spans="5:6" x14ac:dyDescent="0.2">
      <c r="E388" s="894"/>
      <c r="F388" s="894"/>
    </row>
    <row r="389" spans="5:6" x14ac:dyDescent="0.2">
      <c r="E389" s="894"/>
      <c r="F389" s="894"/>
    </row>
    <row r="390" spans="5:6" x14ac:dyDescent="0.2">
      <c r="E390" s="894"/>
      <c r="F390" s="894"/>
    </row>
    <row r="391" spans="5:6" x14ac:dyDescent="0.2">
      <c r="E391" s="894"/>
      <c r="F391" s="894"/>
    </row>
    <row r="392" spans="5:6" x14ac:dyDescent="0.2">
      <c r="E392" s="894"/>
      <c r="F392" s="894"/>
    </row>
    <row r="393" spans="5:6" x14ac:dyDescent="0.2">
      <c r="E393" s="894"/>
      <c r="F393" s="894"/>
    </row>
    <row r="394" spans="5:6" x14ac:dyDescent="0.2">
      <c r="E394" s="894"/>
      <c r="F394" s="894"/>
    </row>
    <row r="395" spans="5:6" x14ac:dyDescent="0.2">
      <c r="E395" s="894"/>
      <c r="F395" s="894"/>
    </row>
    <row r="396" spans="5:6" x14ac:dyDescent="0.2">
      <c r="E396" s="894"/>
      <c r="F396" s="894"/>
    </row>
    <row r="397" spans="5:6" x14ac:dyDescent="0.2">
      <c r="E397" s="894"/>
      <c r="F397" s="894"/>
    </row>
    <row r="398" spans="5:6" x14ac:dyDescent="0.2">
      <c r="E398" s="894"/>
      <c r="F398" s="894"/>
    </row>
    <row r="399" spans="5:6" x14ac:dyDescent="0.2">
      <c r="E399" s="894"/>
      <c r="F399" s="894"/>
    </row>
    <row r="400" spans="5:6" x14ac:dyDescent="0.2">
      <c r="E400" s="894"/>
      <c r="F400" s="894"/>
    </row>
    <row r="401" spans="5:6" x14ac:dyDescent="0.2">
      <c r="E401" s="894"/>
      <c r="F401" s="894"/>
    </row>
    <row r="402" spans="5:6" x14ac:dyDescent="0.2">
      <c r="E402" s="894"/>
      <c r="F402" s="894"/>
    </row>
    <row r="403" spans="5:6" x14ac:dyDescent="0.2">
      <c r="E403" s="894"/>
      <c r="F403" s="894"/>
    </row>
    <row r="404" spans="5:6" x14ac:dyDescent="0.2">
      <c r="E404" s="894"/>
      <c r="F404" s="894"/>
    </row>
    <row r="405" spans="5:6" x14ac:dyDescent="0.2">
      <c r="E405" s="894"/>
      <c r="F405" s="894"/>
    </row>
    <row r="406" spans="5:6" x14ac:dyDescent="0.2">
      <c r="E406" s="894"/>
      <c r="F406" s="894"/>
    </row>
    <row r="407" spans="5:6" x14ac:dyDescent="0.2">
      <c r="E407" s="894"/>
      <c r="F407" s="894"/>
    </row>
    <row r="408" spans="5:6" x14ac:dyDescent="0.2">
      <c r="E408" s="894"/>
      <c r="F408" s="894"/>
    </row>
    <row r="409" spans="5:6" x14ac:dyDescent="0.2">
      <c r="E409" s="894"/>
      <c r="F409" s="894"/>
    </row>
    <row r="410" spans="5:6" x14ac:dyDescent="0.2">
      <c r="E410" s="894"/>
      <c r="F410" s="894"/>
    </row>
    <row r="411" spans="5:6" x14ac:dyDescent="0.2">
      <c r="E411" s="894"/>
      <c r="F411" s="894"/>
    </row>
    <row r="412" spans="5:6" x14ac:dyDescent="0.2">
      <c r="E412" s="894"/>
      <c r="F412" s="894"/>
    </row>
    <row r="413" spans="5:6" x14ac:dyDescent="0.2">
      <c r="E413" s="894"/>
      <c r="F413" s="894"/>
    </row>
    <row r="414" spans="5:6" x14ac:dyDescent="0.2">
      <c r="E414" s="894"/>
      <c r="F414" s="894"/>
    </row>
    <row r="415" spans="5:6" x14ac:dyDescent="0.2">
      <c r="E415" s="894"/>
      <c r="F415" s="894"/>
    </row>
    <row r="416" spans="5:6" x14ac:dyDescent="0.2">
      <c r="E416" s="894"/>
      <c r="F416" s="894"/>
    </row>
    <row r="417" spans="5:6" x14ac:dyDescent="0.2">
      <c r="E417" s="894"/>
      <c r="F417" s="894"/>
    </row>
    <row r="418" spans="5:6" x14ac:dyDescent="0.2">
      <c r="E418" s="894"/>
      <c r="F418" s="894"/>
    </row>
    <row r="419" spans="5:6" x14ac:dyDescent="0.2">
      <c r="E419" s="894"/>
      <c r="F419" s="894"/>
    </row>
    <row r="420" spans="5:6" x14ac:dyDescent="0.2">
      <c r="E420" s="894"/>
      <c r="F420" s="894"/>
    </row>
    <row r="421" spans="5:6" x14ac:dyDescent="0.2">
      <c r="E421" s="894"/>
      <c r="F421" s="894"/>
    </row>
    <row r="422" spans="5:6" x14ac:dyDescent="0.2">
      <c r="E422" s="894"/>
      <c r="F422" s="894"/>
    </row>
    <row r="423" spans="5:6" x14ac:dyDescent="0.2">
      <c r="E423" s="894"/>
      <c r="F423" s="894"/>
    </row>
    <row r="424" spans="5:6" x14ac:dyDescent="0.2">
      <c r="E424" s="894"/>
      <c r="F424" s="894"/>
    </row>
    <row r="425" spans="5:6" x14ac:dyDescent="0.2">
      <c r="E425" s="894"/>
      <c r="F425" s="894"/>
    </row>
    <row r="426" spans="5:6" x14ac:dyDescent="0.2">
      <c r="E426" s="894"/>
      <c r="F426" s="894"/>
    </row>
    <row r="427" spans="5:6" x14ac:dyDescent="0.2">
      <c r="E427" s="894"/>
      <c r="F427" s="894"/>
    </row>
    <row r="428" spans="5:6" x14ac:dyDescent="0.2">
      <c r="E428" s="894"/>
      <c r="F428" s="894"/>
    </row>
    <row r="429" spans="5:6" x14ac:dyDescent="0.2">
      <c r="E429" s="894"/>
      <c r="F429" s="894"/>
    </row>
    <row r="430" spans="5:6" x14ac:dyDescent="0.2">
      <c r="E430" s="894"/>
      <c r="F430" s="894"/>
    </row>
    <row r="431" spans="5:6" x14ac:dyDescent="0.2">
      <c r="E431" s="894"/>
      <c r="F431" s="894"/>
    </row>
    <row r="432" spans="5:6" x14ac:dyDescent="0.2">
      <c r="E432" s="894"/>
      <c r="F432" s="894"/>
    </row>
    <row r="433" spans="5:6" x14ac:dyDescent="0.2">
      <c r="E433" s="894"/>
      <c r="F433" s="894"/>
    </row>
    <row r="434" spans="5:6" x14ac:dyDescent="0.2">
      <c r="E434" s="894"/>
      <c r="F434" s="894"/>
    </row>
    <row r="435" spans="5:6" x14ac:dyDescent="0.2">
      <c r="E435" s="894"/>
      <c r="F435" s="894"/>
    </row>
    <row r="436" spans="5:6" x14ac:dyDescent="0.2">
      <c r="E436" s="894"/>
      <c r="F436" s="894"/>
    </row>
    <row r="437" spans="5:6" x14ac:dyDescent="0.2">
      <c r="E437" s="894"/>
      <c r="F437" s="894"/>
    </row>
    <row r="438" spans="5:6" x14ac:dyDescent="0.2">
      <c r="E438" s="894"/>
      <c r="F438" s="894"/>
    </row>
    <row r="439" spans="5:6" x14ac:dyDescent="0.2">
      <c r="E439" s="894"/>
      <c r="F439" s="894"/>
    </row>
    <row r="440" spans="5:6" x14ac:dyDescent="0.2">
      <c r="E440" s="894"/>
      <c r="F440" s="894"/>
    </row>
    <row r="441" spans="5:6" x14ac:dyDescent="0.2">
      <c r="E441" s="894"/>
      <c r="F441" s="894"/>
    </row>
    <row r="442" spans="5:6" x14ac:dyDescent="0.2">
      <c r="E442" s="894"/>
      <c r="F442" s="894"/>
    </row>
    <row r="443" spans="5:6" x14ac:dyDescent="0.2">
      <c r="E443" s="894"/>
      <c r="F443" s="894"/>
    </row>
    <row r="444" spans="5:6" x14ac:dyDescent="0.2">
      <c r="E444" s="894"/>
      <c r="F444" s="894"/>
    </row>
    <row r="445" spans="5:6" x14ac:dyDescent="0.2">
      <c r="E445" s="894"/>
      <c r="F445" s="894"/>
    </row>
    <row r="446" spans="5:6" x14ac:dyDescent="0.2">
      <c r="E446" s="894"/>
      <c r="F446" s="894"/>
    </row>
    <row r="447" spans="5:6" x14ac:dyDescent="0.2">
      <c r="E447" s="894"/>
      <c r="F447" s="894"/>
    </row>
    <row r="448" spans="5:6" x14ac:dyDescent="0.2">
      <c r="E448" s="894"/>
      <c r="F448" s="894"/>
    </row>
    <row r="449" spans="5:6" x14ac:dyDescent="0.2">
      <c r="E449" s="894"/>
      <c r="F449" s="894"/>
    </row>
    <row r="450" spans="5:6" x14ac:dyDescent="0.2">
      <c r="E450" s="894"/>
      <c r="F450" s="894"/>
    </row>
    <row r="451" spans="5:6" x14ac:dyDescent="0.2">
      <c r="E451" s="894"/>
      <c r="F451" s="894"/>
    </row>
    <row r="452" spans="5:6" x14ac:dyDescent="0.2">
      <c r="E452" s="894"/>
      <c r="F452" s="894"/>
    </row>
    <row r="453" spans="5:6" x14ac:dyDescent="0.2">
      <c r="E453" s="894"/>
      <c r="F453" s="894"/>
    </row>
    <row r="454" spans="5:6" x14ac:dyDescent="0.2">
      <c r="E454" s="894"/>
      <c r="F454" s="894"/>
    </row>
    <row r="455" spans="5:6" x14ac:dyDescent="0.2">
      <c r="E455" s="894"/>
      <c r="F455" s="894"/>
    </row>
    <row r="456" spans="5:6" x14ac:dyDescent="0.2">
      <c r="E456" s="894"/>
      <c r="F456" s="894"/>
    </row>
    <row r="457" spans="5:6" x14ac:dyDescent="0.2">
      <c r="E457" s="894"/>
      <c r="F457" s="894"/>
    </row>
    <row r="458" spans="5:6" x14ac:dyDescent="0.2">
      <c r="E458" s="894"/>
      <c r="F458" s="894"/>
    </row>
    <row r="459" spans="5:6" x14ac:dyDescent="0.2">
      <c r="E459" s="894"/>
      <c r="F459" s="894"/>
    </row>
    <row r="460" spans="5:6" x14ac:dyDescent="0.2">
      <c r="E460" s="894"/>
      <c r="F460" s="894"/>
    </row>
    <row r="461" spans="5:6" x14ac:dyDescent="0.2">
      <c r="E461" s="894"/>
      <c r="F461" s="894"/>
    </row>
    <row r="462" spans="5:6" x14ac:dyDescent="0.2">
      <c r="E462" s="894"/>
      <c r="F462" s="894"/>
    </row>
    <row r="463" spans="5:6" x14ac:dyDescent="0.2">
      <c r="E463" s="894"/>
      <c r="F463" s="894"/>
    </row>
    <row r="464" spans="5:6" x14ac:dyDescent="0.2">
      <c r="E464" s="894"/>
      <c r="F464" s="894"/>
    </row>
    <row r="465" spans="5:6" x14ac:dyDescent="0.2">
      <c r="E465" s="894"/>
      <c r="F465" s="894"/>
    </row>
    <row r="466" spans="5:6" x14ac:dyDescent="0.2">
      <c r="E466" s="894"/>
      <c r="F466" s="894"/>
    </row>
    <row r="467" spans="5:6" x14ac:dyDescent="0.2">
      <c r="E467" s="894"/>
      <c r="F467" s="894"/>
    </row>
    <row r="468" spans="5:6" x14ac:dyDescent="0.2">
      <c r="E468" s="894"/>
      <c r="F468" s="894"/>
    </row>
    <row r="469" spans="5:6" x14ac:dyDescent="0.2">
      <c r="E469" s="894"/>
      <c r="F469" s="894"/>
    </row>
    <row r="470" spans="5:6" x14ac:dyDescent="0.2">
      <c r="E470" s="894"/>
      <c r="F470" s="894"/>
    </row>
    <row r="471" spans="5:6" x14ac:dyDescent="0.2">
      <c r="E471" s="894"/>
      <c r="F471" s="894"/>
    </row>
    <row r="472" spans="5:6" x14ac:dyDescent="0.2">
      <c r="E472" s="894"/>
      <c r="F472" s="894"/>
    </row>
    <row r="473" spans="5:6" x14ac:dyDescent="0.2">
      <c r="E473" s="894"/>
      <c r="F473" s="894"/>
    </row>
    <row r="474" spans="5:6" x14ac:dyDescent="0.2">
      <c r="E474" s="894"/>
      <c r="F474" s="894"/>
    </row>
    <row r="475" spans="5:6" x14ac:dyDescent="0.2">
      <c r="E475" s="894"/>
      <c r="F475" s="894"/>
    </row>
    <row r="476" spans="5:6" x14ac:dyDescent="0.2">
      <c r="E476" s="894"/>
      <c r="F476" s="894"/>
    </row>
    <row r="477" spans="5:6" x14ac:dyDescent="0.2">
      <c r="E477" s="894"/>
      <c r="F477" s="894"/>
    </row>
    <row r="478" spans="5:6" x14ac:dyDescent="0.2">
      <c r="E478" s="894"/>
      <c r="F478" s="894"/>
    </row>
    <row r="479" spans="5:6" x14ac:dyDescent="0.2">
      <c r="E479" s="894"/>
      <c r="F479" s="894"/>
    </row>
    <row r="480" spans="5:6" x14ac:dyDescent="0.2">
      <c r="E480" s="894"/>
      <c r="F480" s="894"/>
    </row>
    <row r="481" spans="5:6" x14ac:dyDescent="0.2">
      <c r="E481" s="894"/>
      <c r="F481" s="894"/>
    </row>
    <row r="482" spans="5:6" x14ac:dyDescent="0.2">
      <c r="E482" s="894"/>
      <c r="F482" s="894"/>
    </row>
  </sheetData>
  <sheetProtection selectLockedCells="1" selectUnlockedCells="1"/>
  <mergeCells count="31">
    <mergeCell ref="G52:G53"/>
    <mergeCell ref="A54:B54"/>
    <mergeCell ref="A55:A58"/>
    <mergeCell ref="B55:B58"/>
    <mergeCell ref="A52:A53"/>
    <mergeCell ref="B52:B53"/>
    <mergeCell ref="C52:C53"/>
    <mergeCell ref="D52:D53"/>
    <mergeCell ref="E52:E53"/>
    <mergeCell ref="F52:F53"/>
    <mergeCell ref="A28:A34"/>
    <mergeCell ref="B28:B34"/>
    <mergeCell ref="A35:A38"/>
    <mergeCell ref="B35:B38"/>
    <mergeCell ref="A39:A40"/>
    <mergeCell ref="B39:B40"/>
    <mergeCell ref="A16:B16"/>
    <mergeCell ref="A17:A24"/>
    <mergeCell ref="B17:B24"/>
    <mergeCell ref="G22:G23"/>
    <mergeCell ref="A25:A26"/>
    <mergeCell ref="B25:B26"/>
    <mergeCell ref="C6:D6"/>
    <mergeCell ref="A8:G8"/>
    <mergeCell ref="A14:A15"/>
    <mergeCell ref="B14:B15"/>
    <mergeCell ref="C14:C15"/>
    <mergeCell ref="D14:D15"/>
    <mergeCell ref="E14:E15"/>
    <mergeCell ref="F14:F15"/>
    <mergeCell ref="G14:G15"/>
  </mergeCells>
  <pageMargins left="0.98425196850393704" right="0.31496062992125984" top="0.43307086614173229" bottom="0.39370078740157483" header="0.23622047244094491" footer="0.31496062992125984"/>
  <pageSetup paperSize="9" scale="70" orientation="portrait" r:id="rId1"/>
  <headerFooter differentFirst="1">
    <oddFooter>&amp;R&amp;P (&amp;N)</oddFooter>
    <firstHeader>&amp;R&amp;"Times New Roman,Regular"&amp;9 15.pielikums Jūrmalas pilsētas domes 
2015.gada 30.jūlija saistošajiem noteikumiem Nr.30
(protokols Nr.13, 5.punkts)</first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48"/>
  <sheetViews>
    <sheetView tabSelected="1" view="pageLayout" zoomScaleNormal="100" workbookViewId="0">
      <selection activeCell="R7" sqref="R7"/>
    </sheetView>
  </sheetViews>
  <sheetFormatPr defaultRowHeight="15.75" outlineLevelCol="1" x14ac:dyDescent="0.25"/>
  <cols>
    <col min="1" max="1" width="3.7109375" style="1077" customWidth="1"/>
    <col min="2" max="2" width="41.140625" style="1078" customWidth="1"/>
    <col min="3" max="3" width="8" style="1078" customWidth="1"/>
    <col min="4" max="4" width="9.85546875" style="1079" customWidth="1"/>
    <col min="5" max="5" width="8.7109375" style="1079" customWidth="1"/>
    <col min="6" max="6" width="11.42578125" style="1079" hidden="1" customWidth="1" outlineLevel="1"/>
    <col min="7" max="7" width="9.28515625" style="1079" hidden="1" customWidth="1" outlineLevel="1"/>
    <col min="8" max="8" width="11.42578125" style="1079" customWidth="1" collapsed="1"/>
    <col min="9" max="9" width="12.28515625" style="1079" hidden="1" customWidth="1" outlineLevel="1"/>
    <col min="10" max="10" width="10" style="1078" hidden="1" customWidth="1" outlineLevel="1"/>
    <col min="11" max="11" width="10.7109375" style="1078" customWidth="1" collapsed="1"/>
    <col min="12" max="12" width="7.5703125" style="1078" customWidth="1"/>
    <col min="13" max="13" width="8.140625" style="1078" customWidth="1"/>
    <col min="14" max="14" width="8.42578125" style="1078" customWidth="1"/>
    <col min="15" max="15" width="8.5703125" style="1078" customWidth="1"/>
    <col min="16" max="16" width="7.85546875" style="1078" customWidth="1"/>
    <col min="17" max="17" width="27.5703125" hidden="1" customWidth="1" outlineLevel="1"/>
    <col min="18" max="18" width="9.140625" collapsed="1"/>
  </cols>
  <sheetData>
    <row r="1" spans="1:17" ht="39.75" customHeight="1" x14ac:dyDescent="0.25">
      <c r="I1" s="1297" t="s">
        <v>782</v>
      </c>
      <c r="J1" s="1297"/>
      <c r="K1" s="1297"/>
      <c r="L1" s="1297"/>
      <c r="M1" s="1297"/>
      <c r="N1" s="1297"/>
      <c r="O1" s="1297"/>
      <c r="P1" s="1297"/>
    </row>
    <row r="2" spans="1:17" ht="16.5" x14ac:dyDescent="0.25">
      <c r="I2" s="1080"/>
      <c r="J2" s="1080"/>
      <c r="K2" s="1080"/>
      <c r="L2" s="1080"/>
      <c r="M2" s="1080"/>
      <c r="N2" s="1080"/>
      <c r="O2" s="1080"/>
      <c r="P2" s="1081" t="s">
        <v>353</v>
      </c>
    </row>
    <row r="3" spans="1:17" ht="16.5" x14ac:dyDescent="0.25">
      <c r="I3" s="1080"/>
      <c r="J3" s="1080"/>
      <c r="K3" s="1080"/>
      <c r="L3" s="1080"/>
      <c r="M3" s="1080"/>
      <c r="N3" s="1080"/>
      <c r="O3" s="1080"/>
      <c r="P3" s="1081" t="s">
        <v>671</v>
      </c>
    </row>
    <row r="4" spans="1:17" ht="18.75" x14ac:dyDescent="0.3">
      <c r="A4" s="1082"/>
      <c r="B4" s="1298" t="s">
        <v>783</v>
      </c>
      <c r="C4" s="1298"/>
      <c r="D4" s="1298"/>
      <c r="E4" s="1298"/>
      <c r="F4" s="1298"/>
      <c r="G4" s="1298"/>
      <c r="H4" s="1298"/>
      <c r="I4" s="1298"/>
      <c r="J4" s="1298"/>
      <c r="K4" s="1298"/>
      <c r="L4" s="1298"/>
      <c r="M4" s="1298"/>
      <c r="N4" s="1298"/>
      <c r="O4" s="1298"/>
      <c r="P4" s="1298"/>
    </row>
    <row r="5" spans="1:17" x14ac:dyDescent="0.25">
      <c r="A5" s="1083"/>
      <c r="B5" s="1084"/>
      <c r="C5" s="1085"/>
      <c r="D5" s="1086"/>
      <c r="E5" s="1086"/>
      <c r="F5" s="1086"/>
      <c r="G5" s="1087"/>
      <c r="H5" s="1087"/>
      <c r="I5" s="1087"/>
      <c r="J5" s="1084"/>
      <c r="K5" s="1088"/>
      <c r="L5" s="1089"/>
      <c r="M5" s="1089"/>
      <c r="N5" s="1089"/>
      <c r="O5" s="1089"/>
      <c r="P5" s="1089"/>
    </row>
    <row r="6" spans="1:17" ht="36" x14ac:dyDescent="0.25">
      <c r="A6" s="1299" t="s">
        <v>356</v>
      </c>
      <c r="B6" s="1300" t="s">
        <v>784</v>
      </c>
      <c r="C6" s="1301" t="s">
        <v>785</v>
      </c>
      <c r="D6" s="1302" t="s">
        <v>786</v>
      </c>
      <c r="E6" s="1165" t="s">
        <v>787</v>
      </c>
      <c r="F6" s="1303" t="s">
        <v>788</v>
      </c>
      <c r="G6" s="1304"/>
      <c r="H6" s="1304"/>
      <c r="I6" s="1303" t="s">
        <v>789</v>
      </c>
      <c r="J6" s="1304"/>
      <c r="K6" s="1304"/>
      <c r="L6" s="1164" t="s">
        <v>790</v>
      </c>
      <c r="M6" s="1305" t="s">
        <v>791</v>
      </c>
      <c r="N6" s="1305"/>
      <c r="O6" s="1305" t="s">
        <v>792</v>
      </c>
      <c r="P6" s="1305"/>
      <c r="Q6" s="1301" t="s">
        <v>283</v>
      </c>
    </row>
    <row r="7" spans="1:17" ht="15" customHeight="1" x14ac:dyDescent="0.25">
      <c r="A7" s="1299"/>
      <c r="B7" s="1300"/>
      <c r="C7" s="1301"/>
      <c r="D7" s="1302"/>
      <c r="E7" s="1302" t="s">
        <v>793</v>
      </c>
      <c r="F7" s="1302" t="s">
        <v>794</v>
      </c>
      <c r="G7" s="1302" t="s">
        <v>360</v>
      </c>
      <c r="H7" s="1302" t="s">
        <v>795</v>
      </c>
      <c r="I7" s="1302" t="s">
        <v>794</v>
      </c>
      <c r="J7" s="1302" t="s">
        <v>360</v>
      </c>
      <c r="K7" s="1302" t="s">
        <v>795</v>
      </c>
      <c r="L7" s="1305" t="s">
        <v>796</v>
      </c>
      <c r="M7" s="1305" t="s">
        <v>785</v>
      </c>
      <c r="N7" s="1305" t="s">
        <v>797</v>
      </c>
      <c r="O7" s="1305" t="s">
        <v>785</v>
      </c>
      <c r="P7" s="1305" t="s">
        <v>798</v>
      </c>
      <c r="Q7" s="1301"/>
    </row>
    <row r="8" spans="1:17" ht="33" customHeight="1" x14ac:dyDescent="0.25">
      <c r="A8" s="1299"/>
      <c r="B8" s="1300"/>
      <c r="C8" s="1301"/>
      <c r="D8" s="1302"/>
      <c r="E8" s="1302"/>
      <c r="F8" s="1302"/>
      <c r="G8" s="1302"/>
      <c r="H8" s="1302"/>
      <c r="I8" s="1302"/>
      <c r="J8" s="1302"/>
      <c r="K8" s="1302"/>
      <c r="L8" s="1305"/>
      <c r="M8" s="1305"/>
      <c r="N8" s="1305"/>
      <c r="O8" s="1305"/>
      <c r="P8" s="1305"/>
      <c r="Q8" s="1301"/>
    </row>
    <row r="9" spans="1:17" ht="15" x14ac:dyDescent="0.25">
      <c r="A9" s="1090"/>
      <c r="B9" s="1091"/>
      <c r="C9" s="1091"/>
      <c r="D9" s="1092" t="s">
        <v>799</v>
      </c>
      <c r="E9" s="1093">
        <f>SUM(E11,E43)</f>
        <v>6369760</v>
      </c>
      <c r="F9" s="1094">
        <f>SUM(F11,F43)</f>
        <v>1404402</v>
      </c>
      <c r="G9" s="1094">
        <f>SUM(G11,G43)</f>
        <v>0</v>
      </c>
      <c r="H9" s="1094">
        <f>SUM(H11,H43)</f>
        <v>1404402</v>
      </c>
      <c r="I9" s="1093">
        <f>SUM(I11,I43)</f>
        <v>4965358</v>
      </c>
      <c r="J9" s="1093">
        <f t="shared" ref="J9:P9" si="0">SUM(J11,J43)</f>
        <v>0</v>
      </c>
      <c r="K9" s="1093">
        <f t="shared" si="0"/>
        <v>4965358</v>
      </c>
      <c r="L9" s="1093">
        <f t="shared" si="0"/>
        <v>0</v>
      </c>
      <c r="M9" s="1094"/>
      <c r="N9" s="1094">
        <f t="shared" si="0"/>
        <v>8080702.7436212655</v>
      </c>
      <c r="O9" s="1094"/>
      <c r="P9" s="1094">
        <f t="shared" si="0"/>
        <v>3900527</v>
      </c>
      <c r="Q9" s="1095"/>
    </row>
    <row r="10" spans="1:17" ht="23.25" customHeight="1" x14ac:dyDescent="0.25">
      <c r="A10" s="1312" t="s">
        <v>800</v>
      </c>
      <c r="B10" s="1313"/>
      <c r="C10" s="1096"/>
      <c r="D10" s="1167"/>
      <c r="E10" s="1167"/>
      <c r="F10" s="1097"/>
      <c r="G10" s="1097"/>
      <c r="H10" s="1097"/>
      <c r="I10" s="1098"/>
      <c r="J10" s="1099"/>
      <c r="K10" s="1098"/>
      <c r="L10" s="1099"/>
      <c r="M10" s="1099"/>
      <c r="N10" s="1099"/>
      <c r="O10" s="1099"/>
      <c r="P10" s="1100"/>
      <c r="Q10" s="1095"/>
    </row>
    <row r="11" spans="1:17" ht="15" x14ac:dyDescent="0.25">
      <c r="A11" s="1314"/>
      <c r="B11" s="1315"/>
      <c r="C11" s="1101"/>
      <c r="D11" s="1102" t="s">
        <v>801</v>
      </c>
      <c r="E11" s="1094">
        <f>SUM(E12,E15,E27,E32,E39)</f>
        <v>4664266</v>
      </c>
      <c r="F11" s="1103">
        <f t="shared" ref="F11:L11" si="1">SUM(F12,F15,F27,F32,F39)</f>
        <v>756700</v>
      </c>
      <c r="G11" s="1103">
        <f t="shared" si="1"/>
        <v>0</v>
      </c>
      <c r="H11" s="1103">
        <f>SUM(H12,H15,H27,H32,H39)</f>
        <v>756700</v>
      </c>
      <c r="I11" s="1104">
        <f t="shared" si="1"/>
        <v>3907566</v>
      </c>
      <c r="J11" s="1104">
        <f t="shared" si="1"/>
        <v>0</v>
      </c>
      <c r="K11" s="1104">
        <f t="shared" si="1"/>
        <v>3907566</v>
      </c>
      <c r="L11" s="1104">
        <f t="shared" si="1"/>
        <v>0</v>
      </c>
      <c r="M11" s="1105"/>
      <c r="N11" s="1105">
        <f>SUM(N12,N15,N27,N32,N39)</f>
        <v>6363694.7436212655</v>
      </c>
      <c r="O11" s="1105"/>
      <c r="P11" s="1105">
        <f>SUM(P12,P15,P27,P32,P39)</f>
        <v>2183519</v>
      </c>
      <c r="Q11" s="1095"/>
    </row>
    <row r="12" spans="1:17" ht="15" x14ac:dyDescent="0.25">
      <c r="A12" s="1166">
        <v>1</v>
      </c>
      <c r="B12" s="1106" t="s">
        <v>802</v>
      </c>
      <c r="C12" s="1107"/>
      <c r="D12" s="1108"/>
      <c r="E12" s="1109">
        <f t="shared" ref="E12:L12" si="2">SUM(E13:E14)</f>
        <v>20000</v>
      </c>
      <c r="F12" s="1110">
        <f t="shared" si="2"/>
        <v>20000</v>
      </c>
      <c r="G12" s="1110">
        <f t="shared" si="2"/>
        <v>0</v>
      </c>
      <c r="H12" s="1110">
        <f t="shared" si="2"/>
        <v>20000</v>
      </c>
      <c r="I12" s="1111">
        <f t="shared" si="2"/>
        <v>0</v>
      </c>
      <c r="J12" s="1111">
        <f t="shared" si="2"/>
        <v>0</v>
      </c>
      <c r="K12" s="1111">
        <f t="shared" si="2"/>
        <v>0</v>
      </c>
      <c r="L12" s="1111">
        <f t="shared" si="2"/>
        <v>0</v>
      </c>
      <c r="M12" s="1112"/>
      <c r="N12" s="1112">
        <f>SUM(N13:N14)</f>
        <v>0</v>
      </c>
      <c r="O12" s="1112"/>
      <c r="P12" s="1112">
        <f>SUM(P13:P14)</f>
        <v>0</v>
      </c>
      <c r="Q12" s="1095"/>
    </row>
    <row r="13" spans="1:17" ht="24.75" x14ac:dyDescent="0.25">
      <c r="A13" s="1113">
        <v>1.1000000000000001</v>
      </c>
      <c r="B13" s="1114" t="s">
        <v>803</v>
      </c>
      <c r="C13" s="1115" t="s">
        <v>804</v>
      </c>
      <c r="D13" s="1116" t="s">
        <v>805</v>
      </c>
      <c r="E13" s="1117">
        <f>H13+K13</f>
        <v>0</v>
      </c>
      <c r="F13" s="1118">
        <f>20000-20000</f>
        <v>0</v>
      </c>
      <c r="G13" s="1118"/>
      <c r="H13" s="1118">
        <f>G13+F13</f>
        <v>0</v>
      </c>
      <c r="I13" s="1119">
        <v>0</v>
      </c>
      <c r="J13" s="1118"/>
      <c r="K13" s="1120">
        <f>J13+I13</f>
        <v>0</v>
      </c>
      <c r="L13" s="1118"/>
      <c r="M13" s="1115"/>
      <c r="N13" s="1121"/>
      <c r="O13" s="1115"/>
      <c r="P13" s="1121"/>
      <c r="Q13" s="1306"/>
    </row>
    <row r="14" spans="1:17" ht="15" x14ac:dyDescent="0.25">
      <c r="A14" s="1113">
        <v>1.2</v>
      </c>
      <c r="B14" s="1114" t="s">
        <v>806</v>
      </c>
      <c r="C14" s="1115" t="s">
        <v>804</v>
      </c>
      <c r="D14" s="1116" t="s">
        <v>807</v>
      </c>
      <c r="E14" s="1117">
        <f>H14+K14</f>
        <v>20000</v>
      </c>
      <c r="F14" s="1119">
        <f>20000</f>
        <v>20000</v>
      </c>
      <c r="G14" s="1119"/>
      <c r="H14" s="1118">
        <f>G14+F14</f>
        <v>20000</v>
      </c>
      <c r="I14" s="1119"/>
      <c r="J14" s="1119"/>
      <c r="K14" s="1120">
        <f>J14+I14</f>
        <v>0</v>
      </c>
      <c r="L14" s="1119"/>
      <c r="M14" s="1115"/>
      <c r="N14" s="1121"/>
      <c r="O14" s="1115"/>
      <c r="P14" s="1121"/>
      <c r="Q14" s="1307"/>
    </row>
    <row r="15" spans="1:17" ht="15" x14ac:dyDescent="0.25">
      <c r="A15" s="1166">
        <v>2</v>
      </c>
      <c r="B15" s="1106" t="s">
        <v>808</v>
      </c>
      <c r="C15" s="1122"/>
      <c r="D15" s="1123"/>
      <c r="E15" s="1109">
        <f>SUM(E16:E26)</f>
        <v>4197566</v>
      </c>
      <c r="F15" s="1109">
        <f t="shared" ref="F15:L15" si="3">SUM(F16:F26)</f>
        <v>310000</v>
      </c>
      <c r="G15" s="1109">
        <f t="shared" si="3"/>
        <v>0</v>
      </c>
      <c r="H15" s="1109">
        <f t="shared" si="3"/>
        <v>310000</v>
      </c>
      <c r="I15" s="1111">
        <f t="shared" si="3"/>
        <v>3887566</v>
      </c>
      <c r="J15" s="1111">
        <f>SUM(J16:J26)</f>
        <v>0</v>
      </c>
      <c r="K15" s="1110">
        <f t="shared" si="3"/>
        <v>3887566</v>
      </c>
      <c r="L15" s="1110">
        <f t="shared" si="3"/>
        <v>0</v>
      </c>
      <c r="M15" s="1124"/>
      <c r="N15" s="1124">
        <f>SUM(N17:N26)</f>
        <v>5568700</v>
      </c>
      <c r="O15" s="1124"/>
      <c r="P15" s="1124">
        <f>SUM(P17:P26)</f>
        <v>1488500</v>
      </c>
      <c r="Q15" s="1095"/>
    </row>
    <row r="16" spans="1:17" x14ac:dyDescent="0.25">
      <c r="A16" s="1113">
        <v>2.1</v>
      </c>
      <c r="B16" s="1114" t="s">
        <v>809</v>
      </c>
      <c r="C16" s="1125" t="s">
        <v>810</v>
      </c>
      <c r="D16" s="1126" t="s">
        <v>805</v>
      </c>
      <c r="E16" s="1127">
        <f t="shared" ref="E16:E25" si="4">H16+K16</f>
        <v>0</v>
      </c>
      <c r="F16" s="1128">
        <v>0</v>
      </c>
      <c r="G16" s="1128"/>
      <c r="H16" s="1128">
        <f t="shared" ref="H16:H25" si="5">G16+F16</f>
        <v>0</v>
      </c>
      <c r="I16" s="1129">
        <v>3285715</v>
      </c>
      <c r="J16" s="1128">
        <v>-3285715</v>
      </c>
      <c r="K16" s="1128">
        <f>J16+I16</f>
        <v>0</v>
      </c>
      <c r="L16" s="1128"/>
      <c r="M16" s="1130"/>
      <c r="N16" s="1130"/>
      <c r="O16" s="1130"/>
      <c r="P16" s="1130"/>
      <c r="Q16" s="1095"/>
    </row>
    <row r="17" spans="1:17" ht="24.75" x14ac:dyDescent="0.25">
      <c r="A17" s="1113" t="s">
        <v>369</v>
      </c>
      <c r="B17" s="1114" t="s">
        <v>811</v>
      </c>
      <c r="C17" s="1115" t="s">
        <v>866</v>
      </c>
      <c r="D17" s="1116" t="s">
        <v>805</v>
      </c>
      <c r="E17" s="1117">
        <f t="shared" si="4"/>
        <v>3485715</v>
      </c>
      <c r="F17" s="1118"/>
      <c r="G17" s="1118"/>
      <c r="H17" s="1118"/>
      <c r="I17" s="1119"/>
      <c r="J17" s="1118">
        <f>3285715+200000</f>
        <v>3485715</v>
      </c>
      <c r="K17" s="1118">
        <f>J17+I17</f>
        <v>3485715</v>
      </c>
      <c r="L17" s="1118"/>
      <c r="M17" s="1115" t="s">
        <v>812</v>
      </c>
      <c r="N17" s="1121">
        <v>3721300</v>
      </c>
      <c r="O17" s="1115" t="s">
        <v>813</v>
      </c>
      <c r="P17" s="1121">
        <v>1055500</v>
      </c>
      <c r="Q17" s="1131" t="s">
        <v>814</v>
      </c>
    </row>
    <row r="18" spans="1:17" ht="15" x14ac:dyDescent="0.25">
      <c r="A18" s="1113">
        <v>2.2000000000000002</v>
      </c>
      <c r="B18" s="1114" t="s">
        <v>815</v>
      </c>
      <c r="C18" s="1125" t="s">
        <v>816</v>
      </c>
      <c r="D18" s="1126" t="s">
        <v>805</v>
      </c>
      <c r="E18" s="1127">
        <f t="shared" si="4"/>
        <v>130000</v>
      </c>
      <c r="F18" s="1128">
        <v>130000</v>
      </c>
      <c r="G18" s="1128"/>
      <c r="H18" s="1128">
        <f t="shared" si="5"/>
        <v>130000</v>
      </c>
      <c r="I18" s="1129">
        <v>0</v>
      </c>
      <c r="J18" s="1128"/>
      <c r="K18" s="1132">
        <f t="shared" ref="K18:K25" si="6">J18+I18</f>
        <v>0</v>
      </c>
      <c r="L18" s="1128"/>
      <c r="M18" s="1125" t="s">
        <v>817</v>
      </c>
      <c r="N18" s="1133">
        <v>433400</v>
      </c>
      <c r="O18" s="1125" t="s">
        <v>818</v>
      </c>
      <c r="P18" s="1133">
        <v>153000</v>
      </c>
      <c r="Q18" s="1095"/>
    </row>
    <row r="19" spans="1:17" ht="15" x14ac:dyDescent="0.25">
      <c r="A19" s="1113">
        <v>2.2999999999999998</v>
      </c>
      <c r="B19" s="1114" t="s">
        <v>819</v>
      </c>
      <c r="C19" s="1125"/>
      <c r="D19" s="1126" t="s">
        <v>820</v>
      </c>
      <c r="E19" s="1127">
        <f t="shared" si="4"/>
        <v>0</v>
      </c>
      <c r="F19" s="1128">
        <v>0</v>
      </c>
      <c r="G19" s="1128"/>
      <c r="H19" s="1128">
        <f t="shared" si="5"/>
        <v>0</v>
      </c>
      <c r="I19" s="1129">
        <v>0</v>
      </c>
      <c r="J19" s="1128"/>
      <c r="K19" s="1132">
        <f t="shared" si="6"/>
        <v>0</v>
      </c>
      <c r="L19" s="1128"/>
      <c r="M19" s="1125" t="s">
        <v>821</v>
      </c>
      <c r="N19" s="1133">
        <v>30000</v>
      </c>
      <c r="O19" s="1125"/>
      <c r="P19" s="1133"/>
      <c r="Q19" s="1095"/>
    </row>
    <row r="20" spans="1:17" ht="24" x14ac:dyDescent="0.25">
      <c r="A20" s="1113">
        <v>2.4</v>
      </c>
      <c r="B20" s="1163" t="s">
        <v>822</v>
      </c>
      <c r="C20" s="1115"/>
      <c r="D20" s="1116" t="s">
        <v>820</v>
      </c>
      <c r="E20" s="1117">
        <f t="shared" si="4"/>
        <v>11851</v>
      </c>
      <c r="F20" s="1118">
        <v>0</v>
      </c>
      <c r="G20" s="1118"/>
      <c r="H20" s="1118">
        <f t="shared" si="5"/>
        <v>0</v>
      </c>
      <c r="I20" s="1119">
        <v>11851</v>
      </c>
      <c r="J20" s="1118"/>
      <c r="K20" s="1120">
        <f t="shared" si="6"/>
        <v>11851</v>
      </c>
      <c r="L20" s="1118"/>
      <c r="M20" s="1115"/>
      <c r="N20" s="1121"/>
      <c r="O20" s="1115"/>
      <c r="P20" s="1121"/>
      <c r="Q20" s="1095"/>
    </row>
    <row r="21" spans="1:17" ht="36" x14ac:dyDescent="0.25">
      <c r="A21" s="1113">
        <v>2.5</v>
      </c>
      <c r="B21" s="1163" t="s">
        <v>823</v>
      </c>
      <c r="C21" s="1115"/>
      <c r="D21" s="1116" t="s">
        <v>805</v>
      </c>
      <c r="E21" s="1117">
        <f t="shared" si="4"/>
        <v>0</v>
      </c>
      <c r="F21" s="1118">
        <v>0</v>
      </c>
      <c r="G21" s="1118"/>
      <c r="H21" s="1118">
        <f t="shared" si="5"/>
        <v>0</v>
      </c>
      <c r="I21" s="1119">
        <v>0</v>
      </c>
      <c r="J21" s="1118"/>
      <c r="K21" s="1120">
        <f t="shared" si="6"/>
        <v>0</v>
      </c>
      <c r="L21" s="1118"/>
      <c r="M21" s="1115" t="s">
        <v>824</v>
      </c>
      <c r="N21" s="1121">
        <v>1050000</v>
      </c>
      <c r="O21" s="1115"/>
      <c r="P21" s="1121"/>
      <c r="Q21" s="1095"/>
    </row>
    <row r="22" spans="1:17" ht="24" x14ac:dyDescent="0.25">
      <c r="A22" s="1113">
        <v>2.6</v>
      </c>
      <c r="B22" s="1163" t="s">
        <v>825</v>
      </c>
      <c r="C22" s="1115" t="s">
        <v>826</v>
      </c>
      <c r="D22" s="1116" t="s">
        <v>805</v>
      </c>
      <c r="E22" s="1117">
        <f t="shared" si="4"/>
        <v>390000</v>
      </c>
      <c r="F22" s="1118">
        <v>0</v>
      </c>
      <c r="G22" s="1118"/>
      <c r="H22" s="1118">
        <f t="shared" si="5"/>
        <v>0</v>
      </c>
      <c r="I22" s="1119">
        <v>390000</v>
      </c>
      <c r="J22" s="1118"/>
      <c r="K22" s="1120">
        <f t="shared" si="6"/>
        <v>390000</v>
      </c>
      <c r="L22" s="1118"/>
      <c r="M22" s="1115" t="s">
        <v>827</v>
      </c>
      <c r="N22" s="1121">
        <v>181000</v>
      </c>
      <c r="O22" s="1115" t="s">
        <v>828</v>
      </c>
      <c r="P22" s="1121">
        <v>170000</v>
      </c>
      <c r="Q22" s="1095"/>
    </row>
    <row r="23" spans="1:17" ht="15" x14ac:dyDescent="0.25">
      <c r="A23" s="1113">
        <v>2.7</v>
      </c>
      <c r="B23" s="1163" t="s">
        <v>829</v>
      </c>
      <c r="C23" s="1115" t="s">
        <v>830</v>
      </c>
      <c r="D23" s="1116" t="s">
        <v>820</v>
      </c>
      <c r="E23" s="1117">
        <f t="shared" si="4"/>
        <v>60000</v>
      </c>
      <c r="F23" s="1118">
        <v>60000</v>
      </c>
      <c r="G23" s="1118"/>
      <c r="H23" s="1118">
        <f t="shared" si="5"/>
        <v>60000</v>
      </c>
      <c r="I23" s="1119">
        <v>0</v>
      </c>
      <c r="J23" s="1118"/>
      <c r="K23" s="1120">
        <f t="shared" si="6"/>
        <v>0</v>
      </c>
      <c r="L23" s="1118"/>
      <c r="M23" s="1115" t="s">
        <v>831</v>
      </c>
      <c r="N23" s="1121">
        <v>43000</v>
      </c>
      <c r="O23" s="1115"/>
      <c r="P23" s="1121"/>
      <c r="Q23" s="1095"/>
    </row>
    <row r="24" spans="1:17" ht="15" x14ac:dyDescent="0.25">
      <c r="A24" s="1134">
        <v>2.8</v>
      </c>
      <c r="B24" s="1163" t="s">
        <v>832</v>
      </c>
      <c r="C24" s="1115" t="s">
        <v>833</v>
      </c>
      <c r="D24" s="1116" t="s">
        <v>805</v>
      </c>
      <c r="E24" s="1117">
        <f t="shared" si="4"/>
        <v>120000</v>
      </c>
      <c r="F24" s="1118">
        <v>120000</v>
      </c>
      <c r="G24" s="1118"/>
      <c r="H24" s="1118">
        <f t="shared" si="5"/>
        <v>120000</v>
      </c>
      <c r="I24" s="1119">
        <v>0</v>
      </c>
      <c r="J24" s="1118"/>
      <c r="K24" s="1120">
        <f t="shared" si="6"/>
        <v>0</v>
      </c>
      <c r="L24" s="1118"/>
      <c r="M24" s="1115" t="s">
        <v>818</v>
      </c>
      <c r="N24" s="1121">
        <v>110000</v>
      </c>
      <c r="O24" s="1115" t="s">
        <v>818</v>
      </c>
      <c r="P24" s="1121">
        <v>110000</v>
      </c>
      <c r="Q24" s="1095"/>
    </row>
    <row r="25" spans="1:17" ht="15" x14ac:dyDescent="0.25">
      <c r="A25" s="1134">
        <v>2.9</v>
      </c>
      <c r="B25" s="1163" t="s">
        <v>834</v>
      </c>
      <c r="C25" s="1115" t="s">
        <v>867</v>
      </c>
      <c r="D25" s="1116" t="s">
        <v>805</v>
      </c>
      <c r="E25" s="1117">
        <f t="shared" si="4"/>
        <v>0</v>
      </c>
      <c r="F25" s="1118">
        <v>0</v>
      </c>
      <c r="G25" s="1118"/>
      <c r="H25" s="1118">
        <f t="shared" si="5"/>
        <v>0</v>
      </c>
      <c r="I25" s="1119">
        <v>200000</v>
      </c>
      <c r="J25" s="1118">
        <v>-200000</v>
      </c>
      <c r="K25" s="1120">
        <f t="shared" si="6"/>
        <v>0</v>
      </c>
      <c r="L25" s="1118"/>
      <c r="M25" s="1115"/>
      <c r="N25" s="1121"/>
      <c r="O25" s="1115"/>
      <c r="P25" s="1121"/>
      <c r="Q25" s="1095"/>
    </row>
    <row r="26" spans="1:17" ht="15" x14ac:dyDescent="0.25">
      <c r="A26" s="1113"/>
      <c r="B26" s="1114"/>
      <c r="C26" s="1125"/>
      <c r="D26" s="1126"/>
      <c r="E26" s="1127"/>
      <c r="F26" s="1128"/>
      <c r="G26" s="1128"/>
      <c r="H26" s="1128"/>
      <c r="I26" s="1129"/>
      <c r="J26" s="1128"/>
      <c r="K26" s="1132"/>
      <c r="L26" s="1128"/>
      <c r="M26" s="1133"/>
      <c r="N26" s="1133"/>
      <c r="O26" s="1133"/>
      <c r="P26" s="1133"/>
      <c r="Q26" s="1095"/>
    </row>
    <row r="27" spans="1:17" ht="15" x14ac:dyDescent="0.25">
      <c r="A27" s="1166">
        <v>3</v>
      </c>
      <c r="B27" s="1106" t="s">
        <v>835</v>
      </c>
      <c r="C27" s="1122"/>
      <c r="D27" s="1123"/>
      <c r="E27" s="1109">
        <f>SUM(E28:E30)</f>
        <v>306000</v>
      </c>
      <c r="F27" s="1109">
        <f t="shared" ref="F27:P27" si="7">SUM(F28:F30)</f>
        <v>286000</v>
      </c>
      <c r="G27" s="1109">
        <f t="shared" si="7"/>
        <v>0</v>
      </c>
      <c r="H27" s="1109">
        <f t="shared" si="7"/>
        <v>286000</v>
      </c>
      <c r="I27" s="1111">
        <f t="shared" si="7"/>
        <v>20000</v>
      </c>
      <c r="J27" s="1111">
        <f t="shared" si="7"/>
        <v>0</v>
      </c>
      <c r="K27" s="1111">
        <f t="shared" si="7"/>
        <v>20000</v>
      </c>
      <c r="L27" s="1111">
        <f t="shared" si="7"/>
        <v>0</v>
      </c>
      <c r="M27" s="1124"/>
      <c r="N27" s="1124">
        <f t="shared" si="7"/>
        <v>611205</v>
      </c>
      <c r="O27" s="1124"/>
      <c r="P27" s="1124">
        <f t="shared" si="7"/>
        <v>497000</v>
      </c>
      <c r="Q27" s="1095"/>
    </row>
    <row r="28" spans="1:17" ht="15" x14ac:dyDescent="0.25">
      <c r="A28" s="1113">
        <v>3.1</v>
      </c>
      <c r="B28" s="1135" t="s">
        <v>836</v>
      </c>
      <c r="C28" s="1125" t="s">
        <v>837</v>
      </c>
      <c r="D28" s="1126" t="s">
        <v>807</v>
      </c>
      <c r="E28" s="1117">
        <f>H28+K28</f>
        <v>143000</v>
      </c>
      <c r="F28" s="1128">
        <v>143000</v>
      </c>
      <c r="G28" s="1128"/>
      <c r="H28" s="1128">
        <f>G28+F28</f>
        <v>143000</v>
      </c>
      <c r="I28" s="1129">
        <v>0</v>
      </c>
      <c r="J28" s="1128"/>
      <c r="K28" s="1132">
        <f>J28+I28</f>
        <v>0</v>
      </c>
      <c r="L28" s="1128"/>
      <c r="M28" s="1125" t="s">
        <v>837</v>
      </c>
      <c r="N28" s="1133">
        <v>143000</v>
      </c>
      <c r="O28" s="1125" t="s">
        <v>837</v>
      </c>
      <c r="P28" s="1133">
        <v>143000</v>
      </c>
      <c r="Q28" s="1095"/>
    </row>
    <row r="29" spans="1:17" ht="15" x14ac:dyDescent="0.25">
      <c r="A29" s="1113">
        <v>3.2</v>
      </c>
      <c r="B29" s="1135" t="s">
        <v>838</v>
      </c>
      <c r="C29" s="1115" t="s">
        <v>839</v>
      </c>
      <c r="D29" s="1116" t="s">
        <v>807</v>
      </c>
      <c r="E29" s="1117">
        <f>H29+K29</f>
        <v>143000</v>
      </c>
      <c r="F29" s="1118">
        <v>143000</v>
      </c>
      <c r="G29" s="1118"/>
      <c r="H29" s="1118">
        <f>G29+F29</f>
        <v>143000</v>
      </c>
      <c r="I29" s="1119">
        <v>0</v>
      </c>
      <c r="J29" s="1118"/>
      <c r="K29" s="1120">
        <f>J29+I29</f>
        <v>0</v>
      </c>
      <c r="L29" s="1118"/>
      <c r="M29" s="1115" t="s">
        <v>840</v>
      </c>
      <c r="N29" s="1121">
        <v>448205</v>
      </c>
      <c r="O29" s="1115" t="s">
        <v>841</v>
      </c>
      <c r="P29" s="1121">
        <v>334000</v>
      </c>
      <c r="Q29" s="1095"/>
    </row>
    <row r="30" spans="1:17" ht="15" x14ac:dyDescent="0.25">
      <c r="A30" s="1113">
        <v>3.3</v>
      </c>
      <c r="B30" s="1114" t="s">
        <v>842</v>
      </c>
      <c r="C30" s="1115" t="s">
        <v>843</v>
      </c>
      <c r="D30" s="1116" t="s">
        <v>807</v>
      </c>
      <c r="E30" s="1117">
        <f>H30+K30</f>
        <v>20000</v>
      </c>
      <c r="F30" s="1118">
        <v>0</v>
      </c>
      <c r="G30" s="1118"/>
      <c r="H30" s="1118">
        <f>G30+F30</f>
        <v>0</v>
      </c>
      <c r="I30" s="1119">
        <v>20000</v>
      </c>
      <c r="J30" s="1118"/>
      <c r="K30" s="1120">
        <f>J30+I30</f>
        <v>20000</v>
      </c>
      <c r="L30" s="1118"/>
      <c r="M30" s="1115" t="s">
        <v>843</v>
      </c>
      <c r="N30" s="1121">
        <v>20000</v>
      </c>
      <c r="O30" s="1115" t="s">
        <v>843</v>
      </c>
      <c r="P30" s="1121">
        <v>20000</v>
      </c>
      <c r="Q30" s="1095"/>
    </row>
    <row r="31" spans="1:17" ht="15" x14ac:dyDescent="0.25">
      <c r="A31" s="1113"/>
      <c r="B31" s="1114"/>
      <c r="C31" s="1125"/>
      <c r="D31" s="1126"/>
      <c r="E31" s="1127"/>
      <c r="F31" s="1128"/>
      <c r="G31" s="1128"/>
      <c r="H31" s="1128"/>
      <c r="I31" s="1129"/>
      <c r="J31" s="1128"/>
      <c r="K31" s="1132"/>
      <c r="L31" s="1128"/>
      <c r="M31" s="1133"/>
      <c r="N31" s="1133"/>
      <c r="O31" s="1133"/>
      <c r="P31" s="1133"/>
      <c r="Q31" s="1136"/>
    </row>
    <row r="32" spans="1:17" ht="15" x14ac:dyDescent="0.25">
      <c r="A32" s="1166">
        <v>4</v>
      </c>
      <c r="B32" s="1106" t="s">
        <v>844</v>
      </c>
      <c r="C32" s="1122"/>
      <c r="D32" s="1123"/>
      <c r="E32" s="1109">
        <f>SUM(E33:E37)</f>
        <v>140700</v>
      </c>
      <c r="F32" s="1109">
        <f t="shared" ref="F32:P32" si="8">SUM(F33:F37)</f>
        <v>140700</v>
      </c>
      <c r="G32" s="1109">
        <f t="shared" si="8"/>
        <v>0</v>
      </c>
      <c r="H32" s="1109">
        <f t="shared" si="8"/>
        <v>140700</v>
      </c>
      <c r="I32" s="1111">
        <f t="shared" si="8"/>
        <v>0</v>
      </c>
      <c r="J32" s="1111">
        <f t="shared" si="8"/>
        <v>0</v>
      </c>
      <c r="K32" s="1111">
        <f t="shared" si="8"/>
        <v>0</v>
      </c>
      <c r="L32" s="1111">
        <f t="shared" si="8"/>
        <v>0</v>
      </c>
      <c r="M32" s="1124"/>
      <c r="N32" s="1124">
        <f t="shared" si="8"/>
        <v>126874.74362126568</v>
      </c>
      <c r="O32" s="1124"/>
      <c r="P32" s="1124">
        <f t="shared" si="8"/>
        <v>126875</v>
      </c>
      <c r="Q32" s="1136"/>
    </row>
    <row r="33" spans="1:17" ht="15" x14ac:dyDescent="0.25">
      <c r="A33" s="1113">
        <v>4.0999999999999996</v>
      </c>
      <c r="B33" s="1135" t="s">
        <v>845</v>
      </c>
      <c r="C33" s="1137" t="s">
        <v>846</v>
      </c>
      <c r="D33" s="1126" t="s">
        <v>807</v>
      </c>
      <c r="E33" s="1127">
        <f>H33+K33</f>
        <v>35000</v>
      </c>
      <c r="F33" s="1128">
        <v>35000</v>
      </c>
      <c r="G33" s="1128"/>
      <c r="H33" s="1128">
        <f>G33+F33</f>
        <v>35000</v>
      </c>
      <c r="I33" s="1129">
        <v>0</v>
      </c>
      <c r="J33" s="1128"/>
      <c r="K33" s="1132">
        <f>J33+I33</f>
        <v>0</v>
      </c>
      <c r="L33" s="1128"/>
      <c r="M33" s="1125" t="s">
        <v>846</v>
      </c>
      <c r="N33" s="1133">
        <v>35000</v>
      </c>
      <c r="O33" s="1125" t="s">
        <v>846</v>
      </c>
      <c r="P33" s="1133">
        <v>35000</v>
      </c>
      <c r="Q33" s="1136"/>
    </row>
    <row r="34" spans="1:17" ht="15" x14ac:dyDescent="0.25">
      <c r="A34" s="1113">
        <v>4.2</v>
      </c>
      <c r="B34" s="1114" t="s">
        <v>847</v>
      </c>
      <c r="C34" s="1137" t="s">
        <v>848</v>
      </c>
      <c r="D34" s="1116" t="s">
        <v>807</v>
      </c>
      <c r="E34" s="1117">
        <f>H34+K34</f>
        <v>55000</v>
      </c>
      <c r="F34" s="1118">
        <v>55000</v>
      </c>
      <c r="G34" s="1118"/>
      <c r="H34" s="1118">
        <f>G34+F34</f>
        <v>55000</v>
      </c>
      <c r="I34" s="1119">
        <v>0</v>
      </c>
      <c r="J34" s="1118"/>
      <c r="K34" s="1120">
        <f>J34+I34</f>
        <v>0</v>
      </c>
      <c r="L34" s="1118"/>
      <c r="M34" s="1137" t="s">
        <v>826</v>
      </c>
      <c r="N34" s="1121">
        <v>64029</v>
      </c>
      <c r="O34" s="1137" t="s">
        <v>826</v>
      </c>
      <c r="P34" s="1121">
        <v>64029</v>
      </c>
      <c r="Q34" s="1136"/>
    </row>
    <row r="35" spans="1:17" ht="15" x14ac:dyDescent="0.25">
      <c r="A35" s="1113">
        <v>4.3</v>
      </c>
      <c r="B35" s="1138" t="s">
        <v>849</v>
      </c>
      <c r="C35" s="1115" t="s">
        <v>850</v>
      </c>
      <c r="D35" s="1126" t="s">
        <v>807</v>
      </c>
      <c r="E35" s="1127">
        <f>H35+K35</f>
        <v>700</v>
      </c>
      <c r="F35" s="1128">
        <v>700</v>
      </c>
      <c r="G35" s="1128"/>
      <c r="H35" s="1128">
        <f>G35+F35</f>
        <v>700</v>
      </c>
      <c r="I35" s="1129">
        <v>0</v>
      </c>
      <c r="J35" s="1128"/>
      <c r="K35" s="1132">
        <f>J35+I35</f>
        <v>0</v>
      </c>
      <c r="L35" s="1128"/>
      <c r="M35" s="1125" t="s">
        <v>851</v>
      </c>
      <c r="N35" s="1133">
        <v>2845.743621265673</v>
      </c>
      <c r="O35" s="1125" t="s">
        <v>851</v>
      </c>
      <c r="P35" s="1133">
        <v>2846</v>
      </c>
      <c r="Q35" s="1136"/>
    </row>
    <row r="36" spans="1:17" ht="15" x14ac:dyDescent="0.25">
      <c r="A36" s="1113">
        <v>4.4000000000000004</v>
      </c>
      <c r="B36" s="1138" t="s">
        <v>852</v>
      </c>
      <c r="C36" s="1115"/>
      <c r="D36" s="1126" t="s">
        <v>853</v>
      </c>
      <c r="E36" s="1127">
        <f>H36+K36</f>
        <v>25000</v>
      </c>
      <c r="F36" s="1128">
        <v>25000</v>
      </c>
      <c r="G36" s="1128"/>
      <c r="H36" s="1128">
        <f>G36+F36</f>
        <v>25000</v>
      </c>
      <c r="I36" s="1129">
        <v>0</v>
      </c>
      <c r="J36" s="1128"/>
      <c r="K36" s="1132">
        <f>J36+I36</f>
        <v>0</v>
      </c>
      <c r="L36" s="1128"/>
      <c r="M36" s="1125"/>
      <c r="N36" s="1133"/>
      <c r="O36" s="1125"/>
      <c r="P36" s="1133"/>
      <c r="Q36" s="1136"/>
    </row>
    <row r="37" spans="1:17" ht="15" x14ac:dyDescent="0.25">
      <c r="A37" s="1139">
        <v>4.5</v>
      </c>
      <c r="B37" s="1140" t="s">
        <v>854</v>
      </c>
      <c r="C37" s="1115" t="s">
        <v>855</v>
      </c>
      <c r="D37" s="1126" t="s">
        <v>856</v>
      </c>
      <c r="E37" s="1127">
        <f>H37+K37</f>
        <v>25000</v>
      </c>
      <c r="F37" s="1128">
        <v>25000</v>
      </c>
      <c r="G37" s="1128"/>
      <c r="H37" s="1128">
        <f>G37+F37</f>
        <v>25000</v>
      </c>
      <c r="I37" s="1129">
        <v>0</v>
      </c>
      <c r="J37" s="1128"/>
      <c r="K37" s="1132">
        <f>J37+I37</f>
        <v>0</v>
      </c>
      <c r="L37" s="1128"/>
      <c r="M37" s="1125" t="s">
        <v>855</v>
      </c>
      <c r="N37" s="1133">
        <v>25000</v>
      </c>
      <c r="O37" s="1125" t="s">
        <v>855</v>
      </c>
      <c r="P37" s="1133">
        <v>25000</v>
      </c>
      <c r="Q37" s="1136"/>
    </row>
    <row r="38" spans="1:17" ht="15" x14ac:dyDescent="0.25">
      <c r="A38" s="1139"/>
      <c r="B38" s="1140"/>
      <c r="C38" s="1115"/>
      <c r="D38" s="1126"/>
      <c r="E38" s="1127"/>
      <c r="F38" s="1128"/>
      <c r="G38" s="1128"/>
      <c r="H38" s="1128"/>
      <c r="I38" s="1128"/>
      <c r="J38" s="1128"/>
      <c r="K38" s="1132"/>
      <c r="L38" s="1128"/>
      <c r="M38" s="1125"/>
      <c r="N38" s="1133"/>
      <c r="O38" s="1125"/>
      <c r="P38" s="1133"/>
      <c r="Q38" s="1136"/>
    </row>
    <row r="39" spans="1:17" ht="15" x14ac:dyDescent="0.25">
      <c r="A39" s="1166">
        <v>5</v>
      </c>
      <c r="B39" s="1106" t="s">
        <v>857</v>
      </c>
      <c r="C39" s="1166"/>
      <c r="D39" s="1141"/>
      <c r="E39" s="1142">
        <f>SUM(E40)</f>
        <v>0</v>
      </c>
      <c r="F39" s="1142">
        <f t="shared" ref="F39:P39" si="9">SUM(F40)</f>
        <v>0</v>
      </c>
      <c r="G39" s="1142">
        <f t="shared" si="9"/>
        <v>0</v>
      </c>
      <c r="H39" s="1142">
        <f t="shared" si="9"/>
        <v>0</v>
      </c>
      <c r="I39" s="1142">
        <f t="shared" si="9"/>
        <v>0</v>
      </c>
      <c r="J39" s="1142">
        <f t="shared" si="9"/>
        <v>0</v>
      </c>
      <c r="K39" s="1142">
        <f t="shared" si="9"/>
        <v>0</v>
      </c>
      <c r="L39" s="1142">
        <f t="shared" si="9"/>
        <v>0</v>
      </c>
      <c r="M39" s="1124"/>
      <c r="N39" s="1124">
        <f t="shared" si="9"/>
        <v>56915</v>
      </c>
      <c r="O39" s="1124"/>
      <c r="P39" s="1124">
        <f t="shared" si="9"/>
        <v>71144</v>
      </c>
      <c r="Q39" s="1136"/>
    </row>
    <row r="40" spans="1:17" ht="15" x14ac:dyDescent="0.25">
      <c r="A40" s="1113">
        <v>5.0999999999999996</v>
      </c>
      <c r="B40" s="1143" t="s">
        <v>858</v>
      </c>
      <c r="C40" s="1113"/>
      <c r="D40" s="1116" t="s">
        <v>820</v>
      </c>
      <c r="E40" s="1117">
        <f>H40+K40</f>
        <v>0</v>
      </c>
      <c r="F40" s="1118">
        <v>0</v>
      </c>
      <c r="G40" s="1128"/>
      <c r="H40" s="1128">
        <f>G40+F40</f>
        <v>0</v>
      </c>
      <c r="I40" s="1128">
        <v>0</v>
      </c>
      <c r="J40" s="1128"/>
      <c r="K40" s="1132">
        <f>J40+I40</f>
        <v>0</v>
      </c>
      <c r="L40" s="1128"/>
      <c r="M40" s="1125" t="s">
        <v>859</v>
      </c>
      <c r="N40" s="1133">
        <v>56915</v>
      </c>
      <c r="O40" s="1125" t="s">
        <v>859</v>
      </c>
      <c r="P40" s="1133">
        <v>71144</v>
      </c>
      <c r="Q40" s="1136"/>
    </row>
    <row r="41" spans="1:17" ht="15" x14ac:dyDescent="0.25">
      <c r="A41" s="1144"/>
      <c r="B41" s="1145"/>
      <c r="C41" s="1146"/>
      <c r="D41" s="1147"/>
      <c r="E41" s="1147"/>
      <c r="F41" s="1148"/>
      <c r="G41" s="1149"/>
      <c r="H41" s="1149"/>
      <c r="I41" s="1149"/>
      <c r="J41" s="1149"/>
      <c r="K41" s="1149"/>
      <c r="L41" s="1149"/>
      <c r="M41" s="1150"/>
      <c r="N41" s="1151"/>
      <c r="O41" s="1150"/>
      <c r="P41" s="1152"/>
      <c r="Q41" s="1136"/>
    </row>
    <row r="42" spans="1:17" ht="23.25" customHeight="1" x14ac:dyDescent="0.25">
      <c r="A42" s="1308" t="s">
        <v>860</v>
      </c>
      <c r="B42" s="1309"/>
      <c r="C42" s="1153"/>
      <c r="D42" s="1154"/>
      <c r="E42" s="1154"/>
      <c r="F42" s="1155"/>
      <c r="G42" s="1154"/>
      <c r="H42" s="1154"/>
      <c r="I42" s="1154"/>
      <c r="J42" s="1154"/>
      <c r="K42" s="1154"/>
      <c r="L42" s="1154"/>
      <c r="M42" s="1154"/>
      <c r="N42" s="1154"/>
      <c r="O42" s="1154"/>
      <c r="P42" s="1156"/>
      <c r="Q42" s="1136"/>
    </row>
    <row r="43" spans="1:17" ht="15" x14ac:dyDescent="0.25">
      <c r="A43" s="1310"/>
      <c r="B43" s="1311"/>
      <c r="C43" s="1311"/>
      <c r="D43" s="1157" t="s">
        <v>801</v>
      </c>
      <c r="E43" s="1158">
        <f>SUM(E44)</f>
        <v>1705494</v>
      </c>
      <c r="F43" s="1158">
        <f t="shared" ref="F43:P43" si="10">SUM(F44)</f>
        <v>647702</v>
      </c>
      <c r="G43" s="1158">
        <f t="shared" si="10"/>
        <v>0</v>
      </c>
      <c r="H43" s="1158">
        <f t="shared" si="10"/>
        <v>647702</v>
      </c>
      <c r="I43" s="1159">
        <f t="shared" si="10"/>
        <v>1057792</v>
      </c>
      <c r="J43" s="1159">
        <f t="shared" si="10"/>
        <v>0</v>
      </c>
      <c r="K43" s="1159">
        <f t="shared" si="10"/>
        <v>1057792</v>
      </c>
      <c r="L43" s="1159">
        <f t="shared" si="10"/>
        <v>0</v>
      </c>
      <c r="M43" s="1160"/>
      <c r="N43" s="1160">
        <f t="shared" si="10"/>
        <v>1717008</v>
      </c>
      <c r="O43" s="1160"/>
      <c r="P43" s="1160">
        <f t="shared" si="10"/>
        <v>1717008</v>
      </c>
      <c r="Q43" s="1136"/>
    </row>
    <row r="44" spans="1:17" ht="15" x14ac:dyDescent="0.25">
      <c r="A44" s="1166">
        <v>1</v>
      </c>
      <c r="B44" s="1106" t="s">
        <v>861</v>
      </c>
      <c r="C44" s="1122"/>
      <c r="D44" s="1123"/>
      <c r="E44" s="1109">
        <f>SUM(E45:E45)</f>
        <v>1705494</v>
      </c>
      <c r="F44" s="1109">
        <f t="shared" ref="F44:P44" si="11">SUM(F45:F45)</f>
        <v>647702</v>
      </c>
      <c r="G44" s="1109">
        <f t="shared" si="11"/>
        <v>0</v>
      </c>
      <c r="H44" s="1109">
        <f t="shared" si="11"/>
        <v>647702</v>
      </c>
      <c r="I44" s="1111">
        <f t="shared" si="11"/>
        <v>1057792</v>
      </c>
      <c r="J44" s="1111">
        <f t="shared" si="11"/>
        <v>0</v>
      </c>
      <c r="K44" s="1111">
        <f t="shared" si="11"/>
        <v>1057792</v>
      </c>
      <c r="L44" s="1111">
        <f t="shared" si="11"/>
        <v>0</v>
      </c>
      <c r="M44" s="1124"/>
      <c r="N44" s="1124">
        <f t="shared" si="11"/>
        <v>1717008</v>
      </c>
      <c r="O44" s="1124"/>
      <c r="P44" s="1124">
        <f t="shared" si="11"/>
        <v>1717008</v>
      </c>
      <c r="Q44" s="1136"/>
    </row>
    <row r="45" spans="1:17" ht="24.75" x14ac:dyDescent="0.25">
      <c r="A45" s="1113">
        <v>1.1000000000000001</v>
      </c>
      <c r="B45" s="1114" t="s">
        <v>862</v>
      </c>
      <c r="C45" s="1113" t="s">
        <v>863</v>
      </c>
      <c r="D45" s="1116" t="s">
        <v>864</v>
      </c>
      <c r="E45" s="1117">
        <f>H45+K45</f>
        <v>1705494</v>
      </c>
      <c r="F45" s="1119">
        <v>647702</v>
      </c>
      <c r="G45" s="1118"/>
      <c r="H45" s="1118">
        <f>G45+F45</f>
        <v>647702</v>
      </c>
      <c r="I45" s="1119">
        <v>1057792</v>
      </c>
      <c r="J45" s="1118"/>
      <c r="K45" s="1118">
        <f>J45+I45</f>
        <v>1057792</v>
      </c>
      <c r="L45" s="1128"/>
      <c r="M45" s="1113" t="s">
        <v>863</v>
      </c>
      <c r="N45" s="1121">
        <v>1717008</v>
      </c>
      <c r="O45" s="1113" t="s">
        <v>863</v>
      </c>
      <c r="P45" s="1121">
        <v>1717008</v>
      </c>
      <c r="Q45" s="1136"/>
    </row>
    <row r="47" spans="1:17" x14ac:dyDescent="0.25">
      <c r="A47" s="1161"/>
      <c r="B47" s="1162"/>
    </row>
    <row r="48" spans="1:17" x14ac:dyDescent="0.25">
      <c r="A48" s="1161"/>
      <c r="B48" s="1162"/>
    </row>
  </sheetData>
  <mergeCells count="28">
    <mergeCell ref="A42:B42"/>
    <mergeCell ref="A43:C43"/>
    <mergeCell ref="N7:N8"/>
    <mergeCell ref="O7:O8"/>
    <mergeCell ref="P7:P8"/>
    <mergeCell ref="A10:B10"/>
    <mergeCell ref="A11:B11"/>
    <mergeCell ref="Q13:Q14"/>
    <mergeCell ref="Q6:Q8"/>
    <mergeCell ref="E7:E8"/>
    <mergeCell ref="F7:F8"/>
    <mergeCell ref="G7:G8"/>
    <mergeCell ref="H7:H8"/>
    <mergeCell ref="I7:I8"/>
    <mergeCell ref="J7:J8"/>
    <mergeCell ref="K7:K8"/>
    <mergeCell ref="L7:L8"/>
    <mergeCell ref="M7:M8"/>
    <mergeCell ref="I1:P1"/>
    <mergeCell ref="B4:P4"/>
    <mergeCell ref="A6:A8"/>
    <mergeCell ref="B6:B8"/>
    <mergeCell ref="C6:C8"/>
    <mergeCell ref="D6:D8"/>
    <mergeCell ref="F6:H6"/>
    <mergeCell ref="I6:K6"/>
    <mergeCell ref="M6:N6"/>
    <mergeCell ref="O6:P6"/>
  </mergeCells>
  <pageMargins left="0.98425196850393704" right="0.39370078740157483" top="0.39370078740157483" bottom="0.39370078740157483" header="0.23622047244094491" footer="0.19685039370078741"/>
  <pageSetup paperSize="9" scale="60" orientation="portrait" r:id="rId1"/>
  <headerFooter differentFirst="1">
    <oddHeader xml:space="preserve">&amp;C                               </oddHeader>
    <oddFooter xml:space="preserve">&amp;L&amp;"Times New Roman,Regular"&amp;8&amp;D; &amp;T&amp;R&amp;"Times New Roman,Regular"&amp;8&amp;P (&amp;N)
</oddFooter>
    <firstHeader xml:space="preserve">&amp;R&amp;"Times New Roman,Regular"&amp;9 23.pielikums Jūrmalas pilsētas domes 
2015.gada 30.jūlija saistošajiem noteikumiem Nr.30
(protokols Nr.13, 5.punkts)
&amp;"-,Regular"&amp;11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38"/>
  <sheetViews>
    <sheetView view="pageLayout" zoomScaleNormal="90" workbookViewId="0">
      <selection activeCell="S8" sqref="S8"/>
    </sheetView>
  </sheetViews>
  <sheetFormatPr defaultRowHeight="12" outlineLevelCol="1" x14ac:dyDescent="0.25"/>
  <cols>
    <col min="1" max="1" width="10.85546875" style="178" customWidth="1"/>
    <col min="2" max="2" width="28" style="178" customWidth="1"/>
    <col min="3" max="3" width="8.7109375" style="178" customWidth="1"/>
    <col min="4" max="5" width="8.7109375" style="178" hidden="1" customWidth="1" outlineLevel="1"/>
    <col min="6" max="6" width="8.7109375" style="178" customWidth="1" collapsed="1"/>
    <col min="7" max="7" width="12.28515625" style="178" hidden="1" customWidth="1" outlineLevel="1"/>
    <col min="8" max="8" width="10" style="178" hidden="1" customWidth="1" outlineLevel="1"/>
    <col min="9" max="9" width="8.7109375" style="178" customWidth="1" collapsed="1"/>
    <col min="10" max="10" width="8.7109375" style="178" hidden="1" customWidth="1" outlineLevel="1"/>
    <col min="11" max="11" width="7.7109375" style="178" hidden="1" customWidth="1" outlineLevel="1"/>
    <col min="12" max="12" width="7.42578125" style="178" customWidth="1" collapsed="1"/>
    <col min="13" max="14" width="8.7109375" style="178" hidden="1" customWidth="1" outlineLevel="1"/>
    <col min="15" max="15" width="7.5703125" style="178" customWidth="1" collapsed="1"/>
    <col min="16" max="16" width="36.7109375" style="1" hidden="1" customWidth="1" outlineLevel="1"/>
    <col min="17" max="17" width="9.140625" style="1" collapsed="1"/>
    <col min="18" max="16384" width="9.140625" style="1"/>
  </cols>
  <sheetData>
    <row r="1" spans="1:17" x14ac:dyDescent="0.25">
      <c r="A1" s="364"/>
      <c r="B1" s="364"/>
      <c r="C1" s="364"/>
      <c r="D1" s="364"/>
      <c r="E1" s="364"/>
      <c r="F1" s="364"/>
      <c r="G1" s="364"/>
      <c r="H1" s="364"/>
      <c r="I1" s="364"/>
      <c r="J1" s="364"/>
      <c r="K1" s="364"/>
      <c r="L1" s="364"/>
      <c r="M1" s="364"/>
      <c r="N1" s="364"/>
      <c r="O1" s="364"/>
      <c r="P1" s="364"/>
    </row>
    <row r="2" spans="1:17" x14ac:dyDescent="0.25">
      <c r="A2" s="1203"/>
      <c r="B2" s="1204"/>
      <c r="C2" s="1204"/>
      <c r="D2" s="1204"/>
      <c r="E2" s="1204"/>
      <c r="F2" s="1204"/>
      <c r="G2" s="1204"/>
      <c r="H2" s="1204"/>
      <c r="I2" s="1204"/>
      <c r="J2" s="1204"/>
      <c r="K2" s="1204"/>
      <c r="L2" s="1204"/>
      <c r="M2" s="1204"/>
      <c r="N2" s="1204"/>
      <c r="O2" s="1204"/>
      <c r="P2" s="1205"/>
      <c r="Q2" s="367"/>
    </row>
    <row r="3" spans="1:17" ht="18" customHeight="1" x14ac:dyDescent="0.25">
      <c r="A3" s="1206" t="s">
        <v>292</v>
      </c>
      <c r="B3" s="1207"/>
      <c r="C3" s="1207"/>
      <c r="D3" s="1207"/>
      <c r="E3" s="1207"/>
      <c r="F3" s="1207"/>
      <c r="G3" s="1207"/>
      <c r="H3" s="1207"/>
      <c r="I3" s="1207"/>
      <c r="J3" s="1207"/>
      <c r="K3" s="1207"/>
      <c r="L3" s="1207"/>
      <c r="M3" s="1207"/>
      <c r="N3" s="1207"/>
      <c r="O3" s="1207"/>
      <c r="P3" s="1208"/>
      <c r="Q3" s="367"/>
    </row>
    <row r="4" spans="1:17" x14ac:dyDescent="0.25">
      <c r="A4" s="2"/>
      <c r="B4" s="3"/>
      <c r="C4" s="4"/>
      <c r="D4" s="3"/>
      <c r="E4" s="3"/>
      <c r="F4" s="3"/>
      <c r="G4" s="3"/>
      <c r="H4" s="3"/>
      <c r="I4" s="3"/>
      <c r="J4" s="3"/>
      <c r="K4" s="3"/>
      <c r="L4" s="3"/>
      <c r="M4" s="3"/>
      <c r="N4" s="3"/>
      <c r="O4" s="320"/>
      <c r="P4" s="322"/>
      <c r="Q4" s="367"/>
    </row>
    <row r="5" spans="1:17" ht="12.75" customHeight="1" x14ac:dyDescent="0.25">
      <c r="A5" s="5" t="s">
        <v>0</v>
      </c>
      <c r="B5" s="6"/>
      <c r="C5" s="1209" t="s">
        <v>347</v>
      </c>
      <c r="D5" s="1209"/>
      <c r="E5" s="1209"/>
      <c r="F5" s="1209"/>
      <c r="G5" s="1209"/>
      <c r="H5" s="1209"/>
      <c r="I5" s="1209"/>
      <c r="J5" s="1209"/>
      <c r="K5" s="1209"/>
      <c r="L5" s="1209"/>
      <c r="M5" s="1209"/>
      <c r="N5" s="1209"/>
      <c r="O5" s="1209"/>
      <c r="P5" s="1210"/>
      <c r="Q5" s="367"/>
    </row>
    <row r="6" spans="1:17" ht="12.75" customHeight="1" x14ac:dyDescent="0.25">
      <c r="A6" s="5" t="s">
        <v>1</v>
      </c>
      <c r="B6" s="6"/>
      <c r="C6" s="1209" t="s">
        <v>348</v>
      </c>
      <c r="D6" s="1209"/>
      <c r="E6" s="1209"/>
      <c r="F6" s="1209"/>
      <c r="G6" s="1209"/>
      <c r="H6" s="1209"/>
      <c r="I6" s="1209"/>
      <c r="J6" s="1209"/>
      <c r="K6" s="1209"/>
      <c r="L6" s="1209"/>
      <c r="M6" s="1209"/>
      <c r="N6" s="1209"/>
      <c r="O6" s="1209"/>
      <c r="P6" s="1210"/>
      <c r="Q6" s="367"/>
    </row>
    <row r="7" spans="1:17" ht="12.75" customHeight="1" x14ac:dyDescent="0.25">
      <c r="A7" s="2" t="s">
        <v>2</v>
      </c>
      <c r="B7" s="3"/>
      <c r="C7" s="1201" t="s">
        <v>349</v>
      </c>
      <c r="D7" s="1201"/>
      <c r="E7" s="1201"/>
      <c r="F7" s="1201"/>
      <c r="G7" s="1201"/>
      <c r="H7" s="1201"/>
      <c r="I7" s="1201"/>
      <c r="J7" s="1201"/>
      <c r="K7" s="1201"/>
      <c r="L7" s="1201"/>
      <c r="M7" s="1201"/>
      <c r="N7" s="1201"/>
      <c r="O7" s="1201"/>
      <c r="P7" s="1202"/>
      <c r="Q7" s="367"/>
    </row>
    <row r="8" spans="1:17" ht="12.75" customHeight="1" x14ac:dyDescent="0.25">
      <c r="A8" s="2" t="s">
        <v>3</v>
      </c>
      <c r="B8" s="3"/>
      <c r="C8" s="1201" t="s">
        <v>696</v>
      </c>
      <c r="D8" s="1201"/>
      <c r="E8" s="1201"/>
      <c r="F8" s="1201"/>
      <c r="G8" s="1201"/>
      <c r="H8" s="1201"/>
      <c r="I8" s="1201"/>
      <c r="J8" s="1201"/>
      <c r="K8" s="1201"/>
      <c r="L8" s="1201"/>
      <c r="M8" s="1201"/>
      <c r="N8" s="1201"/>
      <c r="O8" s="1201"/>
      <c r="P8" s="1202"/>
      <c r="Q8" s="367"/>
    </row>
    <row r="9" spans="1:17" ht="24" customHeight="1" x14ac:dyDescent="0.25">
      <c r="A9" s="2" t="s">
        <v>4</v>
      </c>
      <c r="B9" s="3"/>
      <c r="C9" s="1209" t="s">
        <v>697</v>
      </c>
      <c r="D9" s="1209"/>
      <c r="E9" s="1209"/>
      <c r="F9" s="1209"/>
      <c r="G9" s="1209"/>
      <c r="H9" s="1209"/>
      <c r="I9" s="1209"/>
      <c r="J9" s="1209"/>
      <c r="K9" s="1209"/>
      <c r="L9" s="1209"/>
      <c r="M9" s="1209"/>
      <c r="N9" s="1209"/>
      <c r="O9" s="1209"/>
      <c r="P9" s="1210"/>
      <c r="Q9" s="367"/>
    </row>
    <row r="10" spans="1:17" ht="12.75" customHeight="1" x14ac:dyDescent="0.25">
      <c r="A10" s="7" t="s">
        <v>5</v>
      </c>
      <c r="B10" s="3"/>
      <c r="C10" s="321"/>
      <c r="D10" s="321"/>
      <c r="E10" s="321"/>
      <c r="F10" s="321"/>
      <c r="G10" s="321"/>
      <c r="H10" s="321"/>
      <c r="I10" s="321"/>
      <c r="J10" s="321"/>
      <c r="K10" s="321"/>
      <c r="L10" s="321"/>
      <c r="M10" s="321"/>
      <c r="N10" s="321"/>
      <c r="O10" s="321"/>
      <c r="P10" s="323"/>
      <c r="Q10" s="367"/>
    </row>
    <row r="11" spans="1:17" ht="12.75" customHeight="1" x14ac:dyDescent="0.25">
      <c r="A11" s="2"/>
      <c r="B11" s="3" t="s">
        <v>6</v>
      </c>
      <c r="C11" s="1201" t="s">
        <v>352</v>
      </c>
      <c r="D11" s="1201"/>
      <c r="E11" s="1201"/>
      <c r="F11" s="1201"/>
      <c r="G11" s="1201"/>
      <c r="H11" s="1201"/>
      <c r="I11" s="1201"/>
      <c r="J11" s="1201"/>
      <c r="K11" s="1201"/>
      <c r="L11" s="1201"/>
      <c r="M11" s="1201"/>
      <c r="N11" s="1201"/>
      <c r="O11" s="1201"/>
      <c r="P11" s="1202"/>
      <c r="Q11" s="367"/>
    </row>
    <row r="12" spans="1:17" ht="12.75" customHeight="1" x14ac:dyDescent="0.25">
      <c r="A12" s="2"/>
      <c r="B12" s="3" t="s">
        <v>7</v>
      </c>
      <c r="C12" s="1201"/>
      <c r="D12" s="1201"/>
      <c r="E12" s="1201"/>
      <c r="F12" s="1201"/>
      <c r="G12" s="1201"/>
      <c r="H12" s="1201"/>
      <c r="I12" s="1201"/>
      <c r="J12" s="1201"/>
      <c r="K12" s="1201"/>
      <c r="L12" s="1201"/>
      <c r="M12" s="1201"/>
      <c r="N12" s="1201"/>
      <c r="O12" s="1201"/>
      <c r="P12" s="1202"/>
      <c r="Q12" s="367"/>
    </row>
    <row r="13" spans="1:17" ht="12.75" customHeight="1" x14ac:dyDescent="0.25">
      <c r="A13" s="2"/>
      <c r="B13" s="3" t="s">
        <v>8</v>
      </c>
      <c r="C13" s="1201"/>
      <c r="D13" s="1201"/>
      <c r="E13" s="1201"/>
      <c r="F13" s="1201"/>
      <c r="G13" s="1201"/>
      <c r="H13" s="1201"/>
      <c r="I13" s="1201"/>
      <c r="J13" s="1201"/>
      <c r="K13" s="1201"/>
      <c r="L13" s="1201"/>
      <c r="M13" s="1201"/>
      <c r="N13" s="1201"/>
      <c r="O13" s="1201"/>
      <c r="P13" s="1202"/>
      <c r="Q13" s="367"/>
    </row>
    <row r="14" spans="1:17" ht="12.75" customHeight="1" x14ac:dyDescent="0.25">
      <c r="A14" s="2"/>
      <c r="B14" s="3" t="s">
        <v>9</v>
      </c>
      <c r="C14" s="1201"/>
      <c r="D14" s="1201"/>
      <c r="E14" s="1201"/>
      <c r="F14" s="1201"/>
      <c r="G14" s="1201"/>
      <c r="H14" s="1201"/>
      <c r="I14" s="1201"/>
      <c r="J14" s="1201"/>
      <c r="K14" s="1201"/>
      <c r="L14" s="1201"/>
      <c r="M14" s="1201"/>
      <c r="N14" s="1201"/>
      <c r="O14" s="1201"/>
      <c r="P14" s="1202"/>
      <c r="Q14" s="367"/>
    </row>
    <row r="15" spans="1:17" ht="12.75" customHeight="1" x14ac:dyDescent="0.25">
      <c r="A15" s="2"/>
      <c r="B15" s="3" t="s">
        <v>10</v>
      </c>
      <c r="C15" s="1201"/>
      <c r="D15" s="1201"/>
      <c r="E15" s="1201"/>
      <c r="F15" s="1201"/>
      <c r="G15" s="1201"/>
      <c r="H15" s="1201"/>
      <c r="I15" s="1201"/>
      <c r="J15" s="1201"/>
      <c r="K15" s="1201"/>
      <c r="L15" s="1201"/>
      <c r="M15" s="1201"/>
      <c r="N15" s="1201"/>
      <c r="O15" s="1201"/>
      <c r="P15" s="1202"/>
      <c r="Q15" s="367"/>
    </row>
    <row r="16" spans="1:17" ht="12.75" customHeight="1" x14ac:dyDescent="0.25">
      <c r="A16" s="8"/>
      <c r="B16" s="9"/>
      <c r="C16" s="1211"/>
      <c r="D16" s="1211"/>
      <c r="E16" s="1211"/>
      <c r="F16" s="1211"/>
      <c r="G16" s="1211"/>
      <c r="H16" s="1211"/>
      <c r="I16" s="1211"/>
      <c r="J16" s="1211"/>
      <c r="K16" s="1211"/>
      <c r="L16" s="1211"/>
      <c r="M16" s="1211"/>
      <c r="N16" s="1211"/>
      <c r="O16" s="1211"/>
      <c r="P16" s="1212"/>
      <c r="Q16" s="367"/>
    </row>
    <row r="17" spans="1:18" s="10" customFormat="1" ht="12.75" customHeight="1" x14ac:dyDescent="0.25">
      <c r="A17" s="1178" t="s">
        <v>11</v>
      </c>
      <c r="B17" s="1181" t="s">
        <v>12</v>
      </c>
      <c r="C17" s="1183" t="s">
        <v>274</v>
      </c>
      <c r="D17" s="1184"/>
      <c r="E17" s="1184"/>
      <c r="F17" s="1184"/>
      <c r="G17" s="1184"/>
      <c r="H17" s="1184"/>
      <c r="I17" s="1184"/>
      <c r="J17" s="1184"/>
      <c r="K17" s="1184"/>
      <c r="L17" s="1184"/>
      <c r="M17" s="1184"/>
      <c r="N17" s="1184"/>
      <c r="O17" s="1215"/>
      <c r="P17" s="1181" t="s">
        <v>283</v>
      </c>
    </row>
    <row r="18" spans="1:18" s="10" customFormat="1" ht="12.75" customHeight="1" x14ac:dyDescent="0.25">
      <c r="A18" s="1213"/>
      <c r="B18" s="1182"/>
      <c r="C18" s="1216" t="s">
        <v>13</v>
      </c>
      <c r="D18" s="1218" t="s">
        <v>284</v>
      </c>
      <c r="E18" s="1220" t="s">
        <v>285</v>
      </c>
      <c r="F18" s="1222" t="s">
        <v>14</v>
      </c>
      <c r="G18" s="1218" t="s">
        <v>286</v>
      </c>
      <c r="H18" s="1220" t="s">
        <v>287</v>
      </c>
      <c r="I18" s="1222" t="s">
        <v>15</v>
      </c>
      <c r="J18" s="1218" t="s">
        <v>288</v>
      </c>
      <c r="K18" s="1220" t="s">
        <v>289</v>
      </c>
      <c r="L18" s="1222" t="s">
        <v>16</v>
      </c>
      <c r="M18" s="1218" t="s">
        <v>290</v>
      </c>
      <c r="N18" s="1220" t="s">
        <v>291</v>
      </c>
      <c r="O18" s="1222" t="s">
        <v>17</v>
      </c>
      <c r="P18" s="1182"/>
    </row>
    <row r="19" spans="1:18" s="11" customFormat="1" ht="78.75" customHeight="1" thickBot="1" x14ac:dyDescent="0.3">
      <c r="A19" s="1180"/>
      <c r="B19" s="1214"/>
      <c r="C19" s="1217"/>
      <c r="D19" s="1219"/>
      <c r="E19" s="1221"/>
      <c r="F19" s="1223"/>
      <c r="G19" s="1219"/>
      <c r="H19" s="1221"/>
      <c r="I19" s="1223"/>
      <c r="J19" s="1219"/>
      <c r="K19" s="1221"/>
      <c r="L19" s="1223"/>
      <c r="M19" s="1219"/>
      <c r="N19" s="1221"/>
      <c r="O19" s="1223"/>
      <c r="P19" s="1214"/>
    </row>
    <row r="20" spans="1:18" s="11" customFormat="1" ht="9.75" customHeight="1" thickTop="1" x14ac:dyDescent="0.25">
      <c r="A20" s="12" t="s">
        <v>18</v>
      </c>
      <c r="B20" s="12">
        <v>2</v>
      </c>
      <c r="C20" s="12">
        <v>3</v>
      </c>
      <c r="D20" s="213">
        <v>4</v>
      </c>
      <c r="E20" s="14">
        <v>5</v>
      </c>
      <c r="F20" s="214">
        <v>6</v>
      </c>
      <c r="G20" s="213">
        <v>7</v>
      </c>
      <c r="H20" s="183">
        <v>8</v>
      </c>
      <c r="I20" s="15">
        <v>9</v>
      </c>
      <c r="J20" s="213">
        <v>10</v>
      </c>
      <c r="K20" s="287">
        <v>11</v>
      </c>
      <c r="L20" s="15">
        <v>12</v>
      </c>
      <c r="M20" s="287">
        <v>13</v>
      </c>
      <c r="N20" s="14">
        <v>14</v>
      </c>
      <c r="O20" s="15">
        <v>15</v>
      </c>
      <c r="P20" s="15">
        <v>16</v>
      </c>
    </row>
    <row r="21" spans="1:18" s="19" customFormat="1" x14ac:dyDescent="0.25">
      <c r="A21" s="16"/>
      <c r="B21" s="17" t="s">
        <v>19</v>
      </c>
      <c r="C21" s="96"/>
      <c r="D21" s="335"/>
      <c r="E21" s="336"/>
      <c r="F21" s="337"/>
      <c r="G21" s="335"/>
      <c r="H21" s="338"/>
      <c r="I21" s="339"/>
      <c r="J21" s="335"/>
      <c r="L21" s="339"/>
      <c r="N21" s="336"/>
      <c r="O21" s="339"/>
      <c r="P21" s="340"/>
    </row>
    <row r="22" spans="1:18" s="19" customFormat="1" ht="32.25" customHeight="1" thickBot="1" x14ac:dyDescent="0.3">
      <c r="A22" s="20"/>
      <c r="B22" s="21" t="s">
        <v>20</v>
      </c>
      <c r="C22" s="368">
        <f>F22+I22+L22+O22</f>
        <v>1256875</v>
      </c>
      <c r="D22" s="215">
        <f>SUM(D23,D26,D27,D43,D44)</f>
        <v>1256875</v>
      </c>
      <c r="E22" s="23">
        <f>SUM(E23,E26,E27,E43,E44)</f>
        <v>0</v>
      </c>
      <c r="F22" s="216">
        <f t="shared" ref="F22:F27" si="0">D22+E22</f>
        <v>1256875</v>
      </c>
      <c r="G22" s="215">
        <f>SUM(G23,G26,G44)</f>
        <v>0</v>
      </c>
      <c r="H22" s="184">
        <f>SUM(H23,H26,H44)</f>
        <v>0</v>
      </c>
      <c r="I22" s="24">
        <f>G22+H22</f>
        <v>0</v>
      </c>
      <c r="J22" s="215">
        <f>SUM(J23,J28,J44)</f>
        <v>0</v>
      </c>
      <c r="K22" s="184">
        <f>SUM(K23,K28,K44)</f>
        <v>0</v>
      </c>
      <c r="L22" s="24">
        <f>J22+K22</f>
        <v>0</v>
      </c>
      <c r="M22" s="288">
        <f>SUM(M23,M46)</f>
        <v>0</v>
      </c>
      <c r="N22" s="23">
        <f>SUM(N23,N46)</f>
        <v>0</v>
      </c>
      <c r="O22" s="24">
        <f>M22+N22</f>
        <v>0</v>
      </c>
      <c r="P22" s="341"/>
      <c r="R22" s="300"/>
    </row>
    <row r="23" spans="1:18" ht="21.75" customHeight="1" thickTop="1" x14ac:dyDescent="0.25">
      <c r="A23" s="25"/>
      <c r="B23" s="26" t="s">
        <v>21</v>
      </c>
      <c r="C23" s="369">
        <f>F23+I23+L23+O23</f>
        <v>0</v>
      </c>
      <c r="D23" s="217">
        <f>SUM(D24:D25)</f>
        <v>0</v>
      </c>
      <c r="E23" s="28">
        <f>SUM(E24:E25)</f>
        <v>0</v>
      </c>
      <c r="F23" s="218">
        <f t="shared" si="0"/>
        <v>0</v>
      </c>
      <c r="G23" s="217">
        <f>SUM(G24:G25)</f>
        <v>0</v>
      </c>
      <c r="H23" s="185">
        <f>SUM(H24:H25)</f>
        <v>0</v>
      </c>
      <c r="I23" s="29">
        <f>G23+H23</f>
        <v>0</v>
      </c>
      <c r="J23" s="217">
        <f>SUM(J24:J25)</f>
        <v>0</v>
      </c>
      <c r="K23" s="185">
        <f>SUM(K24:K25)</f>
        <v>0</v>
      </c>
      <c r="L23" s="29">
        <f>J23+K23</f>
        <v>0</v>
      </c>
      <c r="M23" s="289">
        <f>SUM(M24:M25)</f>
        <v>0</v>
      </c>
      <c r="N23" s="28">
        <f>SUM(N24:N25)</f>
        <v>0</v>
      </c>
      <c r="O23" s="29">
        <f>M23+N23</f>
        <v>0</v>
      </c>
      <c r="P23" s="342"/>
      <c r="R23" s="300"/>
    </row>
    <row r="24" spans="1:18" x14ac:dyDescent="0.25">
      <c r="A24" s="30"/>
      <c r="B24" s="31" t="s">
        <v>22</v>
      </c>
      <c r="C24" s="370">
        <f>F24+I24+L24+O24</f>
        <v>0</v>
      </c>
      <c r="D24" s="219"/>
      <c r="E24" s="32"/>
      <c r="F24" s="220">
        <f t="shared" si="0"/>
        <v>0</v>
      </c>
      <c r="G24" s="219"/>
      <c r="H24" s="186"/>
      <c r="I24" s="33">
        <f>G24+H24</f>
        <v>0</v>
      </c>
      <c r="J24" s="219"/>
      <c r="K24" s="186"/>
      <c r="L24" s="33">
        <f>J24+K24</f>
        <v>0</v>
      </c>
      <c r="M24" s="290"/>
      <c r="N24" s="32"/>
      <c r="O24" s="33">
        <f>M24+N24</f>
        <v>0</v>
      </c>
      <c r="P24" s="343"/>
      <c r="R24" s="300"/>
    </row>
    <row r="25" spans="1:18" x14ac:dyDescent="0.25">
      <c r="A25" s="34"/>
      <c r="B25" s="35" t="s">
        <v>23</v>
      </c>
      <c r="C25" s="371">
        <f>F25+I25+L25+O25</f>
        <v>0</v>
      </c>
      <c r="D25" s="221"/>
      <c r="E25" s="36"/>
      <c r="F25" s="222">
        <f t="shared" si="0"/>
        <v>0</v>
      </c>
      <c r="G25" s="221"/>
      <c r="H25" s="187"/>
      <c r="I25" s="37">
        <f>G25+H25</f>
        <v>0</v>
      </c>
      <c r="J25" s="221"/>
      <c r="K25" s="187"/>
      <c r="L25" s="37">
        <f>J25+K25</f>
        <v>0</v>
      </c>
      <c r="M25" s="291"/>
      <c r="N25" s="36"/>
      <c r="O25" s="37">
        <f>M25+N25</f>
        <v>0</v>
      </c>
      <c r="P25" s="344"/>
      <c r="R25" s="300"/>
    </row>
    <row r="26" spans="1:18" s="19" customFormat="1" ht="33.75" customHeight="1" thickBot="1" x14ac:dyDescent="0.3">
      <c r="A26" s="179">
        <v>19300</v>
      </c>
      <c r="B26" s="179" t="s">
        <v>277</v>
      </c>
      <c r="C26" s="372">
        <f>SUM(F26,I26)</f>
        <v>1256875</v>
      </c>
      <c r="D26" s="223">
        <f>991344+4750+781+150000+110000</f>
        <v>1256875</v>
      </c>
      <c r="E26" s="39"/>
      <c r="F26" s="224">
        <f t="shared" si="0"/>
        <v>1256875</v>
      </c>
      <c r="G26" s="223"/>
      <c r="H26" s="188"/>
      <c r="I26" s="279">
        <f>G26+H26</f>
        <v>0</v>
      </c>
      <c r="J26" s="304" t="s">
        <v>24</v>
      </c>
      <c r="K26" s="278" t="s">
        <v>24</v>
      </c>
      <c r="L26" s="41" t="s">
        <v>24</v>
      </c>
      <c r="M26" s="292" t="s">
        <v>24</v>
      </c>
      <c r="N26" s="40" t="s">
        <v>24</v>
      </c>
      <c r="O26" s="41" t="s">
        <v>24</v>
      </c>
      <c r="P26" s="345"/>
      <c r="R26" s="300"/>
    </row>
    <row r="27" spans="1:18" s="19" customFormat="1" ht="36.75" customHeight="1" thickTop="1" x14ac:dyDescent="0.25">
      <c r="A27" s="42"/>
      <c r="B27" s="42" t="s">
        <v>25</v>
      </c>
      <c r="C27" s="373">
        <f>F27</f>
        <v>0</v>
      </c>
      <c r="D27" s="225"/>
      <c r="E27" s="47"/>
      <c r="F27" s="234">
        <f t="shared" si="0"/>
        <v>0</v>
      </c>
      <c r="G27" s="226" t="s">
        <v>24</v>
      </c>
      <c r="H27" s="189" t="s">
        <v>24</v>
      </c>
      <c r="I27" s="46" t="s">
        <v>24</v>
      </c>
      <c r="J27" s="226" t="s">
        <v>24</v>
      </c>
      <c r="K27" s="189" t="s">
        <v>24</v>
      </c>
      <c r="L27" s="46" t="s">
        <v>24</v>
      </c>
      <c r="M27" s="293" t="s">
        <v>24</v>
      </c>
      <c r="N27" s="45" t="s">
        <v>24</v>
      </c>
      <c r="O27" s="46" t="s">
        <v>24</v>
      </c>
      <c r="P27" s="346"/>
      <c r="R27" s="300"/>
    </row>
    <row r="28" spans="1:18" s="19" customFormat="1" ht="36" x14ac:dyDescent="0.25">
      <c r="A28" s="42">
        <v>21300</v>
      </c>
      <c r="B28" s="42" t="s">
        <v>26</v>
      </c>
      <c r="C28" s="373">
        <f t="shared" ref="C28:C42" si="1">L28</f>
        <v>0</v>
      </c>
      <c r="D28" s="226" t="s">
        <v>24</v>
      </c>
      <c r="E28" s="45" t="s">
        <v>24</v>
      </c>
      <c r="F28" s="227" t="s">
        <v>24</v>
      </c>
      <c r="G28" s="226" t="s">
        <v>24</v>
      </c>
      <c r="H28" s="189" t="s">
        <v>24</v>
      </c>
      <c r="I28" s="46" t="s">
        <v>24</v>
      </c>
      <c r="J28" s="249">
        <f>SUM(J29,J33,J35,J38)</f>
        <v>0</v>
      </c>
      <c r="K28" s="105">
        <f>SUM(K29,K33,K35,K38)</f>
        <v>0</v>
      </c>
      <c r="L28" s="115">
        <f t="shared" ref="L28:L42" si="2">J28+K28</f>
        <v>0</v>
      </c>
      <c r="M28" s="293" t="s">
        <v>24</v>
      </c>
      <c r="N28" s="45" t="s">
        <v>24</v>
      </c>
      <c r="O28" s="46" t="s">
        <v>24</v>
      </c>
      <c r="P28" s="346"/>
      <c r="R28" s="300"/>
    </row>
    <row r="29" spans="1:18" s="19" customFormat="1" ht="24" x14ac:dyDescent="0.25">
      <c r="A29" s="49">
        <v>21350</v>
      </c>
      <c r="B29" s="42" t="s">
        <v>27</v>
      </c>
      <c r="C29" s="373">
        <f t="shared" si="1"/>
        <v>0</v>
      </c>
      <c r="D29" s="226" t="s">
        <v>24</v>
      </c>
      <c r="E29" s="45" t="s">
        <v>24</v>
      </c>
      <c r="F29" s="227" t="s">
        <v>24</v>
      </c>
      <c r="G29" s="226" t="s">
        <v>24</v>
      </c>
      <c r="H29" s="189" t="s">
        <v>24</v>
      </c>
      <c r="I29" s="46" t="s">
        <v>24</v>
      </c>
      <c r="J29" s="249">
        <f>SUM(J30:J32)</f>
        <v>0</v>
      </c>
      <c r="K29" s="105">
        <f>SUM(K30:K32)</f>
        <v>0</v>
      </c>
      <c r="L29" s="115">
        <f t="shared" si="2"/>
        <v>0</v>
      </c>
      <c r="M29" s="293" t="s">
        <v>24</v>
      </c>
      <c r="N29" s="45" t="s">
        <v>24</v>
      </c>
      <c r="O29" s="46" t="s">
        <v>24</v>
      </c>
      <c r="P29" s="346"/>
      <c r="R29" s="300"/>
    </row>
    <row r="30" spans="1:18" x14ac:dyDescent="0.25">
      <c r="A30" s="30">
        <v>21351</v>
      </c>
      <c r="B30" s="50" t="s">
        <v>28</v>
      </c>
      <c r="C30" s="374">
        <f t="shared" si="1"/>
        <v>0</v>
      </c>
      <c r="D30" s="228" t="s">
        <v>24</v>
      </c>
      <c r="E30" s="52" t="s">
        <v>24</v>
      </c>
      <c r="F30" s="229" t="s">
        <v>24</v>
      </c>
      <c r="G30" s="228" t="s">
        <v>24</v>
      </c>
      <c r="H30" s="190" t="s">
        <v>24</v>
      </c>
      <c r="I30" s="54" t="s">
        <v>24</v>
      </c>
      <c r="J30" s="252"/>
      <c r="K30" s="201"/>
      <c r="L30" s="109">
        <f t="shared" si="2"/>
        <v>0</v>
      </c>
      <c r="M30" s="305" t="s">
        <v>24</v>
      </c>
      <c r="N30" s="52" t="s">
        <v>24</v>
      </c>
      <c r="O30" s="54" t="s">
        <v>24</v>
      </c>
      <c r="P30" s="343"/>
      <c r="R30" s="300"/>
    </row>
    <row r="31" spans="1:18" x14ac:dyDescent="0.25">
      <c r="A31" s="34">
        <v>21352</v>
      </c>
      <c r="B31" s="56" t="s">
        <v>29</v>
      </c>
      <c r="C31" s="362">
        <f t="shared" si="1"/>
        <v>0</v>
      </c>
      <c r="D31" s="230" t="s">
        <v>24</v>
      </c>
      <c r="E31" s="58" t="s">
        <v>24</v>
      </c>
      <c r="F31" s="231" t="s">
        <v>24</v>
      </c>
      <c r="G31" s="230" t="s">
        <v>24</v>
      </c>
      <c r="H31" s="191" t="s">
        <v>24</v>
      </c>
      <c r="I31" s="60" t="s">
        <v>24</v>
      </c>
      <c r="J31" s="253"/>
      <c r="K31" s="202"/>
      <c r="L31" s="110">
        <f t="shared" si="2"/>
        <v>0</v>
      </c>
      <c r="M31" s="306" t="s">
        <v>24</v>
      </c>
      <c r="N31" s="58" t="s">
        <v>24</v>
      </c>
      <c r="O31" s="60" t="s">
        <v>24</v>
      </c>
      <c r="P31" s="344"/>
      <c r="R31" s="300"/>
    </row>
    <row r="32" spans="1:18" ht="24" x14ac:dyDescent="0.25">
      <c r="A32" s="34">
        <v>21359</v>
      </c>
      <c r="B32" s="56" t="s">
        <v>30</v>
      </c>
      <c r="C32" s="362">
        <f t="shared" si="1"/>
        <v>0</v>
      </c>
      <c r="D32" s="230" t="s">
        <v>24</v>
      </c>
      <c r="E32" s="58" t="s">
        <v>24</v>
      </c>
      <c r="F32" s="231" t="s">
        <v>24</v>
      </c>
      <c r="G32" s="230" t="s">
        <v>24</v>
      </c>
      <c r="H32" s="191" t="s">
        <v>24</v>
      </c>
      <c r="I32" s="60" t="s">
        <v>24</v>
      </c>
      <c r="J32" s="253"/>
      <c r="K32" s="202"/>
      <c r="L32" s="110">
        <f t="shared" si="2"/>
        <v>0</v>
      </c>
      <c r="M32" s="306" t="s">
        <v>24</v>
      </c>
      <c r="N32" s="58" t="s">
        <v>24</v>
      </c>
      <c r="O32" s="60" t="s">
        <v>24</v>
      </c>
      <c r="P32" s="344"/>
      <c r="R32" s="300"/>
    </row>
    <row r="33" spans="1:18" s="19" customFormat="1" ht="36" x14ac:dyDescent="0.25">
      <c r="A33" s="49">
        <v>21370</v>
      </c>
      <c r="B33" s="42" t="s">
        <v>31</v>
      </c>
      <c r="C33" s="373">
        <f t="shared" si="1"/>
        <v>0</v>
      </c>
      <c r="D33" s="226" t="s">
        <v>24</v>
      </c>
      <c r="E33" s="45" t="s">
        <v>24</v>
      </c>
      <c r="F33" s="227" t="s">
        <v>24</v>
      </c>
      <c r="G33" s="226" t="s">
        <v>24</v>
      </c>
      <c r="H33" s="189" t="s">
        <v>24</v>
      </c>
      <c r="I33" s="46" t="s">
        <v>24</v>
      </c>
      <c r="J33" s="249">
        <f>SUM(J34)</f>
        <v>0</v>
      </c>
      <c r="K33" s="105">
        <f>SUM(K34)</f>
        <v>0</v>
      </c>
      <c r="L33" s="115">
        <f t="shared" si="2"/>
        <v>0</v>
      </c>
      <c r="M33" s="293" t="s">
        <v>24</v>
      </c>
      <c r="N33" s="45" t="s">
        <v>24</v>
      </c>
      <c r="O33" s="46" t="s">
        <v>24</v>
      </c>
      <c r="P33" s="346"/>
      <c r="R33" s="300"/>
    </row>
    <row r="34" spans="1:18" ht="36" x14ac:dyDescent="0.25">
      <c r="A34" s="63">
        <v>21379</v>
      </c>
      <c r="B34" s="64" t="s">
        <v>32</v>
      </c>
      <c r="C34" s="365">
        <f t="shared" si="1"/>
        <v>0</v>
      </c>
      <c r="D34" s="232" t="s">
        <v>24</v>
      </c>
      <c r="E34" s="55" t="s">
        <v>24</v>
      </c>
      <c r="F34" s="74" t="s">
        <v>24</v>
      </c>
      <c r="G34" s="232" t="s">
        <v>24</v>
      </c>
      <c r="H34" s="192" t="s">
        <v>24</v>
      </c>
      <c r="I34" s="67" t="s">
        <v>24</v>
      </c>
      <c r="J34" s="270"/>
      <c r="K34" s="211"/>
      <c r="L34" s="169">
        <f t="shared" si="2"/>
        <v>0</v>
      </c>
      <c r="M34" s="307" t="s">
        <v>24</v>
      </c>
      <c r="N34" s="55" t="s">
        <v>24</v>
      </c>
      <c r="O34" s="67" t="s">
        <v>24</v>
      </c>
      <c r="P34" s="347"/>
      <c r="R34" s="300"/>
    </row>
    <row r="35" spans="1:18" s="19" customFormat="1" x14ac:dyDescent="0.25">
      <c r="A35" s="49">
        <v>21380</v>
      </c>
      <c r="B35" s="42" t="s">
        <v>33</v>
      </c>
      <c r="C35" s="373">
        <f t="shared" si="1"/>
        <v>0</v>
      </c>
      <c r="D35" s="226" t="s">
        <v>24</v>
      </c>
      <c r="E35" s="45" t="s">
        <v>24</v>
      </c>
      <c r="F35" s="227" t="s">
        <v>24</v>
      </c>
      <c r="G35" s="226" t="s">
        <v>24</v>
      </c>
      <c r="H35" s="189" t="s">
        <v>24</v>
      </c>
      <c r="I35" s="46" t="s">
        <v>24</v>
      </c>
      <c r="J35" s="249">
        <f>SUM(J36:J37)</f>
        <v>0</v>
      </c>
      <c r="K35" s="105">
        <f>SUM(K36:K37)</f>
        <v>0</v>
      </c>
      <c r="L35" s="115">
        <f t="shared" si="2"/>
        <v>0</v>
      </c>
      <c r="M35" s="293" t="s">
        <v>24</v>
      </c>
      <c r="N35" s="45" t="s">
        <v>24</v>
      </c>
      <c r="O35" s="46" t="s">
        <v>24</v>
      </c>
      <c r="P35" s="346"/>
      <c r="R35" s="300"/>
    </row>
    <row r="36" spans="1:18" x14ac:dyDescent="0.25">
      <c r="A36" s="31">
        <v>21381</v>
      </c>
      <c r="B36" s="50" t="s">
        <v>34</v>
      </c>
      <c r="C36" s="374">
        <f t="shared" si="1"/>
        <v>0</v>
      </c>
      <c r="D36" s="228" t="s">
        <v>24</v>
      </c>
      <c r="E36" s="52" t="s">
        <v>24</v>
      </c>
      <c r="F36" s="229" t="s">
        <v>24</v>
      </c>
      <c r="G36" s="228" t="s">
        <v>24</v>
      </c>
      <c r="H36" s="190" t="s">
        <v>24</v>
      </c>
      <c r="I36" s="54" t="s">
        <v>24</v>
      </c>
      <c r="J36" s="252"/>
      <c r="K36" s="201"/>
      <c r="L36" s="109">
        <f t="shared" si="2"/>
        <v>0</v>
      </c>
      <c r="M36" s="305" t="s">
        <v>24</v>
      </c>
      <c r="N36" s="52" t="s">
        <v>24</v>
      </c>
      <c r="O36" s="54" t="s">
        <v>24</v>
      </c>
      <c r="P36" s="343"/>
      <c r="R36" s="300"/>
    </row>
    <row r="37" spans="1:18" ht="24" x14ac:dyDescent="0.25">
      <c r="A37" s="35">
        <v>21383</v>
      </c>
      <c r="B37" s="56" t="s">
        <v>35</v>
      </c>
      <c r="C37" s="362">
        <f t="shared" si="1"/>
        <v>0</v>
      </c>
      <c r="D37" s="230" t="s">
        <v>24</v>
      </c>
      <c r="E37" s="58" t="s">
        <v>24</v>
      </c>
      <c r="F37" s="231" t="s">
        <v>24</v>
      </c>
      <c r="G37" s="230" t="s">
        <v>24</v>
      </c>
      <c r="H37" s="191" t="s">
        <v>24</v>
      </c>
      <c r="I37" s="60" t="s">
        <v>24</v>
      </c>
      <c r="J37" s="253"/>
      <c r="K37" s="202"/>
      <c r="L37" s="110">
        <f t="shared" si="2"/>
        <v>0</v>
      </c>
      <c r="M37" s="306" t="s">
        <v>24</v>
      </c>
      <c r="N37" s="58" t="s">
        <v>24</v>
      </c>
      <c r="O37" s="60" t="s">
        <v>24</v>
      </c>
      <c r="P37" s="344"/>
      <c r="R37" s="300"/>
    </row>
    <row r="38" spans="1:18" s="19" customFormat="1" ht="24" x14ac:dyDescent="0.25">
      <c r="A38" s="49">
        <v>21390</v>
      </c>
      <c r="B38" s="42" t="s">
        <v>36</v>
      </c>
      <c r="C38" s="373">
        <f t="shared" si="1"/>
        <v>0</v>
      </c>
      <c r="D38" s="226" t="s">
        <v>24</v>
      </c>
      <c r="E38" s="45" t="s">
        <v>24</v>
      </c>
      <c r="F38" s="227" t="s">
        <v>24</v>
      </c>
      <c r="G38" s="226" t="s">
        <v>24</v>
      </c>
      <c r="H38" s="189" t="s">
        <v>24</v>
      </c>
      <c r="I38" s="46" t="s">
        <v>24</v>
      </c>
      <c r="J38" s="249">
        <f>SUM(J39:J42)</f>
        <v>0</v>
      </c>
      <c r="K38" s="105">
        <f>SUM(K39:K42)</f>
        <v>0</v>
      </c>
      <c r="L38" s="115">
        <f t="shared" si="2"/>
        <v>0</v>
      </c>
      <c r="M38" s="293" t="s">
        <v>24</v>
      </c>
      <c r="N38" s="45" t="s">
        <v>24</v>
      </c>
      <c r="O38" s="46" t="s">
        <v>24</v>
      </c>
      <c r="P38" s="346"/>
      <c r="R38" s="300"/>
    </row>
    <row r="39" spans="1:18" ht="24" x14ac:dyDescent="0.25">
      <c r="A39" s="31">
        <v>21391</v>
      </c>
      <c r="B39" s="50" t="s">
        <v>37</v>
      </c>
      <c r="C39" s="374">
        <f t="shared" si="1"/>
        <v>0</v>
      </c>
      <c r="D39" s="228" t="s">
        <v>24</v>
      </c>
      <c r="E39" s="52" t="s">
        <v>24</v>
      </c>
      <c r="F39" s="229" t="s">
        <v>24</v>
      </c>
      <c r="G39" s="228" t="s">
        <v>24</v>
      </c>
      <c r="H39" s="190" t="s">
        <v>24</v>
      </c>
      <c r="I39" s="54" t="s">
        <v>24</v>
      </c>
      <c r="J39" s="252"/>
      <c r="K39" s="201"/>
      <c r="L39" s="109">
        <f t="shared" si="2"/>
        <v>0</v>
      </c>
      <c r="M39" s="305" t="s">
        <v>24</v>
      </c>
      <c r="N39" s="52" t="s">
        <v>24</v>
      </c>
      <c r="O39" s="54" t="s">
        <v>24</v>
      </c>
      <c r="P39" s="343"/>
      <c r="R39" s="300"/>
    </row>
    <row r="40" spans="1:18" x14ac:dyDescent="0.25">
      <c r="A40" s="35">
        <v>21393</v>
      </c>
      <c r="B40" s="56" t="s">
        <v>38</v>
      </c>
      <c r="C40" s="362">
        <f t="shared" si="1"/>
        <v>0</v>
      </c>
      <c r="D40" s="230" t="s">
        <v>24</v>
      </c>
      <c r="E40" s="58" t="s">
        <v>24</v>
      </c>
      <c r="F40" s="231" t="s">
        <v>24</v>
      </c>
      <c r="G40" s="230" t="s">
        <v>24</v>
      </c>
      <c r="H40" s="191" t="s">
        <v>24</v>
      </c>
      <c r="I40" s="60" t="s">
        <v>24</v>
      </c>
      <c r="J40" s="253"/>
      <c r="K40" s="202"/>
      <c r="L40" s="110">
        <f t="shared" si="2"/>
        <v>0</v>
      </c>
      <c r="M40" s="306" t="s">
        <v>24</v>
      </c>
      <c r="N40" s="58" t="s">
        <v>24</v>
      </c>
      <c r="O40" s="60" t="s">
        <v>24</v>
      </c>
      <c r="P40" s="344"/>
      <c r="R40" s="300"/>
    </row>
    <row r="41" spans="1:18" x14ac:dyDescent="0.25">
      <c r="A41" s="35">
        <v>21395</v>
      </c>
      <c r="B41" s="56" t="s">
        <v>39</v>
      </c>
      <c r="C41" s="362">
        <f t="shared" si="1"/>
        <v>0</v>
      </c>
      <c r="D41" s="230" t="s">
        <v>24</v>
      </c>
      <c r="E41" s="58" t="s">
        <v>24</v>
      </c>
      <c r="F41" s="231" t="s">
        <v>24</v>
      </c>
      <c r="G41" s="230" t="s">
        <v>24</v>
      </c>
      <c r="H41" s="191" t="s">
        <v>24</v>
      </c>
      <c r="I41" s="60" t="s">
        <v>24</v>
      </c>
      <c r="J41" s="253"/>
      <c r="K41" s="202"/>
      <c r="L41" s="110">
        <f t="shared" si="2"/>
        <v>0</v>
      </c>
      <c r="M41" s="306" t="s">
        <v>24</v>
      </c>
      <c r="N41" s="58" t="s">
        <v>24</v>
      </c>
      <c r="O41" s="60" t="s">
        <v>24</v>
      </c>
      <c r="P41" s="344"/>
      <c r="R41" s="300"/>
    </row>
    <row r="42" spans="1:18" ht="24" x14ac:dyDescent="0.25">
      <c r="A42" s="35">
        <v>21399</v>
      </c>
      <c r="B42" s="56" t="s">
        <v>40</v>
      </c>
      <c r="C42" s="362">
        <f t="shared" si="1"/>
        <v>0</v>
      </c>
      <c r="D42" s="230" t="s">
        <v>24</v>
      </c>
      <c r="E42" s="58" t="s">
        <v>24</v>
      </c>
      <c r="F42" s="231" t="s">
        <v>24</v>
      </c>
      <c r="G42" s="230" t="s">
        <v>24</v>
      </c>
      <c r="H42" s="191" t="s">
        <v>24</v>
      </c>
      <c r="I42" s="60" t="s">
        <v>24</v>
      </c>
      <c r="J42" s="253"/>
      <c r="K42" s="202"/>
      <c r="L42" s="110">
        <f t="shared" si="2"/>
        <v>0</v>
      </c>
      <c r="M42" s="306" t="s">
        <v>24</v>
      </c>
      <c r="N42" s="58" t="s">
        <v>24</v>
      </c>
      <c r="O42" s="60" t="s">
        <v>24</v>
      </c>
      <c r="P42" s="344"/>
      <c r="R42" s="300"/>
    </row>
    <row r="43" spans="1:18" s="19" customFormat="1" ht="36.75" customHeight="1" x14ac:dyDescent="0.25">
      <c r="A43" s="49">
        <v>21420</v>
      </c>
      <c r="B43" s="42" t="s">
        <v>41</v>
      </c>
      <c r="C43" s="375">
        <f>F43</f>
        <v>0</v>
      </c>
      <c r="D43" s="233"/>
      <c r="E43" s="44"/>
      <c r="F43" s="234">
        <f>D43+E43</f>
        <v>0</v>
      </c>
      <c r="G43" s="226" t="s">
        <v>24</v>
      </c>
      <c r="H43" s="189" t="s">
        <v>24</v>
      </c>
      <c r="I43" s="46" t="s">
        <v>24</v>
      </c>
      <c r="J43" s="226" t="s">
        <v>24</v>
      </c>
      <c r="K43" s="189" t="s">
        <v>24</v>
      </c>
      <c r="L43" s="46" t="s">
        <v>24</v>
      </c>
      <c r="M43" s="293" t="s">
        <v>24</v>
      </c>
      <c r="N43" s="45" t="s">
        <v>24</v>
      </c>
      <c r="O43" s="46" t="s">
        <v>24</v>
      </c>
      <c r="P43" s="346"/>
      <c r="R43" s="300"/>
    </row>
    <row r="44" spans="1:18" s="19" customFormat="1" ht="24" x14ac:dyDescent="0.25">
      <c r="A44" s="71">
        <v>21490</v>
      </c>
      <c r="B44" s="72" t="s">
        <v>42</v>
      </c>
      <c r="C44" s="375">
        <f>F44+I44+L44</f>
        <v>0</v>
      </c>
      <c r="D44" s="235">
        <f>D45</f>
        <v>0</v>
      </c>
      <c r="E44" s="73">
        <f>E45</f>
        <v>0</v>
      </c>
      <c r="F44" s="236">
        <f>D44+E44</f>
        <v>0</v>
      </c>
      <c r="G44" s="235">
        <f t="shared" ref="G44:K44" si="3">G45</f>
        <v>0</v>
      </c>
      <c r="H44" s="193">
        <f t="shared" si="3"/>
        <v>0</v>
      </c>
      <c r="I44" s="280">
        <f>G44+H44</f>
        <v>0</v>
      </c>
      <c r="J44" s="235">
        <f t="shared" si="3"/>
        <v>0</v>
      </c>
      <c r="K44" s="193">
        <f t="shared" si="3"/>
        <v>0</v>
      </c>
      <c r="L44" s="280">
        <f>J44+K44</f>
        <v>0</v>
      </c>
      <c r="M44" s="293" t="s">
        <v>24</v>
      </c>
      <c r="N44" s="45" t="s">
        <v>24</v>
      </c>
      <c r="O44" s="46" t="s">
        <v>24</v>
      </c>
      <c r="P44" s="346"/>
      <c r="R44" s="300"/>
    </row>
    <row r="45" spans="1:18" s="19" customFormat="1" ht="24" x14ac:dyDescent="0.25">
      <c r="A45" s="35">
        <v>21499</v>
      </c>
      <c r="B45" s="56" t="s">
        <v>43</v>
      </c>
      <c r="C45" s="376">
        <f>F45+I45+L45</f>
        <v>0</v>
      </c>
      <c r="D45" s="219"/>
      <c r="E45" s="32"/>
      <c r="F45" s="220">
        <f>D45+E45</f>
        <v>0</v>
      </c>
      <c r="G45" s="281"/>
      <c r="H45" s="186"/>
      <c r="I45" s="33">
        <f>G45+H45</f>
        <v>0</v>
      </c>
      <c r="J45" s="219"/>
      <c r="K45" s="186"/>
      <c r="L45" s="33">
        <f>J45+K45</f>
        <v>0</v>
      </c>
      <c r="M45" s="307" t="s">
        <v>24</v>
      </c>
      <c r="N45" s="55" t="s">
        <v>24</v>
      </c>
      <c r="O45" s="67" t="s">
        <v>24</v>
      </c>
      <c r="P45" s="347"/>
      <c r="R45" s="300"/>
    </row>
    <row r="46" spans="1:18" ht="24" x14ac:dyDescent="0.25">
      <c r="A46" s="75">
        <v>23000</v>
      </c>
      <c r="B46" s="76" t="s">
        <v>44</v>
      </c>
      <c r="C46" s="375">
        <f>O46</f>
        <v>0</v>
      </c>
      <c r="D46" s="237" t="s">
        <v>24</v>
      </c>
      <c r="E46" s="61" t="s">
        <v>24</v>
      </c>
      <c r="F46" s="238" t="s">
        <v>24</v>
      </c>
      <c r="G46" s="237" t="s">
        <v>24</v>
      </c>
      <c r="H46" s="194" t="s">
        <v>24</v>
      </c>
      <c r="I46" s="282" t="s">
        <v>24</v>
      </c>
      <c r="J46" s="237" t="s">
        <v>24</v>
      </c>
      <c r="K46" s="194" t="s">
        <v>24</v>
      </c>
      <c r="L46" s="282" t="s">
        <v>24</v>
      </c>
      <c r="M46" s="296">
        <f>SUM(M47:M48)</f>
        <v>0</v>
      </c>
      <c r="N46" s="70">
        <f>SUM(N47:N48)</f>
        <v>0</v>
      </c>
      <c r="O46" s="315">
        <f>M46+N46</f>
        <v>0</v>
      </c>
      <c r="P46" s="346"/>
      <c r="R46" s="300"/>
    </row>
    <row r="47" spans="1:18" ht="24" x14ac:dyDescent="0.25">
      <c r="A47" s="77">
        <v>23410</v>
      </c>
      <c r="B47" s="78" t="s">
        <v>45</v>
      </c>
      <c r="C47" s="377">
        <f>O47</f>
        <v>0</v>
      </c>
      <c r="D47" s="239" t="s">
        <v>24</v>
      </c>
      <c r="E47" s="80" t="s">
        <v>24</v>
      </c>
      <c r="F47" s="240" t="s">
        <v>24</v>
      </c>
      <c r="G47" s="239" t="s">
        <v>24</v>
      </c>
      <c r="H47" s="195" t="s">
        <v>24</v>
      </c>
      <c r="I47" s="283" t="s">
        <v>24</v>
      </c>
      <c r="J47" s="239" t="s">
        <v>24</v>
      </c>
      <c r="K47" s="195" t="s">
        <v>24</v>
      </c>
      <c r="L47" s="283" t="s">
        <v>24</v>
      </c>
      <c r="M47" s="297"/>
      <c r="N47" s="84"/>
      <c r="O47" s="81">
        <f>M47+N47</f>
        <v>0</v>
      </c>
      <c r="P47" s="348"/>
      <c r="R47" s="300"/>
    </row>
    <row r="48" spans="1:18" ht="24" x14ac:dyDescent="0.25">
      <c r="A48" s="77">
        <v>23510</v>
      </c>
      <c r="B48" s="78" t="s">
        <v>46</v>
      </c>
      <c r="C48" s="377">
        <f>O48</f>
        <v>0</v>
      </c>
      <c r="D48" s="239" t="s">
        <v>24</v>
      </c>
      <c r="E48" s="80" t="s">
        <v>24</v>
      </c>
      <c r="F48" s="240" t="s">
        <v>24</v>
      </c>
      <c r="G48" s="239" t="s">
        <v>24</v>
      </c>
      <c r="H48" s="195" t="s">
        <v>24</v>
      </c>
      <c r="I48" s="283" t="s">
        <v>24</v>
      </c>
      <c r="J48" s="239" t="s">
        <v>24</v>
      </c>
      <c r="K48" s="195" t="s">
        <v>24</v>
      </c>
      <c r="L48" s="283" t="s">
        <v>24</v>
      </c>
      <c r="M48" s="297"/>
      <c r="N48" s="84"/>
      <c r="O48" s="81">
        <f>M48+N48</f>
        <v>0</v>
      </c>
      <c r="P48" s="348"/>
      <c r="R48" s="300"/>
    </row>
    <row r="49" spans="1:18" x14ac:dyDescent="0.25">
      <c r="A49" s="82"/>
      <c r="B49" s="78"/>
      <c r="C49" s="378"/>
      <c r="D49" s="239"/>
      <c r="E49" s="80"/>
      <c r="F49" s="324"/>
      <c r="G49" s="239"/>
      <c r="H49" s="195"/>
      <c r="I49" s="283"/>
      <c r="J49" s="79"/>
      <c r="K49" s="325"/>
      <c r="L49" s="326"/>
      <c r="M49" s="327"/>
      <c r="N49" s="328"/>
      <c r="O49" s="326"/>
      <c r="P49" s="348"/>
      <c r="R49" s="300"/>
    </row>
    <row r="50" spans="1:18" s="19" customFormat="1" x14ac:dyDescent="0.25">
      <c r="A50" s="85"/>
      <c r="B50" s="86" t="s">
        <v>47</v>
      </c>
      <c r="C50" s="379"/>
      <c r="D50" s="329"/>
      <c r="E50" s="330"/>
      <c r="F50" s="331"/>
      <c r="G50" s="329"/>
      <c r="H50" s="332"/>
      <c r="I50" s="333"/>
      <c r="J50" s="329"/>
      <c r="K50" s="332"/>
      <c r="L50" s="333"/>
      <c r="M50" s="334"/>
      <c r="N50" s="330"/>
      <c r="O50" s="333"/>
      <c r="P50" s="349"/>
      <c r="R50" s="300"/>
    </row>
    <row r="51" spans="1:18" s="19" customFormat="1" ht="12.75" thickBot="1" x14ac:dyDescent="0.3">
      <c r="A51" s="87"/>
      <c r="B51" s="20" t="s">
        <v>48</v>
      </c>
      <c r="C51" s="380">
        <f t="shared" ref="C51:C114" si="4">F51+I51+L51+O51</f>
        <v>1256875</v>
      </c>
      <c r="D51" s="241">
        <f>SUM(D52,D283)</f>
        <v>1256875</v>
      </c>
      <c r="E51" s="89">
        <f>SUM(E52,E283)</f>
        <v>0</v>
      </c>
      <c r="F51" s="242">
        <f t="shared" ref="F51:F115" si="5">D51+E51</f>
        <v>1256875</v>
      </c>
      <c r="G51" s="241">
        <f>SUM(G52,G283)</f>
        <v>0</v>
      </c>
      <c r="H51" s="196">
        <f>SUM(H52,H283)</f>
        <v>0</v>
      </c>
      <c r="I51" s="90">
        <f t="shared" ref="I51:I115" si="6">G51+H51</f>
        <v>0</v>
      </c>
      <c r="J51" s="241">
        <f>SUM(J52,J283)</f>
        <v>0</v>
      </c>
      <c r="K51" s="196">
        <f>SUM(K52,K283)</f>
        <v>0</v>
      </c>
      <c r="L51" s="90">
        <f t="shared" ref="L51:L115" si="7">J51+K51</f>
        <v>0</v>
      </c>
      <c r="M51" s="298">
        <f>SUM(M52,M283)</f>
        <v>0</v>
      </c>
      <c r="N51" s="89">
        <f>SUM(N52,N283)</f>
        <v>0</v>
      </c>
      <c r="O51" s="90">
        <f t="shared" ref="O51:O115" si="8">M51+N51</f>
        <v>0</v>
      </c>
      <c r="P51" s="341"/>
      <c r="R51" s="300"/>
    </row>
    <row r="52" spans="1:18" s="19" customFormat="1" ht="36.75" thickTop="1" x14ac:dyDescent="0.25">
      <c r="A52" s="91"/>
      <c r="B52" s="92" t="s">
        <v>49</v>
      </c>
      <c r="C52" s="381">
        <f t="shared" si="4"/>
        <v>1256875</v>
      </c>
      <c r="D52" s="243">
        <f>SUM(D53,D195)</f>
        <v>1256875</v>
      </c>
      <c r="E52" s="94">
        <f>SUM(E53,E195)</f>
        <v>0</v>
      </c>
      <c r="F52" s="244">
        <f t="shared" si="5"/>
        <v>1256875</v>
      </c>
      <c r="G52" s="243">
        <f>SUM(G53,G195)</f>
        <v>0</v>
      </c>
      <c r="H52" s="197">
        <f>SUM(H53,H195)</f>
        <v>0</v>
      </c>
      <c r="I52" s="95">
        <f t="shared" si="6"/>
        <v>0</v>
      </c>
      <c r="J52" s="243">
        <f>SUM(J53,J195)</f>
        <v>0</v>
      </c>
      <c r="K52" s="197">
        <f>SUM(K53,K195)</f>
        <v>0</v>
      </c>
      <c r="L52" s="95">
        <f t="shared" si="7"/>
        <v>0</v>
      </c>
      <c r="M52" s="299">
        <f>SUM(M53,M195)</f>
        <v>0</v>
      </c>
      <c r="N52" s="94">
        <f>SUM(N53,N195)</f>
        <v>0</v>
      </c>
      <c r="O52" s="95">
        <f t="shared" si="8"/>
        <v>0</v>
      </c>
      <c r="P52" s="350"/>
      <c r="R52" s="300"/>
    </row>
    <row r="53" spans="1:18" s="19" customFormat="1" ht="24" x14ac:dyDescent="0.25">
      <c r="A53" s="96"/>
      <c r="B53" s="16" t="s">
        <v>50</v>
      </c>
      <c r="C53" s="382">
        <f t="shared" si="4"/>
        <v>1155443</v>
      </c>
      <c r="D53" s="245">
        <f>SUM(D54,D76,D174,D188)</f>
        <v>1155443</v>
      </c>
      <c r="E53" s="98">
        <f>SUM(E54,E76,E174,E188)</f>
        <v>0</v>
      </c>
      <c r="F53" s="246">
        <f t="shared" si="5"/>
        <v>1155443</v>
      </c>
      <c r="G53" s="245">
        <f>SUM(G54,G76,G174,G188)</f>
        <v>0</v>
      </c>
      <c r="H53" s="198">
        <f>SUM(H54,H76,H174,H188)</f>
        <v>0</v>
      </c>
      <c r="I53" s="99">
        <f t="shared" si="6"/>
        <v>0</v>
      </c>
      <c r="J53" s="245">
        <f>SUM(J54,J76,J174,J188)</f>
        <v>0</v>
      </c>
      <c r="K53" s="198">
        <f>SUM(K54,K76,K174,K188)</f>
        <v>0</v>
      </c>
      <c r="L53" s="99">
        <f t="shared" si="7"/>
        <v>0</v>
      </c>
      <c r="M53" s="300">
        <f>SUM(M54,M76,M174,M188)</f>
        <v>0</v>
      </c>
      <c r="N53" s="98">
        <f>SUM(N54,N76,N174,N188)</f>
        <v>0</v>
      </c>
      <c r="O53" s="99">
        <f t="shared" si="8"/>
        <v>0</v>
      </c>
      <c r="P53" s="351"/>
      <c r="R53" s="300"/>
    </row>
    <row r="54" spans="1:18" s="19" customFormat="1" x14ac:dyDescent="0.25">
      <c r="A54" s="100">
        <v>1000</v>
      </c>
      <c r="B54" s="100" t="s">
        <v>51</v>
      </c>
      <c r="C54" s="383">
        <f t="shared" si="4"/>
        <v>18025</v>
      </c>
      <c r="D54" s="247">
        <f>SUM(D55,D68)</f>
        <v>18025</v>
      </c>
      <c r="E54" s="102">
        <f>SUM(E55,E68)</f>
        <v>0</v>
      </c>
      <c r="F54" s="248">
        <f t="shared" si="5"/>
        <v>18025</v>
      </c>
      <c r="G54" s="247">
        <f>SUM(G55,G68)</f>
        <v>0</v>
      </c>
      <c r="H54" s="199">
        <f>SUM(H55,H68)</f>
        <v>0</v>
      </c>
      <c r="I54" s="103">
        <f t="shared" si="6"/>
        <v>0</v>
      </c>
      <c r="J54" s="247">
        <f>SUM(J55,J68)</f>
        <v>0</v>
      </c>
      <c r="K54" s="199">
        <f>SUM(K55,K68)</f>
        <v>0</v>
      </c>
      <c r="L54" s="103">
        <f t="shared" si="7"/>
        <v>0</v>
      </c>
      <c r="M54" s="139">
        <f>SUM(M55,M68)</f>
        <v>0</v>
      </c>
      <c r="N54" s="102">
        <f>SUM(N55,N68)</f>
        <v>0</v>
      </c>
      <c r="O54" s="103">
        <f t="shared" si="8"/>
        <v>0</v>
      </c>
      <c r="P54" s="352"/>
      <c r="R54" s="300"/>
    </row>
    <row r="55" spans="1:18" x14ac:dyDescent="0.25">
      <c r="A55" s="42">
        <v>1100</v>
      </c>
      <c r="B55" s="104" t="s">
        <v>52</v>
      </c>
      <c r="C55" s="373">
        <f t="shared" si="4"/>
        <v>18025</v>
      </c>
      <c r="D55" s="249">
        <f>SUM(D56,D59,D67)</f>
        <v>18025</v>
      </c>
      <c r="E55" s="48">
        <f>SUM(E56,E59,E67)</f>
        <v>0</v>
      </c>
      <c r="F55" s="250">
        <f t="shared" si="5"/>
        <v>18025</v>
      </c>
      <c r="G55" s="249">
        <f>SUM(G56,G59,G67)</f>
        <v>0</v>
      </c>
      <c r="H55" s="105">
        <f>SUM(H56,H59,H67)</f>
        <v>0</v>
      </c>
      <c r="I55" s="115">
        <f t="shared" si="6"/>
        <v>0</v>
      </c>
      <c r="J55" s="249">
        <f>SUM(J56,J59,J67)</f>
        <v>0</v>
      </c>
      <c r="K55" s="105">
        <f>SUM(K56,K59,K67)</f>
        <v>0</v>
      </c>
      <c r="L55" s="115">
        <f t="shared" si="7"/>
        <v>0</v>
      </c>
      <c r="M55" s="140">
        <f>SUM(M56,M59,M67)</f>
        <v>0</v>
      </c>
      <c r="N55" s="130">
        <f>SUM(N56,N59,N67)</f>
        <v>0</v>
      </c>
      <c r="O55" s="160">
        <f t="shared" si="8"/>
        <v>0</v>
      </c>
      <c r="P55" s="353"/>
      <c r="R55" s="300"/>
    </row>
    <row r="56" spans="1:18" x14ac:dyDescent="0.25">
      <c r="A56" s="106">
        <v>1110</v>
      </c>
      <c r="B56" s="78" t="s">
        <v>53</v>
      </c>
      <c r="C56" s="378">
        <f t="shared" si="4"/>
        <v>0</v>
      </c>
      <c r="D56" s="131">
        <f>SUM(D57:D58)</f>
        <v>0</v>
      </c>
      <c r="E56" s="107">
        <f>SUM(E57:E58)</f>
        <v>0</v>
      </c>
      <c r="F56" s="251">
        <f t="shared" si="5"/>
        <v>0</v>
      </c>
      <c r="G56" s="131">
        <f>SUM(G57:G58)</f>
        <v>0</v>
      </c>
      <c r="H56" s="200">
        <f>SUM(H57:H58)</f>
        <v>0</v>
      </c>
      <c r="I56" s="108">
        <f t="shared" si="6"/>
        <v>0</v>
      </c>
      <c r="J56" s="131">
        <f>SUM(J57:J58)</f>
        <v>0</v>
      </c>
      <c r="K56" s="200">
        <f>SUM(K57:K58)</f>
        <v>0</v>
      </c>
      <c r="L56" s="108">
        <f t="shared" si="7"/>
        <v>0</v>
      </c>
      <c r="M56" s="136">
        <f>SUM(M57:M58)</f>
        <v>0</v>
      </c>
      <c r="N56" s="107">
        <f>SUM(N57:N58)</f>
        <v>0</v>
      </c>
      <c r="O56" s="108">
        <f t="shared" si="8"/>
        <v>0</v>
      </c>
      <c r="P56" s="348"/>
      <c r="R56" s="300"/>
    </row>
    <row r="57" spans="1:18" x14ac:dyDescent="0.25">
      <c r="A57" s="31">
        <v>1111</v>
      </c>
      <c r="B57" s="50" t="s">
        <v>54</v>
      </c>
      <c r="C57" s="374">
        <f t="shared" si="4"/>
        <v>0</v>
      </c>
      <c r="D57" s="252"/>
      <c r="E57" s="53"/>
      <c r="F57" s="145">
        <f t="shared" si="5"/>
        <v>0</v>
      </c>
      <c r="G57" s="252"/>
      <c r="H57" s="201"/>
      <c r="I57" s="109">
        <f t="shared" si="6"/>
        <v>0</v>
      </c>
      <c r="J57" s="252"/>
      <c r="K57" s="201"/>
      <c r="L57" s="109">
        <f t="shared" si="7"/>
        <v>0</v>
      </c>
      <c r="M57" s="294"/>
      <c r="N57" s="53"/>
      <c r="O57" s="109">
        <f t="shared" si="8"/>
        <v>0</v>
      </c>
      <c r="P57" s="343"/>
      <c r="R57" s="300"/>
    </row>
    <row r="58" spans="1:18" ht="24" customHeight="1" x14ac:dyDescent="0.25">
      <c r="A58" s="35">
        <v>1119</v>
      </c>
      <c r="B58" s="56" t="s">
        <v>55</v>
      </c>
      <c r="C58" s="362">
        <f t="shared" si="4"/>
        <v>0</v>
      </c>
      <c r="D58" s="253"/>
      <c r="E58" s="59"/>
      <c r="F58" s="143">
        <f t="shared" si="5"/>
        <v>0</v>
      </c>
      <c r="G58" s="253"/>
      <c r="H58" s="202"/>
      <c r="I58" s="110">
        <f t="shared" si="6"/>
        <v>0</v>
      </c>
      <c r="J58" s="253"/>
      <c r="K58" s="202"/>
      <c r="L58" s="110">
        <f t="shared" si="7"/>
        <v>0</v>
      </c>
      <c r="M58" s="125"/>
      <c r="N58" s="59"/>
      <c r="O58" s="110">
        <f t="shared" si="8"/>
        <v>0</v>
      </c>
      <c r="P58" s="344"/>
      <c r="R58" s="300"/>
    </row>
    <row r="59" spans="1:18" ht="23.25" customHeight="1" x14ac:dyDescent="0.25">
      <c r="A59" s="111">
        <v>1140</v>
      </c>
      <c r="B59" s="56" t="s">
        <v>56</v>
      </c>
      <c r="C59" s="362">
        <f t="shared" si="4"/>
        <v>0</v>
      </c>
      <c r="D59" s="254">
        <f>SUM(D60:D66)</f>
        <v>0</v>
      </c>
      <c r="E59" s="38">
        <f>SUM(E60:E66)</f>
        <v>0</v>
      </c>
      <c r="F59" s="149">
        <f>D59+E59</f>
        <v>0</v>
      </c>
      <c r="G59" s="254">
        <f>SUM(G60:G66)</f>
        <v>0</v>
      </c>
      <c r="H59" s="118">
        <f>SUM(H60:H66)</f>
        <v>0</v>
      </c>
      <c r="I59" s="112">
        <f t="shared" si="6"/>
        <v>0</v>
      </c>
      <c r="J59" s="254">
        <f>SUM(J60:J66)</f>
        <v>0</v>
      </c>
      <c r="K59" s="118">
        <f>SUM(K60:K66)</f>
        <v>0</v>
      </c>
      <c r="L59" s="112">
        <f t="shared" si="7"/>
        <v>0</v>
      </c>
      <c r="M59" s="135">
        <f>SUM(M60:M66)</f>
        <v>0</v>
      </c>
      <c r="N59" s="38">
        <f>SUM(N60:N66)</f>
        <v>0</v>
      </c>
      <c r="O59" s="112">
        <f t="shared" si="8"/>
        <v>0</v>
      </c>
      <c r="P59" s="344"/>
      <c r="R59" s="300"/>
    </row>
    <row r="60" spans="1:18" x14ac:dyDescent="0.25">
      <c r="A60" s="35">
        <v>1141</v>
      </c>
      <c r="B60" s="56" t="s">
        <v>57</v>
      </c>
      <c r="C60" s="362">
        <f t="shared" si="4"/>
        <v>0</v>
      </c>
      <c r="D60" s="253"/>
      <c r="E60" s="59"/>
      <c r="F60" s="143">
        <f t="shared" si="5"/>
        <v>0</v>
      </c>
      <c r="G60" s="253"/>
      <c r="H60" s="202"/>
      <c r="I60" s="110">
        <f t="shared" si="6"/>
        <v>0</v>
      </c>
      <c r="J60" s="253"/>
      <c r="K60" s="202"/>
      <c r="L60" s="110">
        <f t="shared" si="7"/>
        <v>0</v>
      </c>
      <c r="M60" s="125"/>
      <c r="N60" s="59"/>
      <c r="O60" s="110">
        <f t="shared" si="8"/>
        <v>0</v>
      </c>
      <c r="P60" s="344"/>
      <c r="R60" s="300"/>
    </row>
    <row r="61" spans="1:18" ht="24.75" customHeight="1" x14ac:dyDescent="0.25">
      <c r="A61" s="35">
        <v>1142</v>
      </c>
      <c r="B61" s="56" t="s">
        <v>58</v>
      </c>
      <c r="C61" s="362">
        <f t="shared" si="4"/>
        <v>0</v>
      </c>
      <c r="D61" s="253"/>
      <c r="E61" s="59"/>
      <c r="F61" s="143">
        <f t="shared" si="5"/>
        <v>0</v>
      </c>
      <c r="G61" s="253"/>
      <c r="H61" s="202"/>
      <c r="I61" s="110">
        <f t="shared" si="6"/>
        <v>0</v>
      </c>
      <c r="J61" s="253"/>
      <c r="K61" s="202"/>
      <c r="L61" s="110">
        <f t="shared" si="7"/>
        <v>0</v>
      </c>
      <c r="M61" s="125"/>
      <c r="N61" s="59"/>
      <c r="O61" s="110">
        <f t="shared" si="8"/>
        <v>0</v>
      </c>
      <c r="P61" s="344"/>
      <c r="R61" s="300"/>
    </row>
    <row r="62" spans="1:18" ht="24" x14ac:dyDescent="0.25">
      <c r="A62" s="35">
        <v>1145</v>
      </c>
      <c r="B62" s="56" t="s">
        <v>59</v>
      </c>
      <c r="C62" s="362">
        <f t="shared" si="4"/>
        <v>0</v>
      </c>
      <c r="D62" s="253"/>
      <c r="E62" s="59"/>
      <c r="F62" s="143">
        <f t="shared" si="5"/>
        <v>0</v>
      </c>
      <c r="G62" s="253"/>
      <c r="H62" s="202"/>
      <c r="I62" s="110">
        <f t="shared" si="6"/>
        <v>0</v>
      </c>
      <c r="J62" s="253"/>
      <c r="K62" s="202"/>
      <c r="L62" s="110">
        <f t="shared" si="7"/>
        <v>0</v>
      </c>
      <c r="M62" s="125"/>
      <c r="N62" s="59"/>
      <c r="O62" s="110">
        <f t="shared" si="8"/>
        <v>0</v>
      </c>
      <c r="P62" s="344"/>
      <c r="R62" s="300"/>
    </row>
    <row r="63" spans="1:18" ht="27.75" customHeight="1" x14ac:dyDescent="0.25">
      <c r="A63" s="35">
        <v>1146</v>
      </c>
      <c r="B63" s="56" t="s">
        <v>60</v>
      </c>
      <c r="C63" s="362">
        <f t="shared" si="4"/>
        <v>0</v>
      </c>
      <c r="D63" s="253"/>
      <c r="E63" s="59"/>
      <c r="F63" s="143">
        <f t="shared" si="5"/>
        <v>0</v>
      </c>
      <c r="G63" s="253"/>
      <c r="H63" s="202"/>
      <c r="I63" s="110">
        <f t="shared" si="6"/>
        <v>0</v>
      </c>
      <c r="J63" s="253"/>
      <c r="K63" s="202"/>
      <c r="L63" s="110">
        <f t="shared" si="7"/>
        <v>0</v>
      </c>
      <c r="M63" s="125"/>
      <c r="N63" s="59"/>
      <c r="O63" s="110">
        <f t="shared" si="8"/>
        <v>0</v>
      </c>
      <c r="P63" s="344"/>
      <c r="R63" s="300"/>
    </row>
    <row r="64" spans="1:18" x14ac:dyDescent="0.25">
      <c r="A64" s="35">
        <v>1147</v>
      </c>
      <c r="B64" s="56" t="s">
        <v>61</v>
      </c>
      <c r="C64" s="362">
        <f t="shared" si="4"/>
        <v>0</v>
      </c>
      <c r="D64" s="253"/>
      <c r="E64" s="59"/>
      <c r="F64" s="143">
        <f t="shared" si="5"/>
        <v>0</v>
      </c>
      <c r="G64" s="253"/>
      <c r="H64" s="202"/>
      <c r="I64" s="110">
        <f t="shared" si="6"/>
        <v>0</v>
      </c>
      <c r="J64" s="253"/>
      <c r="K64" s="202"/>
      <c r="L64" s="110">
        <f t="shared" si="7"/>
        <v>0</v>
      </c>
      <c r="M64" s="125"/>
      <c r="N64" s="59"/>
      <c r="O64" s="110">
        <f t="shared" si="8"/>
        <v>0</v>
      </c>
      <c r="P64" s="344"/>
      <c r="R64" s="300"/>
    </row>
    <row r="65" spans="1:19" x14ac:dyDescent="0.25">
      <c r="A65" s="35">
        <v>1148</v>
      </c>
      <c r="B65" s="56" t="s">
        <v>295</v>
      </c>
      <c r="C65" s="362">
        <f t="shared" si="4"/>
        <v>0</v>
      </c>
      <c r="D65" s="253"/>
      <c r="E65" s="59"/>
      <c r="F65" s="143">
        <f t="shared" si="5"/>
        <v>0</v>
      </c>
      <c r="G65" s="253"/>
      <c r="H65" s="202"/>
      <c r="I65" s="110">
        <f t="shared" si="6"/>
        <v>0</v>
      </c>
      <c r="J65" s="253"/>
      <c r="K65" s="202"/>
      <c r="L65" s="110">
        <f t="shared" si="7"/>
        <v>0</v>
      </c>
      <c r="M65" s="125"/>
      <c r="N65" s="59"/>
      <c r="O65" s="110">
        <f t="shared" si="8"/>
        <v>0</v>
      </c>
      <c r="P65" s="344"/>
      <c r="R65" s="300"/>
    </row>
    <row r="66" spans="1:19" ht="37.5" customHeight="1" x14ac:dyDescent="0.25">
      <c r="A66" s="35">
        <v>1149</v>
      </c>
      <c r="B66" s="56" t="s">
        <v>62</v>
      </c>
      <c r="C66" s="362">
        <f t="shared" si="4"/>
        <v>0</v>
      </c>
      <c r="D66" s="253"/>
      <c r="E66" s="59"/>
      <c r="F66" s="143">
        <f t="shared" si="5"/>
        <v>0</v>
      </c>
      <c r="G66" s="253"/>
      <c r="H66" s="202"/>
      <c r="I66" s="110">
        <f t="shared" si="6"/>
        <v>0</v>
      </c>
      <c r="J66" s="253"/>
      <c r="K66" s="202"/>
      <c r="L66" s="110">
        <f t="shared" si="7"/>
        <v>0</v>
      </c>
      <c r="M66" s="125"/>
      <c r="N66" s="59"/>
      <c r="O66" s="110">
        <f t="shared" si="8"/>
        <v>0</v>
      </c>
      <c r="P66" s="344"/>
      <c r="R66" s="300"/>
    </row>
    <row r="67" spans="1:19" ht="36" x14ac:dyDescent="0.25">
      <c r="A67" s="106">
        <v>1150</v>
      </c>
      <c r="B67" s="78" t="s">
        <v>63</v>
      </c>
      <c r="C67" s="362">
        <f t="shared" si="4"/>
        <v>18025</v>
      </c>
      <c r="D67" s="255">
        <v>18025</v>
      </c>
      <c r="E67" s="113"/>
      <c r="F67" s="256">
        <f t="shared" si="5"/>
        <v>18025</v>
      </c>
      <c r="G67" s="255"/>
      <c r="H67" s="203"/>
      <c r="I67" s="114">
        <f t="shared" si="6"/>
        <v>0</v>
      </c>
      <c r="J67" s="255"/>
      <c r="K67" s="203"/>
      <c r="L67" s="114">
        <f t="shared" si="7"/>
        <v>0</v>
      </c>
      <c r="M67" s="301"/>
      <c r="N67" s="113"/>
      <c r="O67" s="114">
        <f t="shared" si="8"/>
        <v>0</v>
      </c>
      <c r="P67" s="348"/>
      <c r="R67" s="300"/>
      <c r="S67" s="141"/>
    </row>
    <row r="68" spans="1:19" ht="36" x14ac:dyDescent="0.25">
      <c r="A68" s="42">
        <v>1200</v>
      </c>
      <c r="B68" s="104" t="s">
        <v>64</v>
      </c>
      <c r="C68" s="373">
        <f t="shared" si="4"/>
        <v>0</v>
      </c>
      <c r="D68" s="249">
        <f>SUM(D69:D70)</f>
        <v>0</v>
      </c>
      <c r="E68" s="48">
        <f>SUM(E69:E70)</f>
        <v>0</v>
      </c>
      <c r="F68" s="250">
        <f>D68+E68</f>
        <v>0</v>
      </c>
      <c r="G68" s="249">
        <f>SUM(G69:G70)</f>
        <v>0</v>
      </c>
      <c r="H68" s="105">
        <f>SUM(H69:H70)</f>
        <v>0</v>
      </c>
      <c r="I68" s="115">
        <f t="shared" si="6"/>
        <v>0</v>
      </c>
      <c r="J68" s="249">
        <f>SUM(J69:J70)</f>
        <v>0</v>
      </c>
      <c r="K68" s="105">
        <f>SUM(K69:K70)</f>
        <v>0</v>
      </c>
      <c r="L68" s="115">
        <f t="shared" si="7"/>
        <v>0</v>
      </c>
      <c r="M68" s="123">
        <f>SUM(M69:M70)</f>
        <v>0</v>
      </c>
      <c r="N68" s="48">
        <f>SUM(N69:N70)</f>
        <v>0</v>
      </c>
      <c r="O68" s="115">
        <f t="shared" si="8"/>
        <v>0</v>
      </c>
      <c r="P68" s="346"/>
      <c r="R68" s="300"/>
    </row>
    <row r="69" spans="1:19" ht="24" x14ac:dyDescent="0.25">
      <c r="A69" s="116">
        <v>1210</v>
      </c>
      <c r="B69" s="50" t="s">
        <v>65</v>
      </c>
      <c r="C69" s="374">
        <f t="shared" si="4"/>
        <v>0</v>
      </c>
      <c r="D69" s="252"/>
      <c r="E69" s="53"/>
      <c r="F69" s="145">
        <f t="shared" si="5"/>
        <v>0</v>
      </c>
      <c r="G69" s="252"/>
      <c r="H69" s="201"/>
      <c r="I69" s="109">
        <f t="shared" si="6"/>
        <v>0</v>
      </c>
      <c r="J69" s="252"/>
      <c r="K69" s="201"/>
      <c r="L69" s="109">
        <f t="shared" si="7"/>
        <v>0</v>
      </c>
      <c r="M69" s="294"/>
      <c r="N69" s="53"/>
      <c r="O69" s="109">
        <f t="shared" si="8"/>
        <v>0</v>
      </c>
      <c r="P69" s="343"/>
      <c r="R69" s="300"/>
    </row>
    <row r="70" spans="1:19" ht="24" x14ac:dyDescent="0.25">
      <c r="A70" s="111">
        <v>1220</v>
      </c>
      <c r="B70" s="56" t="s">
        <v>66</v>
      </c>
      <c r="C70" s="362">
        <f t="shared" si="4"/>
        <v>0</v>
      </c>
      <c r="D70" s="254">
        <f>SUM(D71:D75)</f>
        <v>0</v>
      </c>
      <c r="E70" s="38">
        <f>SUM(E71:E75)</f>
        <v>0</v>
      </c>
      <c r="F70" s="149">
        <f t="shared" si="5"/>
        <v>0</v>
      </c>
      <c r="G70" s="254">
        <f>SUM(G71:G75)</f>
        <v>0</v>
      </c>
      <c r="H70" s="118">
        <f>SUM(H71:H75)</f>
        <v>0</v>
      </c>
      <c r="I70" s="112">
        <f t="shared" si="6"/>
        <v>0</v>
      </c>
      <c r="J70" s="254">
        <f>SUM(J71:J75)</f>
        <v>0</v>
      </c>
      <c r="K70" s="118">
        <f>SUM(K71:K75)</f>
        <v>0</v>
      </c>
      <c r="L70" s="112">
        <f t="shared" si="7"/>
        <v>0</v>
      </c>
      <c r="M70" s="135">
        <f>SUM(M71:M75)</f>
        <v>0</v>
      </c>
      <c r="N70" s="38">
        <f>SUM(N71:N75)</f>
        <v>0</v>
      </c>
      <c r="O70" s="112">
        <f t="shared" si="8"/>
        <v>0</v>
      </c>
      <c r="P70" s="344"/>
      <c r="R70" s="300"/>
    </row>
    <row r="71" spans="1:19" ht="60" x14ac:dyDescent="0.25">
      <c r="A71" s="35">
        <v>1221</v>
      </c>
      <c r="B71" s="56" t="s">
        <v>296</v>
      </c>
      <c r="C71" s="362">
        <f t="shared" si="4"/>
        <v>0</v>
      </c>
      <c r="D71" s="253"/>
      <c r="E71" s="59"/>
      <c r="F71" s="143">
        <f t="shared" si="5"/>
        <v>0</v>
      </c>
      <c r="G71" s="253"/>
      <c r="H71" s="202"/>
      <c r="I71" s="110">
        <f t="shared" si="6"/>
        <v>0</v>
      </c>
      <c r="J71" s="253"/>
      <c r="K71" s="202"/>
      <c r="L71" s="110">
        <f t="shared" si="7"/>
        <v>0</v>
      </c>
      <c r="M71" s="125"/>
      <c r="N71" s="59"/>
      <c r="O71" s="110">
        <f t="shared" si="8"/>
        <v>0</v>
      </c>
      <c r="P71" s="344"/>
      <c r="R71" s="300"/>
    </row>
    <row r="72" spans="1:19" x14ac:dyDescent="0.25">
      <c r="A72" s="35">
        <v>1223</v>
      </c>
      <c r="B72" s="56" t="s">
        <v>67</v>
      </c>
      <c r="C72" s="362">
        <f t="shared" si="4"/>
        <v>0</v>
      </c>
      <c r="D72" s="253"/>
      <c r="E72" s="59"/>
      <c r="F72" s="143">
        <f t="shared" si="5"/>
        <v>0</v>
      </c>
      <c r="G72" s="253"/>
      <c r="H72" s="202"/>
      <c r="I72" s="110">
        <f t="shared" si="6"/>
        <v>0</v>
      </c>
      <c r="J72" s="253"/>
      <c r="K72" s="202"/>
      <c r="L72" s="110">
        <f t="shared" si="7"/>
        <v>0</v>
      </c>
      <c r="M72" s="125"/>
      <c r="N72" s="59"/>
      <c r="O72" s="110">
        <f t="shared" si="8"/>
        <v>0</v>
      </c>
      <c r="P72" s="344"/>
      <c r="R72" s="300"/>
    </row>
    <row r="73" spans="1:19" x14ac:dyDescent="0.25">
      <c r="A73" s="35">
        <v>1225</v>
      </c>
      <c r="B73" s="56" t="s">
        <v>293</v>
      </c>
      <c r="C73" s="362">
        <f t="shared" si="4"/>
        <v>0</v>
      </c>
      <c r="D73" s="253"/>
      <c r="E73" s="59"/>
      <c r="F73" s="143">
        <f t="shared" si="5"/>
        <v>0</v>
      </c>
      <c r="G73" s="253"/>
      <c r="H73" s="202"/>
      <c r="I73" s="110">
        <f t="shared" si="6"/>
        <v>0</v>
      </c>
      <c r="J73" s="253"/>
      <c r="K73" s="202"/>
      <c r="L73" s="110">
        <f t="shared" si="7"/>
        <v>0</v>
      </c>
      <c r="M73" s="125"/>
      <c r="N73" s="59"/>
      <c r="O73" s="110">
        <f t="shared" si="8"/>
        <v>0</v>
      </c>
      <c r="P73" s="344"/>
      <c r="R73" s="300"/>
    </row>
    <row r="74" spans="1:19" ht="36" x14ac:dyDescent="0.25">
      <c r="A74" s="35">
        <v>1227</v>
      </c>
      <c r="B74" s="56" t="s">
        <v>68</v>
      </c>
      <c r="C74" s="362">
        <f t="shared" si="4"/>
        <v>0</v>
      </c>
      <c r="D74" s="253"/>
      <c r="E74" s="59"/>
      <c r="F74" s="143">
        <f t="shared" si="5"/>
        <v>0</v>
      </c>
      <c r="G74" s="253"/>
      <c r="H74" s="202"/>
      <c r="I74" s="110">
        <f t="shared" si="6"/>
        <v>0</v>
      </c>
      <c r="J74" s="253"/>
      <c r="K74" s="202"/>
      <c r="L74" s="110">
        <f t="shared" si="7"/>
        <v>0</v>
      </c>
      <c r="M74" s="125"/>
      <c r="N74" s="59"/>
      <c r="O74" s="110">
        <f t="shared" si="8"/>
        <v>0</v>
      </c>
      <c r="P74" s="344"/>
      <c r="R74" s="300"/>
    </row>
    <row r="75" spans="1:19" ht="60" x14ac:dyDescent="0.25">
      <c r="A75" s="35">
        <v>1228</v>
      </c>
      <c r="B75" s="56" t="s">
        <v>297</v>
      </c>
      <c r="C75" s="362">
        <f t="shared" si="4"/>
        <v>0</v>
      </c>
      <c r="D75" s="253"/>
      <c r="E75" s="59"/>
      <c r="F75" s="143">
        <f t="shared" si="5"/>
        <v>0</v>
      </c>
      <c r="G75" s="253"/>
      <c r="H75" s="202"/>
      <c r="I75" s="110">
        <f t="shared" si="6"/>
        <v>0</v>
      </c>
      <c r="J75" s="253"/>
      <c r="K75" s="202"/>
      <c r="L75" s="110">
        <f t="shared" si="7"/>
        <v>0</v>
      </c>
      <c r="M75" s="125"/>
      <c r="N75" s="59"/>
      <c r="O75" s="110">
        <f t="shared" si="8"/>
        <v>0</v>
      </c>
      <c r="P75" s="344"/>
      <c r="R75" s="300"/>
    </row>
    <row r="76" spans="1:19" ht="15" customHeight="1" x14ac:dyDescent="0.25">
      <c r="A76" s="100">
        <v>2000</v>
      </c>
      <c r="B76" s="100" t="s">
        <v>69</v>
      </c>
      <c r="C76" s="383">
        <f t="shared" si="4"/>
        <v>1098947</v>
      </c>
      <c r="D76" s="247">
        <f>SUM(D77,D84,D131,D165,D166,D173)</f>
        <v>1094218</v>
      </c>
      <c r="E76" s="102">
        <f>SUM(E77,E84,E131,E165,E166,E173)</f>
        <v>4729</v>
      </c>
      <c r="F76" s="248">
        <f t="shared" si="5"/>
        <v>1098947</v>
      </c>
      <c r="G76" s="247">
        <f>SUM(G77,G84,G131,G165,G166,G173)</f>
        <v>0</v>
      </c>
      <c r="H76" s="199">
        <f>SUM(H77,H84,H131,H165,H166,H173)</f>
        <v>0</v>
      </c>
      <c r="I76" s="103">
        <f t="shared" si="6"/>
        <v>0</v>
      </c>
      <c r="J76" s="247">
        <f>SUM(J77,J84,J131,J165,J166,J173)</f>
        <v>0</v>
      </c>
      <c r="K76" s="199">
        <f>SUM(K77,K84,K131,K165,K166,K173)</f>
        <v>0</v>
      </c>
      <c r="L76" s="103">
        <f t="shared" si="7"/>
        <v>0</v>
      </c>
      <c r="M76" s="139">
        <f>SUM(M77,M84,M131,M165,M166,M173)</f>
        <v>0</v>
      </c>
      <c r="N76" s="102">
        <f>SUM(N77,N84,N131,N165,N166,N173)</f>
        <v>0</v>
      </c>
      <c r="O76" s="103">
        <f t="shared" si="8"/>
        <v>0</v>
      </c>
      <c r="P76" s="352"/>
      <c r="R76" s="300"/>
    </row>
    <row r="77" spans="1:19" ht="36" customHeight="1" x14ac:dyDescent="0.25">
      <c r="A77" s="42">
        <v>2100</v>
      </c>
      <c r="B77" s="104" t="s">
        <v>298</v>
      </c>
      <c r="C77" s="373">
        <f t="shared" si="4"/>
        <v>0</v>
      </c>
      <c r="D77" s="249">
        <f>SUM(D78,D81)</f>
        <v>0</v>
      </c>
      <c r="E77" s="48">
        <f>SUM(E78,E81)</f>
        <v>0</v>
      </c>
      <c r="F77" s="250">
        <f t="shared" si="5"/>
        <v>0</v>
      </c>
      <c r="G77" s="249">
        <f>SUM(G78,G81)</f>
        <v>0</v>
      </c>
      <c r="H77" s="105">
        <f>SUM(H78,H81)</f>
        <v>0</v>
      </c>
      <c r="I77" s="115">
        <f t="shared" si="6"/>
        <v>0</v>
      </c>
      <c r="J77" s="249">
        <f>SUM(J78,J81)</f>
        <v>0</v>
      </c>
      <c r="K77" s="105">
        <f>SUM(K78,K81)</f>
        <v>0</v>
      </c>
      <c r="L77" s="115">
        <f t="shared" si="7"/>
        <v>0</v>
      </c>
      <c r="M77" s="123">
        <f>SUM(M78,M81)</f>
        <v>0</v>
      </c>
      <c r="N77" s="48">
        <f>SUM(N78,N81)</f>
        <v>0</v>
      </c>
      <c r="O77" s="115">
        <f t="shared" si="8"/>
        <v>0</v>
      </c>
      <c r="P77" s="346"/>
      <c r="R77" s="300"/>
    </row>
    <row r="78" spans="1:19" ht="35.25" customHeight="1" x14ac:dyDescent="0.25">
      <c r="A78" s="116">
        <v>2110</v>
      </c>
      <c r="B78" s="50" t="s">
        <v>299</v>
      </c>
      <c r="C78" s="374">
        <f t="shared" si="4"/>
        <v>0</v>
      </c>
      <c r="D78" s="257">
        <f>SUM(D79:D80)</f>
        <v>0</v>
      </c>
      <c r="E78" s="68">
        <f>SUM(E79:E80)</f>
        <v>0</v>
      </c>
      <c r="F78" s="258">
        <f t="shared" si="5"/>
        <v>0</v>
      </c>
      <c r="G78" s="257">
        <f>SUM(G79:G80)</f>
        <v>0</v>
      </c>
      <c r="H78" s="204">
        <f>SUM(H79:H80)</f>
        <v>0</v>
      </c>
      <c r="I78" s="117">
        <f t="shared" si="6"/>
        <v>0</v>
      </c>
      <c r="J78" s="257">
        <f>SUM(J79:J80)</f>
        <v>0</v>
      </c>
      <c r="K78" s="204">
        <f>SUM(K79:K80)</f>
        <v>0</v>
      </c>
      <c r="L78" s="117">
        <f t="shared" si="7"/>
        <v>0</v>
      </c>
      <c r="M78" s="141">
        <f>SUM(M79:M80)</f>
        <v>0</v>
      </c>
      <c r="N78" s="68">
        <f>SUM(N79:N80)</f>
        <v>0</v>
      </c>
      <c r="O78" s="117">
        <f t="shared" si="8"/>
        <v>0</v>
      </c>
      <c r="P78" s="343"/>
      <c r="R78" s="300"/>
    </row>
    <row r="79" spans="1:19" x14ac:dyDescent="0.25">
      <c r="A79" s="35">
        <v>2111</v>
      </c>
      <c r="B79" s="56" t="s">
        <v>70</v>
      </c>
      <c r="C79" s="362">
        <f t="shared" si="4"/>
        <v>0</v>
      </c>
      <c r="D79" s="253"/>
      <c r="E79" s="59"/>
      <c r="F79" s="143">
        <f t="shared" si="5"/>
        <v>0</v>
      </c>
      <c r="G79" s="253"/>
      <c r="H79" s="202"/>
      <c r="I79" s="110">
        <f t="shared" si="6"/>
        <v>0</v>
      </c>
      <c r="J79" s="253"/>
      <c r="K79" s="202"/>
      <c r="L79" s="110">
        <f t="shared" si="7"/>
        <v>0</v>
      </c>
      <c r="M79" s="125"/>
      <c r="N79" s="59"/>
      <c r="O79" s="110">
        <f t="shared" si="8"/>
        <v>0</v>
      </c>
      <c r="P79" s="344"/>
      <c r="R79" s="300"/>
    </row>
    <row r="80" spans="1:19" ht="24" x14ac:dyDescent="0.25">
      <c r="A80" s="35">
        <v>2112</v>
      </c>
      <c r="B80" s="56" t="s">
        <v>300</v>
      </c>
      <c r="C80" s="362">
        <f t="shared" si="4"/>
        <v>0</v>
      </c>
      <c r="D80" s="253"/>
      <c r="E80" s="59"/>
      <c r="F80" s="143">
        <f t="shared" si="5"/>
        <v>0</v>
      </c>
      <c r="G80" s="253"/>
      <c r="H80" s="202"/>
      <c r="I80" s="110">
        <f t="shared" si="6"/>
        <v>0</v>
      </c>
      <c r="J80" s="253"/>
      <c r="K80" s="202"/>
      <c r="L80" s="110">
        <f t="shared" si="7"/>
        <v>0</v>
      </c>
      <c r="M80" s="125"/>
      <c r="N80" s="59"/>
      <c r="O80" s="110">
        <f t="shared" si="8"/>
        <v>0</v>
      </c>
      <c r="P80" s="344"/>
      <c r="R80" s="300"/>
    </row>
    <row r="81" spans="1:18" ht="33" customHeight="1" x14ac:dyDescent="0.25">
      <c r="A81" s="111">
        <v>2120</v>
      </c>
      <c r="B81" s="56" t="s">
        <v>301</v>
      </c>
      <c r="C81" s="362">
        <f t="shared" si="4"/>
        <v>0</v>
      </c>
      <c r="D81" s="254">
        <f>SUM(D82:D83)</f>
        <v>0</v>
      </c>
      <c r="E81" s="38">
        <f>SUM(E82:E83)</f>
        <v>0</v>
      </c>
      <c r="F81" s="149">
        <f t="shared" si="5"/>
        <v>0</v>
      </c>
      <c r="G81" s="254">
        <f>SUM(G82:G83)</f>
        <v>0</v>
      </c>
      <c r="H81" s="118">
        <f>SUM(H82:H83)</f>
        <v>0</v>
      </c>
      <c r="I81" s="112">
        <f t="shared" si="6"/>
        <v>0</v>
      </c>
      <c r="J81" s="254">
        <f>SUM(J82:J83)</f>
        <v>0</v>
      </c>
      <c r="K81" s="118">
        <f>SUM(K82:K83)</f>
        <v>0</v>
      </c>
      <c r="L81" s="112">
        <f t="shared" si="7"/>
        <v>0</v>
      </c>
      <c r="M81" s="135">
        <f>SUM(M82:M83)</f>
        <v>0</v>
      </c>
      <c r="N81" s="38">
        <f>SUM(N82:N83)</f>
        <v>0</v>
      </c>
      <c r="O81" s="112">
        <f t="shared" si="8"/>
        <v>0</v>
      </c>
      <c r="P81" s="344"/>
      <c r="R81" s="300"/>
    </row>
    <row r="82" spans="1:18" x14ac:dyDescent="0.25">
      <c r="A82" s="35">
        <v>2121</v>
      </c>
      <c r="B82" s="56" t="s">
        <v>70</v>
      </c>
      <c r="C82" s="362">
        <f t="shared" si="4"/>
        <v>0</v>
      </c>
      <c r="D82" s="253"/>
      <c r="E82" s="59"/>
      <c r="F82" s="143">
        <f t="shared" si="5"/>
        <v>0</v>
      </c>
      <c r="G82" s="253"/>
      <c r="H82" s="202"/>
      <c r="I82" s="110">
        <f t="shared" si="6"/>
        <v>0</v>
      </c>
      <c r="J82" s="253"/>
      <c r="K82" s="202"/>
      <c r="L82" s="110">
        <f t="shared" si="7"/>
        <v>0</v>
      </c>
      <c r="M82" s="125"/>
      <c r="N82" s="59"/>
      <c r="O82" s="110">
        <f t="shared" si="8"/>
        <v>0</v>
      </c>
      <c r="P82" s="344"/>
      <c r="R82" s="300"/>
    </row>
    <row r="83" spans="1:18" ht="24" x14ac:dyDescent="0.25">
      <c r="A83" s="35">
        <v>2122</v>
      </c>
      <c r="B83" s="56" t="s">
        <v>300</v>
      </c>
      <c r="C83" s="362">
        <f t="shared" si="4"/>
        <v>0</v>
      </c>
      <c r="D83" s="253"/>
      <c r="E83" s="59"/>
      <c r="F83" s="143">
        <f t="shared" si="5"/>
        <v>0</v>
      </c>
      <c r="G83" s="253"/>
      <c r="H83" s="202"/>
      <c r="I83" s="110">
        <f t="shared" si="6"/>
        <v>0</v>
      </c>
      <c r="J83" s="253"/>
      <c r="K83" s="202"/>
      <c r="L83" s="110">
        <f t="shared" si="7"/>
        <v>0</v>
      </c>
      <c r="M83" s="125"/>
      <c r="N83" s="59"/>
      <c r="O83" s="110">
        <f t="shared" si="8"/>
        <v>0</v>
      </c>
      <c r="P83" s="344"/>
      <c r="R83" s="300"/>
    </row>
    <row r="84" spans="1:18" x14ac:dyDescent="0.25">
      <c r="A84" s="42">
        <v>2200</v>
      </c>
      <c r="B84" s="104" t="s">
        <v>71</v>
      </c>
      <c r="C84" s="363">
        <f t="shared" si="4"/>
        <v>963617</v>
      </c>
      <c r="D84" s="249">
        <f>SUM(D85,D90,D96,D104,D113,D117,D123,D129)</f>
        <v>964618</v>
      </c>
      <c r="E84" s="48">
        <f>SUM(E85,E90,E96,E104,E113,E117,E123,E129)</f>
        <v>-1001</v>
      </c>
      <c r="F84" s="250">
        <f t="shared" si="5"/>
        <v>963617</v>
      </c>
      <c r="G84" s="249">
        <f>SUM(G85,G90,G96,G104,G113,G117,G123,G129)</f>
        <v>0</v>
      </c>
      <c r="H84" s="105">
        <f>SUM(H85,H90,H96,H104,H113,H117,H123,H129)</f>
        <v>0</v>
      </c>
      <c r="I84" s="115">
        <f t="shared" si="6"/>
        <v>0</v>
      </c>
      <c r="J84" s="249">
        <f>SUM(J85,J90,J96,J104,J113,J117,J123,J129)</f>
        <v>0</v>
      </c>
      <c r="K84" s="105">
        <f>SUM(K85,K90,K96,K104,K113,K117,K123,K129)</f>
        <v>0</v>
      </c>
      <c r="L84" s="115">
        <f t="shared" si="7"/>
        <v>0</v>
      </c>
      <c r="M84" s="137">
        <f>SUM(M85,M90,M96,M104,M113,M117,M123,M129)</f>
        <v>0</v>
      </c>
      <c r="N84" s="62">
        <f>SUM(N85,N90,N96,N104,N113,N117,N123,N129)</f>
        <v>0</v>
      </c>
      <c r="O84" s="284">
        <f t="shared" si="8"/>
        <v>0</v>
      </c>
      <c r="P84" s="354"/>
      <c r="R84" s="300"/>
    </row>
    <row r="85" spans="1:18" ht="24" x14ac:dyDescent="0.25">
      <c r="A85" s="106">
        <v>2210</v>
      </c>
      <c r="B85" s="78" t="s">
        <v>72</v>
      </c>
      <c r="C85" s="378">
        <f t="shared" si="4"/>
        <v>0</v>
      </c>
      <c r="D85" s="131">
        <f>SUM(D86:D89)</f>
        <v>0</v>
      </c>
      <c r="E85" s="107">
        <f>SUM(E86:E89)</f>
        <v>0</v>
      </c>
      <c r="F85" s="251">
        <f t="shared" si="5"/>
        <v>0</v>
      </c>
      <c r="G85" s="131">
        <f>SUM(G86:G89)</f>
        <v>0</v>
      </c>
      <c r="H85" s="200">
        <f>SUM(H86:H89)</f>
        <v>0</v>
      </c>
      <c r="I85" s="108">
        <f t="shared" si="6"/>
        <v>0</v>
      </c>
      <c r="J85" s="131">
        <f>SUM(J86:J89)</f>
        <v>0</v>
      </c>
      <c r="K85" s="200">
        <f>SUM(K86:K89)</f>
        <v>0</v>
      </c>
      <c r="L85" s="108">
        <f t="shared" si="7"/>
        <v>0</v>
      </c>
      <c r="M85" s="136">
        <f>SUM(M86:M89)</f>
        <v>0</v>
      </c>
      <c r="N85" s="107">
        <f>SUM(N86:N89)</f>
        <v>0</v>
      </c>
      <c r="O85" s="108">
        <f t="shared" si="8"/>
        <v>0</v>
      </c>
      <c r="P85" s="348"/>
      <c r="R85" s="300"/>
    </row>
    <row r="86" spans="1:18" ht="24" x14ac:dyDescent="0.25">
      <c r="A86" s="31">
        <v>2211</v>
      </c>
      <c r="B86" s="50" t="s">
        <v>73</v>
      </c>
      <c r="C86" s="362">
        <f t="shared" si="4"/>
        <v>0</v>
      </c>
      <c r="D86" s="252"/>
      <c r="E86" s="53"/>
      <c r="F86" s="145">
        <f t="shared" si="5"/>
        <v>0</v>
      </c>
      <c r="G86" s="252"/>
      <c r="H86" s="201"/>
      <c r="I86" s="109">
        <f t="shared" si="6"/>
        <v>0</v>
      </c>
      <c r="J86" s="252"/>
      <c r="K86" s="201"/>
      <c r="L86" s="109">
        <f t="shared" si="7"/>
        <v>0</v>
      </c>
      <c r="M86" s="294"/>
      <c r="N86" s="53"/>
      <c r="O86" s="109">
        <f t="shared" si="8"/>
        <v>0</v>
      </c>
      <c r="P86" s="343"/>
      <c r="R86" s="300"/>
    </row>
    <row r="87" spans="1:18" ht="36" x14ac:dyDescent="0.25">
      <c r="A87" s="35">
        <v>2212</v>
      </c>
      <c r="B87" s="56" t="s">
        <v>74</v>
      </c>
      <c r="C87" s="362">
        <f t="shared" si="4"/>
        <v>0</v>
      </c>
      <c r="D87" s="253"/>
      <c r="E87" s="59"/>
      <c r="F87" s="143">
        <f t="shared" si="5"/>
        <v>0</v>
      </c>
      <c r="G87" s="253"/>
      <c r="H87" s="202"/>
      <c r="I87" s="110">
        <f t="shared" si="6"/>
        <v>0</v>
      </c>
      <c r="J87" s="253"/>
      <c r="K87" s="202"/>
      <c r="L87" s="110">
        <f t="shared" si="7"/>
        <v>0</v>
      </c>
      <c r="M87" s="125"/>
      <c r="N87" s="59"/>
      <c r="O87" s="110">
        <f t="shared" si="8"/>
        <v>0</v>
      </c>
      <c r="P87" s="344"/>
      <c r="R87" s="300"/>
    </row>
    <row r="88" spans="1:18" ht="24" x14ac:dyDescent="0.25">
      <c r="A88" s="35">
        <v>2214</v>
      </c>
      <c r="B88" s="56" t="s">
        <v>75</v>
      </c>
      <c r="C88" s="362">
        <f t="shared" si="4"/>
        <v>0</v>
      </c>
      <c r="D88" s="253"/>
      <c r="E88" s="59"/>
      <c r="F88" s="143">
        <f t="shared" si="5"/>
        <v>0</v>
      </c>
      <c r="G88" s="253"/>
      <c r="H88" s="202"/>
      <c r="I88" s="110">
        <f t="shared" si="6"/>
        <v>0</v>
      </c>
      <c r="J88" s="253"/>
      <c r="K88" s="202"/>
      <c r="L88" s="110">
        <f t="shared" si="7"/>
        <v>0</v>
      </c>
      <c r="M88" s="125"/>
      <c r="N88" s="59"/>
      <c r="O88" s="110">
        <f t="shared" si="8"/>
        <v>0</v>
      </c>
      <c r="P88" s="344"/>
      <c r="R88" s="300"/>
    </row>
    <row r="89" spans="1:18" x14ac:dyDescent="0.25">
      <c r="A89" s="35">
        <v>2219</v>
      </c>
      <c r="B89" s="56" t="s">
        <v>76</v>
      </c>
      <c r="C89" s="362">
        <f t="shared" si="4"/>
        <v>0</v>
      </c>
      <c r="D89" s="253"/>
      <c r="E89" s="59"/>
      <c r="F89" s="143">
        <f t="shared" si="5"/>
        <v>0</v>
      </c>
      <c r="G89" s="253"/>
      <c r="H89" s="202"/>
      <c r="I89" s="110">
        <f t="shared" si="6"/>
        <v>0</v>
      </c>
      <c r="J89" s="253"/>
      <c r="K89" s="202"/>
      <c r="L89" s="110">
        <f t="shared" si="7"/>
        <v>0</v>
      </c>
      <c r="M89" s="125"/>
      <c r="N89" s="59"/>
      <c r="O89" s="110">
        <f t="shared" si="8"/>
        <v>0</v>
      </c>
      <c r="P89" s="344"/>
      <c r="R89" s="300"/>
    </row>
    <row r="90" spans="1:18" ht="24" x14ac:dyDescent="0.25">
      <c r="A90" s="111">
        <v>2220</v>
      </c>
      <c r="B90" s="56" t="s">
        <v>77</v>
      </c>
      <c r="C90" s="362">
        <f t="shared" si="4"/>
        <v>0</v>
      </c>
      <c r="D90" s="254">
        <f>SUM(D91:D95)</f>
        <v>0</v>
      </c>
      <c r="E90" s="38">
        <f>SUM(E91:E95)</f>
        <v>0</v>
      </c>
      <c r="F90" s="149">
        <f t="shared" si="5"/>
        <v>0</v>
      </c>
      <c r="G90" s="254">
        <f>SUM(G91:G95)</f>
        <v>0</v>
      </c>
      <c r="H90" s="118">
        <f>SUM(H91:H95)</f>
        <v>0</v>
      </c>
      <c r="I90" s="112">
        <f t="shared" si="6"/>
        <v>0</v>
      </c>
      <c r="J90" s="254">
        <f>SUM(J91:J95)</f>
        <v>0</v>
      </c>
      <c r="K90" s="118">
        <f>SUM(K91:K95)</f>
        <v>0</v>
      </c>
      <c r="L90" s="112">
        <f t="shared" si="7"/>
        <v>0</v>
      </c>
      <c r="M90" s="135">
        <f>SUM(M91:M95)</f>
        <v>0</v>
      </c>
      <c r="N90" s="38">
        <f>SUM(N91:N95)</f>
        <v>0</v>
      </c>
      <c r="O90" s="112">
        <f t="shared" si="8"/>
        <v>0</v>
      </c>
      <c r="P90" s="344"/>
      <c r="R90" s="300"/>
    </row>
    <row r="91" spans="1:18" x14ac:dyDescent="0.25">
      <c r="A91" s="35">
        <v>2221</v>
      </c>
      <c r="B91" s="56" t="s">
        <v>78</v>
      </c>
      <c r="C91" s="362">
        <f t="shared" si="4"/>
        <v>0</v>
      </c>
      <c r="D91" s="253"/>
      <c r="E91" s="59"/>
      <c r="F91" s="143">
        <f t="shared" si="5"/>
        <v>0</v>
      </c>
      <c r="G91" s="253"/>
      <c r="H91" s="202"/>
      <c r="I91" s="110">
        <f t="shared" si="6"/>
        <v>0</v>
      </c>
      <c r="J91" s="253"/>
      <c r="K91" s="202"/>
      <c r="L91" s="110">
        <f t="shared" si="7"/>
        <v>0</v>
      </c>
      <c r="M91" s="125"/>
      <c r="N91" s="59"/>
      <c r="O91" s="110">
        <f t="shared" si="8"/>
        <v>0</v>
      </c>
      <c r="P91" s="344"/>
      <c r="R91" s="300"/>
    </row>
    <row r="92" spans="1:18" x14ac:dyDescent="0.25">
      <c r="A92" s="35">
        <v>2222</v>
      </c>
      <c r="B92" s="56" t="s">
        <v>79</v>
      </c>
      <c r="C92" s="362">
        <f t="shared" si="4"/>
        <v>0</v>
      </c>
      <c r="D92" s="253"/>
      <c r="E92" s="59"/>
      <c r="F92" s="143">
        <f t="shared" si="5"/>
        <v>0</v>
      </c>
      <c r="G92" s="253"/>
      <c r="H92" s="202"/>
      <c r="I92" s="110">
        <f t="shared" si="6"/>
        <v>0</v>
      </c>
      <c r="J92" s="253"/>
      <c r="K92" s="202"/>
      <c r="L92" s="110">
        <f t="shared" si="7"/>
        <v>0</v>
      </c>
      <c r="M92" s="125"/>
      <c r="N92" s="59"/>
      <c r="O92" s="110">
        <f t="shared" si="8"/>
        <v>0</v>
      </c>
      <c r="P92" s="344"/>
      <c r="R92" s="300"/>
    </row>
    <row r="93" spans="1:18" x14ac:dyDescent="0.25">
      <c r="A93" s="35">
        <v>2223</v>
      </c>
      <c r="B93" s="56" t="s">
        <v>80</v>
      </c>
      <c r="C93" s="362">
        <f t="shared" si="4"/>
        <v>0</v>
      </c>
      <c r="D93" s="253"/>
      <c r="E93" s="59"/>
      <c r="F93" s="143">
        <f t="shared" si="5"/>
        <v>0</v>
      </c>
      <c r="G93" s="253"/>
      <c r="H93" s="202"/>
      <c r="I93" s="110">
        <f t="shared" si="6"/>
        <v>0</v>
      </c>
      <c r="J93" s="253"/>
      <c r="K93" s="202"/>
      <c r="L93" s="110">
        <f t="shared" si="7"/>
        <v>0</v>
      </c>
      <c r="M93" s="125"/>
      <c r="N93" s="59"/>
      <c r="O93" s="110">
        <f t="shared" si="8"/>
        <v>0</v>
      </c>
      <c r="P93" s="344"/>
      <c r="R93" s="300"/>
    </row>
    <row r="94" spans="1:18" ht="11.25" customHeight="1" x14ac:dyDescent="0.25">
      <c r="A94" s="35">
        <v>2224</v>
      </c>
      <c r="B94" s="56" t="s">
        <v>302</v>
      </c>
      <c r="C94" s="362">
        <f t="shared" si="4"/>
        <v>0</v>
      </c>
      <c r="D94" s="253"/>
      <c r="E94" s="59"/>
      <c r="F94" s="143">
        <f t="shared" si="5"/>
        <v>0</v>
      </c>
      <c r="G94" s="253"/>
      <c r="H94" s="202"/>
      <c r="I94" s="110">
        <f t="shared" si="6"/>
        <v>0</v>
      </c>
      <c r="J94" s="253"/>
      <c r="K94" s="202"/>
      <c r="L94" s="110">
        <f t="shared" si="7"/>
        <v>0</v>
      </c>
      <c r="M94" s="125"/>
      <c r="N94" s="59"/>
      <c r="O94" s="110">
        <f t="shared" si="8"/>
        <v>0</v>
      </c>
      <c r="P94" s="344"/>
      <c r="R94" s="300"/>
    </row>
    <row r="95" spans="1:18" ht="24" x14ac:dyDescent="0.25">
      <c r="A95" s="35">
        <v>2229</v>
      </c>
      <c r="B95" s="56" t="s">
        <v>81</v>
      </c>
      <c r="C95" s="362">
        <f t="shared" si="4"/>
        <v>0</v>
      </c>
      <c r="D95" s="253"/>
      <c r="E95" s="59"/>
      <c r="F95" s="143">
        <f t="shared" si="5"/>
        <v>0</v>
      </c>
      <c r="G95" s="253"/>
      <c r="H95" s="202"/>
      <c r="I95" s="110">
        <f t="shared" si="6"/>
        <v>0</v>
      </c>
      <c r="J95" s="253"/>
      <c r="K95" s="202"/>
      <c r="L95" s="110">
        <f t="shared" si="7"/>
        <v>0</v>
      </c>
      <c r="M95" s="125"/>
      <c r="N95" s="59"/>
      <c r="O95" s="110">
        <f t="shared" si="8"/>
        <v>0</v>
      </c>
      <c r="P95" s="344"/>
      <c r="R95" s="300"/>
    </row>
    <row r="96" spans="1:18" ht="36" x14ac:dyDescent="0.25">
      <c r="A96" s="111">
        <v>2230</v>
      </c>
      <c r="B96" s="56" t="s">
        <v>82</v>
      </c>
      <c r="C96" s="362">
        <f t="shared" si="4"/>
        <v>499016</v>
      </c>
      <c r="D96" s="254">
        <f>SUM(D97:D103)</f>
        <v>500017</v>
      </c>
      <c r="E96" s="38">
        <f>SUM(E97:E103)</f>
        <v>-1001</v>
      </c>
      <c r="F96" s="149">
        <f t="shared" si="5"/>
        <v>499016</v>
      </c>
      <c r="G96" s="254">
        <f>SUM(G97:G103)</f>
        <v>0</v>
      </c>
      <c r="H96" s="118">
        <f>SUM(H97:H103)</f>
        <v>0</v>
      </c>
      <c r="I96" s="112">
        <f t="shared" si="6"/>
        <v>0</v>
      </c>
      <c r="J96" s="254">
        <f>SUM(J97:J103)</f>
        <v>0</v>
      </c>
      <c r="K96" s="118">
        <f>SUM(K97:K103)</f>
        <v>0</v>
      </c>
      <c r="L96" s="112">
        <f t="shared" si="7"/>
        <v>0</v>
      </c>
      <c r="M96" s="135">
        <f>SUM(M97:M103)</f>
        <v>0</v>
      </c>
      <c r="N96" s="38">
        <f>SUM(N97:N103)</f>
        <v>0</v>
      </c>
      <c r="O96" s="112">
        <f t="shared" si="8"/>
        <v>0</v>
      </c>
      <c r="P96" s="344"/>
      <c r="R96" s="300"/>
    </row>
    <row r="97" spans="1:19" ht="24" x14ac:dyDescent="0.25">
      <c r="A97" s="35">
        <v>2231</v>
      </c>
      <c r="B97" s="56" t="s">
        <v>303</v>
      </c>
      <c r="C97" s="362">
        <f t="shared" si="4"/>
        <v>61759</v>
      </c>
      <c r="D97" s="253">
        <f>52760+10000</f>
        <v>62760</v>
      </c>
      <c r="E97" s="59">
        <v>-1001</v>
      </c>
      <c r="F97" s="143">
        <f t="shared" si="5"/>
        <v>61759</v>
      </c>
      <c r="G97" s="253"/>
      <c r="H97" s="202"/>
      <c r="I97" s="110">
        <f t="shared" si="6"/>
        <v>0</v>
      </c>
      <c r="J97" s="253"/>
      <c r="K97" s="202"/>
      <c r="L97" s="110">
        <f t="shared" si="7"/>
        <v>0</v>
      </c>
      <c r="M97" s="125"/>
      <c r="N97" s="59"/>
      <c r="O97" s="110">
        <f t="shared" si="8"/>
        <v>0</v>
      </c>
      <c r="P97" s="344"/>
      <c r="R97" s="300"/>
      <c r="S97" s="141"/>
    </row>
    <row r="98" spans="1:19" ht="36" x14ac:dyDescent="0.25">
      <c r="A98" s="35">
        <v>2232</v>
      </c>
      <c r="B98" s="56" t="s">
        <v>83</v>
      </c>
      <c r="C98" s="362">
        <f t="shared" si="4"/>
        <v>49527</v>
      </c>
      <c r="D98" s="253">
        <f>56727-7200</f>
        <v>49527</v>
      </c>
      <c r="E98" s="59"/>
      <c r="F98" s="143">
        <f t="shared" si="5"/>
        <v>49527</v>
      </c>
      <c r="G98" s="253"/>
      <c r="H98" s="202"/>
      <c r="I98" s="110">
        <f t="shared" si="6"/>
        <v>0</v>
      </c>
      <c r="J98" s="253"/>
      <c r="K98" s="202"/>
      <c r="L98" s="110">
        <f t="shared" si="7"/>
        <v>0</v>
      </c>
      <c r="M98" s="125"/>
      <c r="N98" s="59"/>
      <c r="O98" s="110">
        <f t="shared" si="8"/>
        <v>0</v>
      </c>
      <c r="P98" s="344"/>
      <c r="R98" s="300"/>
      <c r="S98" s="141"/>
    </row>
    <row r="99" spans="1:19" ht="24" x14ac:dyDescent="0.25">
      <c r="A99" s="31">
        <v>2233</v>
      </c>
      <c r="B99" s="50" t="s">
        <v>84</v>
      </c>
      <c r="C99" s="362">
        <f t="shared" si="4"/>
        <v>0</v>
      </c>
      <c r="D99" s="252"/>
      <c r="E99" s="53"/>
      <c r="F99" s="145">
        <f t="shared" si="5"/>
        <v>0</v>
      </c>
      <c r="G99" s="252"/>
      <c r="H99" s="201"/>
      <c r="I99" s="109">
        <f t="shared" si="6"/>
        <v>0</v>
      </c>
      <c r="J99" s="252"/>
      <c r="K99" s="201"/>
      <c r="L99" s="109">
        <f t="shared" si="7"/>
        <v>0</v>
      </c>
      <c r="M99" s="294"/>
      <c r="N99" s="53"/>
      <c r="O99" s="109">
        <f t="shared" si="8"/>
        <v>0</v>
      </c>
      <c r="P99" s="343"/>
      <c r="R99" s="300"/>
    </row>
    <row r="100" spans="1:19" ht="36" x14ac:dyDescent="0.25">
      <c r="A100" s="35">
        <v>2234</v>
      </c>
      <c r="B100" s="56" t="s">
        <v>85</v>
      </c>
      <c r="C100" s="362">
        <f t="shared" si="4"/>
        <v>0</v>
      </c>
      <c r="D100" s="253"/>
      <c r="E100" s="59"/>
      <c r="F100" s="143">
        <f t="shared" si="5"/>
        <v>0</v>
      </c>
      <c r="G100" s="253"/>
      <c r="H100" s="202"/>
      <c r="I100" s="110">
        <f t="shared" si="6"/>
        <v>0</v>
      </c>
      <c r="J100" s="253"/>
      <c r="K100" s="202"/>
      <c r="L100" s="110">
        <f t="shared" si="7"/>
        <v>0</v>
      </c>
      <c r="M100" s="125"/>
      <c r="N100" s="59"/>
      <c r="O100" s="110">
        <f t="shared" si="8"/>
        <v>0</v>
      </c>
      <c r="P100" s="344"/>
      <c r="R100" s="300"/>
    </row>
    <row r="101" spans="1:19" ht="24" x14ac:dyDescent="0.25">
      <c r="A101" s="35">
        <v>2235</v>
      </c>
      <c r="B101" s="56" t="s">
        <v>304</v>
      </c>
      <c r="C101" s="362">
        <f t="shared" si="4"/>
        <v>0</v>
      </c>
      <c r="D101" s="253"/>
      <c r="E101" s="59"/>
      <c r="F101" s="143">
        <f t="shared" si="5"/>
        <v>0</v>
      </c>
      <c r="G101" s="253"/>
      <c r="H101" s="202"/>
      <c r="I101" s="110">
        <f t="shared" si="6"/>
        <v>0</v>
      </c>
      <c r="J101" s="253"/>
      <c r="K101" s="202"/>
      <c r="L101" s="110">
        <f t="shared" si="7"/>
        <v>0</v>
      </c>
      <c r="M101" s="125"/>
      <c r="N101" s="59"/>
      <c r="O101" s="110">
        <f t="shared" si="8"/>
        <v>0</v>
      </c>
      <c r="P101" s="344"/>
      <c r="R101" s="300"/>
    </row>
    <row r="102" spans="1:19" x14ac:dyDescent="0.25">
      <c r="A102" s="35">
        <v>2236</v>
      </c>
      <c r="B102" s="56" t="s">
        <v>86</v>
      </c>
      <c r="C102" s="362">
        <f t="shared" si="4"/>
        <v>0</v>
      </c>
      <c r="D102" s="253"/>
      <c r="E102" s="59"/>
      <c r="F102" s="143">
        <f t="shared" si="5"/>
        <v>0</v>
      </c>
      <c r="G102" s="253"/>
      <c r="H102" s="202"/>
      <c r="I102" s="110">
        <f t="shared" si="6"/>
        <v>0</v>
      </c>
      <c r="J102" s="253"/>
      <c r="K102" s="202"/>
      <c r="L102" s="110">
        <f t="shared" si="7"/>
        <v>0</v>
      </c>
      <c r="M102" s="125"/>
      <c r="N102" s="59"/>
      <c r="O102" s="110">
        <f t="shared" si="8"/>
        <v>0</v>
      </c>
      <c r="P102" s="344"/>
      <c r="R102" s="300"/>
    </row>
    <row r="103" spans="1:19" ht="24" x14ac:dyDescent="0.25">
      <c r="A103" s="35">
        <v>2239</v>
      </c>
      <c r="B103" s="56" t="s">
        <v>87</v>
      </c>
      <c r="C103" s="362">
        <f t="shared" si="4"/>
        <v>387730</v>
      </c>
      <c r="D103" s="253">
        <f>212730+65000+110000</f>
        <v>387730</v>
      </c>
      <c r="E103" s="59"/>
      <c r="F103" s="143">
        <f t="shared" si="5"/>
        <v>387730</v>
      </c>
      <c r="G103" s="253"/>
      <c r="H103" s="202"/>
      <c r="I103" s="110">
        <f t="shared" si="6"/>
        <v>0</v>
      </c>
      <c r="J103" s="253"/>
      <c r="K103" s="202"/>
      <c r="L103" s="110">
        <f t="shared" si="7"/>
        <v>0</v>
      </c>
      <c r="M103" s="125"/>
      <c r="N103" s="59"/>
      <c r="O103" s="110">
        <f t="shared" si="8"/>
        <v>0</v>
      </c>
      <c r="P103" s="344"/>
      <c r="R103" s="300"/>
      <c r="S103" s="141"/>
    </row>
    <row r="104" spans="1:19" ht="36" x14ac:dyDescent="0.25">
      <c r="A104" s="111">
        <v>2240</v>
      </c>
      <c r="B104" s="56" t="s">
        <v>305</v>
      </c>
      <c r="C104" s="362">
        <f t="shared" si="4"/>
        <v>0</v>
      </c>
      <c r="D104" s="254">
        <f>SUM(D105:D112)</f>
        <v>0</v>
      </c>
      <c r="E104" s="38">
        <f>SUM(E105:E112)</f>
        <v>0</v>
      </c>
      <c r="F104" s="149">
        <f t="shared" si="5"/>
        <v>0</v>
      </c>
      <c r="G104" s="254">
        <f>SUM(G105:G112)</f>
        <v>0</v>
      </c>
      <c r="H104" s="118">
        <f>SUM(H105:H112)</f>
        <v>0</v>
      </c>
      <c r="I104" s="112">
        <f t="shared" si="6"/>
        <v>0</v>
      </c>
      <c r="J104" s="254">
        <f>SUM(J105:J112)</f>
        <v>0</v>
      </c>
      <c r="K104" s="118">
        <f>SUM(K105:K112)</f>
        <v>0</v>
      </c>
      <c r="L104" s="112">
        <f t="shared" si="7"/>
        <v>0</v>
      </c>
      <c r="M104" s="135">
        <f>SUM(M105:M112)</f>
        <v>0</v>
      </c>
      <c r="N104" s="38">
        <f>SUM(N105:N112)</f>
        <v>0</v>
      </c>
      <c r="O104" s="112">
        <f t="shared" si="8"/>
        <v>0</v>
      </c>
      <c r="P104" s="344"/>
      <c r="R104" s="300"/>
    </row>
    <row r="105" spans="1:19" x14ac:dyDescent="0.25">
      <c r="A105" s="35">
        <v>2241</v>
      </c>
      <c r="B105" s="56" t="s">
        <v>88</v>
      </c>
      <c r="C105" s="362">
        <f t="shared" si="4"/>
        <v>0</v>
      </c>
      <c r="D105" s="253"/>
      <c r="E105" s="59"/>
      <c r="F105" s="143">
        <f t="shared" si="5"/>
        <v>0</v>
      </c>
      <c r="G105" s="253"/>
      <c r="H105" s="202"/>
      <c r="I105" s="110">
        <f t="shared" si="6"/>
        <v>0</v>
      </c>
      <c r="J105" s="253"/>
      <c r="K105" s="202"/>
      <c r="L105" s="110">
        <f t="shared" si="7"/>
        <v>0</v>
      </c>
      <c r="M105" s="125"/>
      <c r="N105" s="59"/>
      <c r="O105" s="110">
        <f t="shared" si="8"/>
        <v>0</v>
      </c>
      <c r="P105" s="344"/>
      <c r="R105" s="300"/>
    </row>
    <row r="106" spans="1:19" ht="24" x14ac:dyDescent="0.25">
      <c r="A106" s="35">
        <v>2242</v>
      </c>
      <c r="B106" s="56" t="s">
        <v>89</v>
      </c>
      <c r="C106" s="362">
        <f t="shared" si="4"/>
        <v>0</v>
      </c>
      <c r="D106" s="253"/>
      <c r="E106" s="59"/>
      <c r="F106" s="143">
        <f t="shared" si="5"/>
        <v>0</v>
      </c>
      <c r="G106" s="253"/>
      <c r="H106" s="202"/>
      <c r="I106" s="110">
        <f t="shared" si="6"/>
        <v>0</v>
      </c>
      <c r="J106" s="253"/>
      <c r="K106" s="202"/>
      <c r="L106" s="110">
        <f t="shared" si="7"/>
        <v>0</v>
      </c>
      <c r="M106" s="125"/>
      <c r="N106" s="59"/>
      <c r="O106" s="110">
        <f t="shared" si="8"/>
        <v>0</v>
      </c>
      <c r="P106" s="344"/>
      <c r="R106" s="300"/>
    </row>
    <row r="107" spans="1:19" ht="24" x14ac:dyDescent="0.25">
      <c r="A107" s="35">
        <v>2243</v>
      </c>
      <c r="B107" s="56" t="s">
        <v>90</v>
      </c>
      <c r="C107" s="362">
        <f t="shared" si="4"/>
        <v>0</v>
      </c>
      <c r="D107" s="253"/>
      <c r="E107" s="59"/>
      <c r="F107" s="143">
        <f t="shared" si="5"/>
        <v>0</v>
      </c>
      <c r="G107" s="253"/>
      <c r="H107" s="202"/>
      <c r="I107" s="110">
        <f t="shared" si="6"/>
        <v>0</v>
      </c>
      <c r="J107" s="253"/>
      <c r="K107" s="202"/>
      <c r="L107" s="110">
        <f t="shared" si="7"/>
        <v>0</v>
      </c>
      <c r="M107" s="125"/>
      <c r="N107" s="59"/>
      <c r="O107" s="110">
        <f t="shared" si="8"/>
        <v>0</v>
      </c>
      <c r="P107" s="344"/>
      <c r="R107" s="300"/>
    </row>
    <row r="108" spans="1:19" x14ac:dyDescent="0.25">
      <c r="A108" s="35">
        <v>2244</v>
      </c>
      <c r="B108" s="56" t="s">
        <v>306</v>
      </c>
      <c r="C108" s="362">
        <f t="shared" si="4"/>
        <v>0</v>
      </c>
      <c r="D108" s="253"/>
      <c r="E108" s="59"/>
      <c r="F108" s="143">
        <f t="shared" si="5"/>
        <v>0</v>
      </c>
      <c r="G108" s="253"/>
      <c r="H108" s="202"/>
      <c r="I108" s="110">
        <f t="shared" si="6"/>
        <v>0</v>
      </c>
      <c r="J108" s="253"/>
      <c r="K108" s="202"/>
      <c r="L108" s="110">
        <f t="shared" si="7"/>
        <v>0</v>
      </c>
      <c r="M108" s="125"/>
      <c r="N108" s="59"/>
      <c r="O108" s="110">
        <f t="shared" si="8"/>
        <v>0</v>
      </c>
      <c r="P108" s="344"/>
      <c r="R108" s="300"/>
    </row>
    <row r="109" spans="1:19" ht="24" x14ac:dyDescent="0.25">
      <c r="A109" s="35">
        <v>2246</v>
      </c>
      <c r="B109" s="56" t="s">
        <v>91</v>
      </c>
      <c r="C109" s="362">
        <f t="shared" si="4"/>
        <v>0</v>
      </c>
      <c r="D109" s="253"/>
      <c r="E109" s="59"/>
      <c r="F109" s="143">
        <f t="shared" si="5"/>
        <v>0</v>
      </c>
      <c r="G109" s="253"/>
      <c r="H109" s="202"/>
      <c r="I109" s="110">
        <f t="shared" si="6"/>
        <v>0</v>
      </c>
      <c r="J109" s="253"/>
      <c r="K109" s="202"/>
      <c r="L109" s="110">
        <f t="shared" si="7"/>
        <v>0</v>
      </c>
      <c r="M109" s="125"/>
      <c r="N109" s="59"/>
      <c r="O109" s="110">
        <f t="shared" si="8"/>
        <v>0</v>
      </c>
      <c r="P109" s="344"/>
      <c r="R109" s="300"/>
    </row>
    <row r="110" spans="1:19" x14ac:dyDescent="0.25">
      <c r="A110" s="35">
        <v>2247</v>
      </c>
      <c r="B110" s="56" t="s">
        <v>92</v>
      </c>
      <c r="C110" s="362">
        <f t="shared" si="4"/>
        <v>0</v>
      </c>
      <c r="D110" s="253"/>
      <c r="E110" s="59"/>
      <c r="F110" s="143">
        <f t="shared" si="5"/>
        <v>0</v>
      </c>
      <c r="G110" s="253"/>
      <c r="H110" s="202"/>
      <c r="I110" s="110">
        <f t="shared" si="6"/>
        <v>0</v>
      </c>
      <c r="J110" s="253"/>
      <c r="K110" s="202"/>
      <c r="L110" s="110">
        <f t="shared" si="7"/>
        <v>0</v>
      </c>
      <c r="M110" s="125"/>
      <c r="N110" s="59"/>
      <c r="O110" s="110">
        <f t="shared" si="8"/>
        <v>0</v>
      </c>
      <c r="P110" s="344"/>
      <c r="R110" s="300"/>
    </row>
    <row r="111" spans="1:19" ht="24" x14ac:dyDescent="0.25">
      <c r="A111" s="35">
        <v>2248</v>
      </c>
      <c r="B111" s="56" t="s">
        <v>93</v>
      </c>
      <c r="C111" s="362">
        <f t="shared" si="4"/>
        <v>0</v>
      </c>
      <c r="D111" s="253"/>
      <c r="E111" s="59"/>
      <c r="F111" s="143">
        <f t="shared" si="5"/>
        <v>0</v>
      </c>
      <c r="G111" s="253"/>
      <c r="H111" s="202"/>
      <c r="I111" s="110">
        <f t="shared" si="6"/>
        <v>0</v>
      </c>
      <c r="J111" s="253"/>
      <c r="K111" s="202"/>
      <c r="L111" s="110">
        <f t="shared" si="7"/>
        <v>0</v>
      </c>
      <c r="M111" s="125"/>
      <c r="N111" s="59"/>
      <c r="O111" s="110">
        <f t="shared" si="8"/>
        <v>0</v>
      </c>
      <c r="P111" s="344"/>
      <c r="R111" s="300"/>
    </row>
    <row r="112" spans="1:19" ht="24" x14ac:dyDescent="0.25">
      <c r="A112" s="35">
        <v>2249</v>
      </c>
      <c r="B112" s="56" t="s">
        <v>94</v>
      </c>
      <c r="C112" s="362">
        <f t="shared" si="4"/>
        <v>0</v>
      </c>
      <c r="D112" s="253"/>
      <c r="E112" s="59"/>
      <c r="F112" s="143">
        <f t="shared" si="5"/>
        <v>0</v>
      </c>
      <c r="G112" s="253"/>
      <c r="H112" s="202"/>
      <c r="I112" s="110">
        <f t="shared" si="6"/>
        <v>0</v>
      </c>
      <c r="J112" s="253"/>
      <c r="K112" s="202"/>
      <c r="L112" s="110">
        <f t="shared" si="7"/>
        <v>0</v>
      </c>
      <c r="M112" s="125"/>
      <c r="N112" s="59"/>
      <c r="O112" s="110">
        <f t="shared" si="8"/>
        <v>0</v>
      </c>
      <c r="P112" s="344"/>
      <c r="R112" s="300"/>
    </row>
    <row r="113" spans="1:19" x14ac:dyDescent="0.25">
      <c r="A113" s="111">
        <v>2250</v>
      </c>
      <c r="B113" s="56" t="s">
        <v>95</v>
      </c>
      <c r="C113" s="362">
        <f t="shared" si="4"/>
        <v>0</v>
      </c>
      <c r="D113" s="254">
        <f>SUM(D114:D116)</f>
        <v>0</v>
      </c>
      <c r="E113" s="38">
        <f>SUM(E114:E116)</f>
        <v>0</v>
      </c>
      <c r="F113" s="149">
        <f t="shared" si="5"/>
        <v>0</v>
      </c>
      <c r="G113" s="254">
        <f>SUM(G114:G116)</f>
        <v>0</v>
      </c>
      <c r="H113" s="118">
        <f>SUM(H114:H116)</f>
        <v>0</v>
      </c>
      <c r="I113" s="112">
        <f t="shared" si="6"/>
        <v>0</v>
      </c>
      <c r="J113" s="254">
        <f>SUM(J114:J116)</f>
        <v>0</v>
      </c>
      <c r="K113" s="118">
        <f>SUM(K114:K116)</f>
        <v>0</v>
      </c>
      <c r="L113" s="112">
        <f t="shared" si="7"/>
        <v>0</v>
      </c>
      <c r="M113" s="135">
        <f>SUM(M114:M116)</f>
        <v>0</v>
      </c>
      <c r="N113" s="38">
        <f>SUM(N114:N116)</f>
        <v>0</v>
      </c>
      <c r="O113" s="112">
        <f t="shared" si="8"/>
        <v>0</v>
      </c>
      <c r="P113" s="344"/>
      <c r="R113" s="300"/>
    </row>
    <row r="114" spans="1:19" x14ac:dyDescent="0.25">
      <c r="A114" s="35">
        <v>2251</v>
      </c>
      <c r="B114" s="56" t="s">
        <v>96</v>
      </c>
      <c r="C114" s="362">
        <f t="shared" si="4"/>
        <v>0</v>
      </c>
      <c r="D114" s="253"/>
      <c r="E114" s="59"/>
      <c r="F114" s="143">
        <f t="shared" si="5"/>
        <v>0</v>
      </c>
      <c r="G114" s="253"/>
      <c r="H114" s="202"/>
      <c r="I114" s="110">
        <f t="shared" si="6"/>
        <v>0</v>
      </c>
      <c r="J114" s="253"/>
      <c r="K114" s="202"/>
      <c r="L114" s="110">
        <f t="shared" si="7"/>
        <v>0</v>
      </c>
      <c r="M114" s="125"/>
      <c r="N114" s="59"/>
      <c r="O114" s="110">
        <f t="shared" si="8"/>
        <v>0</v>
      </c>
      <c r="P114" s="344"/>
      <c r="R114" s="300"/>
    </row>
    <row r="115" spans="1:19" ht="24" x14ac:dyDescent="0.25">
      <c r="A115" s="35">
        <v>2252</v>
      </c>
      <c r="B115" s="56" t="s">
        <v>97</v>
      </c>
      <c r="C115" s="362">
        <f t="shared" ref="C115:C179" si="9">F115+I115+L115+O115</f>
        <v>0</v>
      </c>
      <c r="D115" s="253"/>
      <c r="E115" s="59"/>
      <c r="F115" s="143">
        <f t="shared" si="5"/>
        <v>0</v>
      </c>
      <c r="G115" s="253"/>
      <c r="H115" s="202"/>
      <c r="I115" s="110">
        <f t="shared" si="6"/>
        <v>0</v>
      </c>
      <c r="J115" s="253"/>
      <c r="K115" s="202"/>
      <c r="L115" s="110">
        <f t="shared" si="7"/>
        <v>0</v>
      </c>
      <c r="M115" s="125"/>
      <c r="N115" s="59"/>
      <c r="O115" s="110">
        <f t="shared" si="8"/>
        <v>0</v>
      </c>
      <c r="P115" s="344"/>
      <c r="R115" s="300"/>
    </row>
    <row r="116" spans="1:19" ht="24" x14ac:dyDescent="0.25">
      <c r="A116" s="35">
        <v>2259</v>
      </c>
      <c r="B116" s="56" t="s">
        <v>98</v>
      </c>
      <c r="C116" s="362">
        <f t="shared" si="9"/>
        <v>0</v>
      </c>
      <c r="D116" s="253"/>
      <c r="E116" s="59"/>
      <c r="F116" s="143">
        <f t="shared" ref="F116:F180" si="10">D116+E116</f>
        <v>0</v>
      </c>
      <c r="G116" s="253"/>
      <c r="H116" s="202"/>
      <c r="I116" s="110">
        <f t="shared" ref="I116:I180" si="11">G116+H116</f>
        <v>0</v>
      </c>
      <c r="J116" s="253"/>
      <c r="K116" s="202"/>
      <c r="L116" s="110">
        <f t="shared" ref="L116:L180" si="12">J116+K116</f>
        <v>0</v>
      </c>
      <c r="M116" s="125"/>
      <c r="N116" s="59"/>
      <c r="O116" s="110">
        <f t="shared" ref="O116:O180" si="13">M116+N116</f>
        <v>0</v>
      </c>
      <c r="P116" s="344"/>
      <c r="R116" s="300"/>
    </row>
    <row r="117" spans="1:19" x14ac:dyDescent="0.25">
      <c r="A117" s="111">
        <v>2260</v>
      </c>
      <c r="B117" s="56" t="s">
        <v>99</v>
      </c>
      <c r="C117" s="362">
        <f t="shared" si="9"/>
        <v>0</v>
      </c>
      <c r="D117" s="254">
        <f>SUM(D118:D122)</f>
        <v>0</v>
      </c>
      <c r="E117" s="38">
        <f>SUM(E118:E122)</f>
        <v>0</v>
      </c>
      <c r="F117" s="149">
        <f t="shared" si="10"/>
        <v>0</v>
      </c>
      <c r="G117" s="254">
        <f>SUM(G118:G122)</f>
        <v>0</v>
      </c>
      <c r="H117" s="118">
        <f>SUM(H118:H122)</f>
        <v>0</v>
      </c>
      <c r="I117" s="112">
        <f t="shared" si="11"/>
        <v>0</v>
      </c>
      <c r="J117" s="254">
        <f>SUM(J118:J122)</f>
        <v>0</v>
      </c>
      <c r="K117" s="118">
        <f>SUM(K118:K122)</f>
        <v>0</v>
      </c>
      <c r="L117" s="112">
        <f t="shared" si="12"/>
        <v>0</v>
      </c>
      <c r="M117" s="135">
        <f>SUM(M118:M122)</f>
        <v>0</v>
      </c>
      <c r="N117" s="38">
        <f>SUM(N118:N122)</f>
        <v>0</v>
      </c>
      <c r="O117" s="112">
        <f t="shared" si="13"/>
        <v>0</v>
      </c>
      <c r="P117" s="344"/>
      <c r="R117" s="300"/>
    </row>
    <row r="118" spans="1:19" x14ac:dyDescent="0.25">
      <c r="A118" s="35">
        <v>2261</v>
      </c>
      <c r="B118" s="56" t="s">
        <v>100</v>
      </c>
      <c r="C118" s="362">
        <f t="shared" si="9"/>
        <v>0</v>
      </c>
      <c r="D118" s="253"/>
      <c r="E118" s="59"/>
      <c r="F118" s="143">
        <f t="shared" si="10"/>
        <v>0</v>
      </c>
      <c r="G118" s="253"/>
      <c r="H118" s="202"/>
      <c r="I118" s="110">
        <f t="shared" si="11"/>
        <v>0</v>
      </c>
      <c r="J118" s="253"/>
      <c r="K118" s="202"/>
      <c r="L118" s="110">
        <f t="shared" si="12"/>
        <v>0</v>
      </c>
      <c r="M118" s="125"/>
      <c r="N118" s="59"/>
      <c r="O118" s="110">
        <f t="shared" si="13"/>
        <v>0</v>
      </c>
      <c r="P118" s="344"/>
      <c r="R118" s="300"/>
    </row>
    <row r="119" spans="1:19" x14ac:dyDescent="0.25">
      <c r="A119" s="35">
        <v>2262</v>
      </c>
      <c r="B119" s="56" t="s">
        <v>101</v>
      </c>
      <c r="C119" s="362">
        <f t="shared" si="9"/>
        <v>0</v>
      </c>
      <c r="D119" s="253"/>
      <c r="E119" s="59"/>
      <c r="F119" s="143">
        <f t="shared" si="10"/>
        <v>0</v>
      </c>
      <c r="G119" s="253"/>
      <c r="H119" s="202"/>
      <c r="I119" s="110">
        <f t="shared" si="11"/>
        <v>0</v>
      </c>
      <c r="J119" s="253"/>
      <c r="K119" s="202"/>
      <c r="L119" s="110">
        <f t="shared" si="12"/>
        <v>0</v>
      </c>
      <c r="M119" s="125"/>
      <c r="N119" s="59"/>
      <c r="O119" s="110">
        <f t="shared" si="13"/>
        <v>0</v>
      </c>
      <c r="P119" s="344"/>
      <c r="R119" s="300"/>
    </row>
    <row r="120" spans="1:19" x14ac:dyDescent="0.25">
      <c r="A120" s="35">
        <v>2263</v>
      </c>
      <c r="B120" s="56" t="s">
        <v>102</v>
      </c>
      <c r="C120" s="362">
        <f t="shared" si="9"/>
        <v>0</v>
      </c>
      <c r="D120" s="253"/>
      <c r="E120" s="59"/>
      <c r="F120" s="143">
        <f t="shared" si="10"/>
        <v>0</v>
      </c>
      <c r="G120" s="253"/>
      <c r="H120" s="202"/>
      <c r="I120" s="110">
        <f t="shared" si="11"/>
        <v>0</v>
      </c>
      <c r="J120" s="253"/>
      <c r="K120" s="202"/>
      <c r="L120" s="110">
        <f t="shared" si="12"/>
        <v>0</v>
      </c>
      <c r="M120" s="125"/>
      <c r="N120" s="59"/>
      <c r="O120" s="110">
        <f t="shared" si="13"/>
        <v>0</v>
      </c>
      <c r="P120" s="344"/>
      <c r="R120" s="300"/>
    </row>
    <row r="121" spans="1:19" ht="24" x14ac:dyDescent="0.25">
      <c r="A121" s="35">
        <v>2264</v>
      </c>
      <c r="B121" s="56" t="s">
        <v>307</v>
      </c>
      <c r="C121" s="362">
        <f t="shared" si="9"/>
        <v>0</v>
      </c>
      <c r="D121" s="253">
        <v>0</v>
      </c>
      <c r="E121" s="59"/>
      <c r="F121" s="143">
        <f t="shared" si="10"/>
        <v>0</v>
      </c>
      <c r="G121" s="253"/>
      <c r="H121" s="202"/>
      <c r="I121" s="110">
        <f t="shared" si="11"/>
        <v>0</v>
      </c>
      <c r="J121" s="253"/>
      <c r="K121" s="202"/>
      <c r="L121" s="110">
        <f t="shared" si="12"/>
        <v>0</v>
      </c>
      <c r="M121" s="125"/>
      <c r="N121" s="59"/>
      <c r="O121" s="110">
        <f t="shared" si="13"/>
        <v>0</v>
      </c>
      <c r="P121" s="344"/>
      <c r="R121" s="300"/>
    </row>
    <row r="122" spans="1:19" x14ac:dyDescent="0.25">
      <c r="A122" s="35">
        <v>2269</v>
      </c>
      <c r="B122" s="56" t="s">
        <v>103</v>
      </c>
      <c r="C122" s="362">
        <f t="shared" si="9"/>
        <v>0</v>
      </c>
      <c r="D122" s="253"/>
      <c r="E122" s="59"/>
      <c r="F122" s="143">
        <f t="shared" si="10"/>
        <v>0</v>
      </c>
      <c r="G122" s="253"/>
      <c r="H122" s="202"/>
      <c r="I122" s="110">
        <f t="shared" si="11"/>
        <v>0</v>
      </c>
      <c r="J122" s="253"/>
      <c r="K122" s="202"/>
      <c r="L122" s="110">
        <f t="shared" si="12"/>
        <v>0</v>
      </c>
      <c r="M122" s="125"/>
      <c r="N122" s="59"/>
      <c r="O122" s="110">
        <f t="shared" si="13"/>
        <v>0</v>
      </c>
      <c r="P122" s="344"/>
      <c r="R122" s="300"/>
    </row>
    <row r="123" spans="1:19" x14ac:dyDescent="0.25">
      <c r="A123" s="111">
        <v>2270</v>
      </c>
      <c r="B123" s="56" t="s">
        <v>104</v>
      </c>
      <c r="C123" s="362">
        <f t="shared" si="9"/>
        <v>464601</v>
      </c>
      <c r="D123" s="254">
        <f>SUM(D124:D128)</f>
        <v>464601</v>
      </c>
      <c r="E123" s="38">
        <f>SUM(E124:E128)</f>
        <v>0</v>
      </c>
      <c r="F123" s="149">
        <f t="shared" si="10"/>
        <v>464601</v>
      </c>
      <c r="G123" s="254">
        <f>SUM(G124:G128)</f>
        <v>0</v>
      </c>
      <c r="H123" s="118">
        <f>SUM(H124:H128)</f>
        <v>0</v>
      </c>
      <c r="I123" s="112">
        <f t="shared" si="11"/>
        <v>0</v>
      </c>
      <c r="J123" s="254">
        <f>SUM(J124:J128)</f>
        <v>0</v>
      </c>
      <c r="K123" s="118">
        <f>SUM(K124:K128)</f>
        <v>0</v>
      </c>
      <c r="L123" s="112">
        <f t="shared" si="12"/>
        <v>0</v>
      </c>
      <c r="M123" s="135">
        <f>SUM(M124:M128)</f>
        <v>0</v>
      </c>
      <c r="N123" s="38">
        <f>SUM(N124:N128)</f>
        <v>0</v>
      </c>
      <c r="O123" s="112">
        <f t="shared" si="13"/>
        <v>0</v>
      </c>
      <c r="P123" s="344"/>
      <c r="R123" s="300"/>
    </row>
    <row r="124" spans="1:19" x14ac:dyDescent="0.25">
      <c r="A124" s="35">
        <v>2272</v>
      </c>
      <c r="B124" s="1" t="s">
        <v>105</v>
      </c>
      <c r="C124" s="362">
        <f t="shared" si="9"/>
        <v>0</v>
      </c>
      <c r="D124" s="253"/>
      <c r="E124" s="59"/>
      <c r="F124" s="143">
        <f t="shared" si="10"/>
        <v>0</v>
      </c>
      <c r="G124" s="253"/>
      <c r="H124" s="202"/>
      <c r="I124" s="110">
        <f t="shared" si="11"/>
        <v>0</v>
      </c>
      <c r="J124" s="253"/>
      <c r="K124" s="202"/>
      <c r="L124" s="110">
        <f t="shared" si="12"/>
        <v>0</v>
      </c>
      <c r="M124" s="125"/>
      <c r="N124" s="59"/>
      <c r="O124" s="110">
        <f t="shared" si="13"/>
        <v>0</v>
      </c>
      <c r="P124" s="344"/>
      <c r="R124" s="300"/>
    </row>
    <row r="125" spans="1:19" ht="24" x14ac:dyDescent="0.25">
      <c r="A125" s="35">
        <v>2275</v>
      </c>
      <c r="B125" s="56" t="s">
        <v>106</v>
      </c>
      <c r="C125" s="362">
        <f t="shared" si="9"/>
        <v>0</v>
      </c>
      <c r="D125" s="253"/>
      <c r="E125" s="59"/>
      <c r="F125" s="143">
        <f t="shared" si="10"/>
        <v>0</v>
      </c>
      <c r="G125" s="253"/>
      <c r="H125" s="202"/>
      <c r="I125" s="110">
        <f t="shared" si="11"/>
        <v>0</v>
      </c>
      <c r="J125" s="253"/>
      <c r="K125" s="202"/>
      <c r="L125" s="110">
        <f t="shared" si="12"/>
        <v>0</v>
      </c>
      <c r="M125" s="125"/>
      <c r="N125" s="59"/>
      <c r="O125" s="110">
        <f t="shared" si="13"/>
        <v>0</v>
      </c>
      <c r="P125" s="344"/>
      <c r="R125" s="300"/>
    </row>
    <row r="126" spans="1:19" ht="36" x14ac:dyDescent="0.25">
      <c r="A126" s="35">
        <v>2276</v>
      </c>
      <c r="B126" s="56" t="s">
        <v>107</v>
      </c>
      <c r="C126" s="362">
        <f t="shared" si="9"/>
        <v>0</v>
      </c>
      <c r="D126" s="253"/>
      <c r="E126" s="59"/>
      <c r="F126" s="143">
        <f t="shared" si="10"/>
        <v>0</v>
      </c>
      <c r="G126" s="253"/>
      <c r="H126" s="202"/>
      <c r="I126" s="110">
        <f t="shared" si="11"/>
        <v>0</v>
      </c>
      <c r="J126" s="253"/>
      <c r="K126" s="202"/>
      <c r="L126" s="110">
        <f t="shared" si="12"/>
        <v>0</v>
      </c>
      <c r="M126" s="125"/>
      <c r="N126" s="59"/>
      <c r="O126" s="110">
        <f t="shared" si="13"/>
        <v>0</v>
      </c>
      <c r="P126" s="344"/>
      <c r="R126" s="300"/>
    </row>
    <row r="127" spans="1:19" ht="24" customHeight="1" x14ac:dyDescent="0.25">
      <c r="A127" s="35">
        <v>2278</v>
      </c>
      <c r="B127" s="56" t="s">
        <v>108</v>
      </c>
      <c r="C127" s="362">
        <f t="shared" si="9"/>
        <v>0</v>
      </c>
      <c r="D127" s="253"/>
      <c r="E127" s="59"/>
      <c r="F127" s="143">
        <f t="shared" si="10"/>
        <v>0</v>
      </c>
      <c r="G127" s="253"/>
      <c r="H127" s="202"/>
      <c r="I127" s="110">
        <f t="shared" si="11"/>
        <v>0</v>
      </c>
      <c r="J127" s="253"/>
      <c r="K127" s="202"/>
      <c r="L127" s="110">
        <f t="shared" si="12"/>
        <v>0</v>
      </c>
      <c r="M127" s="125"/>
      <c r="N127" s="59"/>
      <c r="O127" s="110">
        <f t="shared" si="13"/>
        <v>0</v>
      </c>
      <c r="P127" s="344"/>
      <c r="R127" s="300"/>
    </row>
    <row r="128" spans="1:19" ht="24" x14ac:dyDescent="0.25">
      <c r="A128" s="35">
        <v>2279</v>
      </c>
      <c r="B128" s="56" t="s">
        <v>109</v>
      </c>
      <c r="C128" s="362">
        <f t="shared" si="9"/>
        <v>464601</v>
      </c>
      <c r="D128" s="253">
        <f>366620-52800+781+150000</f>
        <v>464601</v>
      </c>
      <c r="E128" s="59"/>
      <c r="F128" s="143">
        <f t="shared" si="10"/>
        <v>464601</v>
      </c>
      <c r="G128" s="253"/>
      <c r="H128" s="202"/>
      <c r="I128" s="110">
        <f t="shared" si="11"/>
        <v>0</v>
      </c>
      <c r="J128" s="253"/>
      <c r="K128" s="202"/>
      <c r="L128" s="110">
        <f t="shared" si="12"/>
        <v>0</v>
      </c>
      <c r="M128" s="125"/>
      <c r="N128" s="59"/>
      <c r="O128" s="110">
        <f t="shared" si="13"/>
        <v>0</v>
      </c>
      <c r="P128" s="344"/>
      <c r="R128" s="300"/>
      <c r="S128" s="141"/>
    </row>
    <row r="129" spans="1:19" ht="24" x14ac:dyDescent="0.25">
      <c r="A129" s="116">
        <v>2280</v>
      </c>
      <c r="B129" s="50" t="s">
        <v>110</v>
      </c>
      <c r="C129" s="362">
        <f t="shared" si="9"/>
        <v>0</v>
      </c>
      <c r="D129" s="257">
        <f t="shared" ref="D129:N129" si="14">SUM(D130)</f>
        <v>0</v>
      </c>
      <c r="E129" s="68">
        <f t="shared" si="14"/>
        <v>0</v>
      </c>
      <c r="F129" s="258">
        <f t="shared" si="10"/>
        <v>0</v>
      </c>
      <c r="G129" s="257">
        <f t="shared" si="14"/>
        <v>0</v>
      </c>
      <c r="H129" s="204">
        <f t="shared" si="14"/>
        <v>0</v>
      </c>
      <c r="I129" s="117">
        <f t="shared" si="11"/>
        <v>0</v>
      </c>
      <c r="J129" s="257">
        <f t="shared" si="14"/>
        <v>0</v>
      </c>
      <c r="K129" s="204">
        <f t="shared" si="14"/>
        <v>0</v>
      </c>
      <c r="L129" s="117">
        <f t="shared" si="12"/>
        <v>0</v>
      </c>
      <c r="M129" s="135">
        <f t="shared" si="14"/>
        <v>0</v>
      </c>
      <c r="N129" s="38">
        <f t="shared" si="14"/>
        <v>0</v>
      </c>
      <c r="O129" s="112">
        <f t="shared" si="13"/>
        <v>0</v>
      </c>
      <c r="P129" s="344"/>
      <c r="R129" s="300"/>
    </row>
    <row r="130" spans="1:19" ht="24" x14ac:dyDescent="0.25">
      <c r="A130" s="35">
        <v>2283</v>
      </c>
      <c r="B130" s="56" t="s">
        <v>111</v>
      </c>
      <c r="C130" s="362">
        <f t="shared" si="9"/>
        <v>0</v>
      </c>
      <c r="D130" s="253"/>
      <c r="E130" s="59"/>
      <c r="F130" s="143">
        <f t="shared" si="10"/>
        <v>0</v>
      </c>
      <c r="G130" s="253"/>
      <c r="H130" s="202"/>
      <c r="I130" s="110">
        <f t="shared" si="11"/>
        <v>0</v>
      </c>
      <c r="J130" s="253"/>
      <c r="K130" s="202"/>
      <c r="L130" s="110">
        <f t="shared" si="12"/>
        <v>0</v>
      </c>
      <c r="M130" s="125"/>
      <c r="N130" s="59"/>
      <c r="O130" s="110">
        <f t="shared" si="13"/>
        <v>0</v>
      </c>
      <c r="P130" s="344"/>
      <c r="R130" s="300"/>
    </row>
    <row r="131" spans="1:19" ht="38.25" customHeight="1" x14ac:dyDescent="0.25">
      <c r="A131" s="42">
        <v>2300</v>
      </c>
      <c r="B131" s="104" t="s">
        <v>112</v>
      </c>
      <c r="C131" s="373">
        <f t="shared" si="9"/>
        <v>135330</v>
      </c>
      <c r="D131" s="249">
        <f>SUM(D132,D137,D141,D142,D145,D152,D160,D161,D164)</f>
        <v>129600</v>
      </c>
      <c r="E131" s="48">
        <f>SUM(E132,E137,E141,E142,E145,E152,E160,E161,E164)</f>
        <v>5730</v>
      </c>
      <c r="F131" s="250">
        <f t="shared" si="10"/>
        <v>135330</v>
      </c>
      <c r="G131" s="249">
        <f>SUM(G132,G137,G141,G142,G145,G152,G160,G161,G164)</f>
        <v>0</v>
      </c>
      <c r="H131" s="105">
        <f>SUM(H132,H137,H141,H142,H145,H152,H160,H161,H164)</f>
        <v>0</v>
      </c>
      <c r="I131" s="115">
        <f t="shared" si="11"/>
        <v>0</v>
      </c>
      <c r="J131" s="249">
        <f>SUM(J132,J137,J141,J142,J145,J152,J160,J161,J164)</f>
        <v>0</v>
      </c>
      <c r="K131" s="105">
        <f>SUM(K132,K137,K141,K142,K145,K152,K160,K161,K164)</f>
        <v>0</v>
      </c>
      <c r="L131" s="115">
        <f t="shared" si="12"/>
        <v>0</v>
      </c>
      <c r="M131" s="123">
        <f>SUM(M132,M137,M141,M142,M145,M152,M160,M161,M164)</f>
        <v>0</v>
      </c>
      <c r="N131" s="48">
        <f>SUM(N132,N137,N141,N142,N145,N152,N160,N161,N164)</f>
        <v>0</v>
      </c>
      <c r="O131" s="115">
        <f t="shared" si="13"/>
        <v>0</v>
      </c>
      <c r="P131" s="346"/>
      <c r="R131" s="300"/>
    </row>
    <row r="132" spans="1:19" ht="24" x14ac:dyDescent="0.25">
      <c r="A132" s="116">
        <v>2310</v>
      </c>
      <c r="B132" s="50" t="s">
        <v>308</v>
      </c>
      <c r="C132" s="374">
        <f t="shared" si="9"/>
        <v>135330</v>
      </c>
      <c r="D132" s="361">
        <f>SUM(D133:D136)</f>
        <v>129600</v>
      </c>
      <c r="E132" s="204">
        <f>SUM(E133:E136)</f>
        <v>5730</v>
      </c>
      <c r="F132" s="258">
        <f t="shared" si="10"/>
        <v>135330</v>
      </c>
      <c r="G132" s="257">
        <f>SUM(G133:G136)</f>
        <v>0</v>
      </c>
      <c r="H132" s="204">
        <f>SUM(H133:H136)</f>
        <v>0</v>
      </c>
      <c r="I132" s="117">
        <f t="shared" si="11"/>
        <v>0</v>
      </c>
      <c r="J132" s="257">
        <f>SUM(J133:J136)</f>
        <v>0</v>
      </c>
      <c r="K132" s="204">
        <f>SUM(K133:K136)</f>
        <v>0</v>
      </c>
      <c r="L132" s="117">
        <f t="shared" si="12"/>
        <v>0</v>
      </c>
      <c r="M132" s="141">
        <f>SUM(M133:M136)</f>
        <v>0</v>
      </c>
      <c r="N132" s="68">
        <f>SUM(N133:N136)</f>
        <v>0</v>
      </c>
      <c r="O132" s="117">
        <f t="shared" si="13"/>
        <v>0</v>
      </c>
      <c r="P132" s="343"/>
      <c r="R132" s="300"/>
    </row>
    <row r="133" spans="1:19" x14ac:dyDescent="0.25">
      <c r="A133" s="35">
        <v>2311</v>
      </c>
      <c r="B133" s="56" t="s">
        <v>113</v>
      </c>
      <c r="C133" s="362">
        <f t="shared" si="9"/>
        <v>0</v>
      </c>
      <c r="D133" s="253"/>
      <c r="E133" s="59"/>
      <c r="F133" s="143">
        <f t="shared" si="10"/>
        <v>0</v>
      </c>
      <c r="G133" s="253"/>
      <c r="H133" s="202"/>
      <c r="I133" s="110">
        <f t="shared" si="11"/>
        <v>0</v>
      </c>
      <c r="J133" s="253"/>
      <c r="K133" s="202"/>
      <c r="L133" s="110">
        <f t="shared" si="12"/>
        <v>0</v>
      </c>
      <c r="M133" s="125"/>
      <c r="N133" s="59"/>
      <c r="O133" s="110">
        <f t="shared" si="13"/>
        <v>0</v>
      </c>
      <c r="P133" s="344"/>
      <c r="R133" s="300"/>
    </row>
    <row r="134" spans="1:19" x14ac:dyDescent="0.25">
      <c r="A134" s="35">
        <v>2312</v>
      </c>
      <c r="B134" s="56" t="s">
        <v>114</v>
      </c>
      <c r="C134" s="362">
        <f t="shared" si="9"/>
        <v>0</v>
      </c>
      <c r="D134" s="253"/>
      <c r="E134" s="59"/>
      <c r="F134" s="143">
        <f t="shared" si="10"/>
        <v>0</v>
      </c>
      <c r="G134" s="253"/>
      <c r="H134" s="202"/>
      <c r="I134" s="110">
        <f t="shared" si="11"/>
        <v>0</v>
      </c>
      <c r="J134" s="253"/>
      <c r="K134" s="202"/>
      <c r="L134" s="110">
        <f t="shared" si="12"/>
        <v>0</v>
      </c>
      <c r="M134" s="125"/>
      <c r="N134" s="59"/>
      <c r="O134" s="110">
        <f t="shared" si="13"/>
        <v>0</v>
      </c>
      <c r="P134" s="344"/>
      <c r="R134" s="300"/>
    </row>
    <row r="135" spans="1:19" x14ac:dyDescent="0.25">
      <c r="A135" s="35">
        <v>2313</v>
      </c>
      <c r="B135" s="56" t="s">
        <v>115</v>
      </c>
      <c r="C135" s="362">
        <f t="shared" si="9"/>
        <v>0</v>
      </c>
      <c r="D135" s="253"/>
      <c r="E135" s="59"/>
      <c r="F135" s="143">
        <f t="shared" si="10"/>
        <v>0</v>
      </c>
      <c r="G135" s="253"/>
      <c r="H135" s="202"/>
      <c r="I135" s="110">
        <f t="shared" si="11"/>
        <v>0</v>
      </c>
      <c r="J135" s="253"/>
      <c r="K135" s="202"/>
      <c r="L135" s="110">
        <f t="shared" si="12"/>
        <v>0</v>
      </c>
      <c r="M135" s="125"/>
      <c r="N135" s="59"/>
      <c r="O135" s="110">
        <f t="shared" si="13"/>
        <v>0</v>
      </c>
      <c r="P135" s="344"/>
      <c r="R135" s="300"/>
    </row>
    <row r="136" spans="1:19" ht="36" x14ac:dyDescent="0.25">
      <c r="A136" s="35">
        <v>2314</v>
      </c>
      <c r="B136" s="56" t="s">
        <v>294</v>
      </c>
      <c r="C136" s="362">
        <f t="shared" si="9"/>
        <v>135330</v>
      </c>
      <c r="D136" s="253">
        <f>106600+23000</f>
        <v>129600</v>
      </c>
      <c r="E136" s="59">
        <v>5730</v>
      </c>
      <c r="F136" s="143">
        <f t="shared" si="10"/>
        <v>135330</v>
      </c>
      <c r="G136" s="253"/>
      <c r="H136" s="202"/>
      <c r="I136" s="110">
        <f t="shared" si="11"/>
        <v>0</v>
      </c>
      <c r="J136" s="253"/>
      <c r="K136" s="202"/>
      <c r="L136" s="110">
        <f t="shared" si="12"/>
        <v>0</v>
      </c>
      <c r="M136" s="125"/>
      <c r="N136" s="59"/>
      <c r="O136" s="110">
        <f t="shared" si="13"/>
        <v>0</v>
      </c>
      <c r="P136" s="344" t="s">
        <v>698</v>
      </c>
      <c r="R136" s="300"/>
      <c r="S136" s="141"/>
    </row>
    <row r="137" spans="1:19" x14ac:dyDescent="0.25">
      <c r="A137" s="111">
        <v>2320</v>
      </c>
      <c r="B137" s="56" t="s">
        <v>116</v>
      </c>
      <c r="C137" s="362">
        <f t="shared" si="9"/>
        <v>0</v>
      </c>
      <c r="D137" s="254">
        <f>SUM(D138:D140)</f>
        <v>0</v>
      </c>
      <c r="E137" s="38">
        <f>SUM(E138:E140)</f>
        <v>0</v>
      </c>
      <c r="F137" s="149">
        <f t="shared" si="10"/>
        <v>0</v>
      </c>
      <c r="G137" s="254">
        <f>SUM(G138:G140)</f>
        <v>0</v>
      </c>
      <c r="H137" s="118">
        <f>SUM(H138:H140)</f>
        <v>0</v>
      </c>
      <c r="I137" s="112">
        <f t="shared" si="11"/>
        <v>0</v>
      </c>
      <c r="J137" s="254">
        <f>SUM(J138:J140)</f>
        <v>0</v>
      </c>
      <c r="K137" s="118">
        <f>SUM(K138:K140)</f>
        <v>0</v>
      </c>
      <c r="L137" s="112">
        <f t="shared" si="12"/>
        <v>0</v>
      </c>
      <c r="M137" s="135">
        <f>SUM(M138:M140)</f>
        <v>0</v>
      </c>
      <c r="N137" s="38">
        <f>SUM(N138:N140)</f>
        <v>0</v>
      </c>
      <c r="O137" s="112">
        <f t="shared" si="13"/>
        <v>0</v>
      </c>
      <c r="P137" s="344"/>
      <c r="R137" s="300"/>
    </row>
    <row r="138" spans="1:19" x14ac:dyDescent="0.25">
      <c r="A138" s="35">
        <v>2321</v>
      </c>
      <c r="B138" s="56" t="s">
        <v>117</v>
      </c>
      <c r="C138" s="362">
        <f t="shared" si="9"/>
        <v>0</v>
      </c>
      <c r="D138" s="253"/>
      <c r="E138" s="59"/>
      <c r="F138" s="143">
        <f t="shared" si="10"/>
        <v>0</v>
      </c>
      <c r="G138" s="253"/>
      <c r="H138" s="202"/>
      <c r="I138" s="110">
        <f t="shared" si="11"/>
        <v>0</v>
      </c>
      <c r="J138" s="253"/>
      <c r="K138" s="202"/>
      <c r="L138" s="110">
        <f t="shared" si="12"/>
        <v>0</v>
      </c>
      <c r="M138" s="125"/>
      <c r="N138" s="59"/>
      <c r="O138" s="110">
        <f t="shared" si="13"/>
        <v>0</v>
      </c>
      <c r="P138" s="344"/>
      <c r="R138" s="300"/>
    </row>
    <row r="139" spans="1:19" x14ac:dyDescent="0.25">
      <c r="A139" s="35">
        <v>2322</v>
      </c>
      <c r="B139" s="56" t="s">
        <v>118</v>
      </c>
      <c r="C139" s="362">
        <f t="shared" si="9"/>
        <v>0</v>
      </c>
      <c r="D139" s="253"/>
      <c r="E139" s="59"/>
      <c r="F139" s="143">
        <f t="shared" si="10"/>
        <v>0</v>
      </c>
      <c r="G139" s="253"/>
      <c r="H139" s="202"/>
      <c r="I139" s="110">
        <f t="shared" si="11"/>
        <v>0</v>
      </c>
      <c r="J139" s="253"/>
      <c r="K139" s="202"/>
      <c r="L139" s="110">
        <f t="shared" si="12"/>
        <v>0</v>
      </c>
      <c r="M139" s="125"/>
      <c r="N139" s="59"/>
      <c r="O139" s="110">
        <f t="shared" si="13"/>
        <v>0</v>
      </c>
      <c r="P139" s="344"/>
      <c r="R139" s="300"/>
    </row>
    <row r="140" spans="1:19" ht="10.5" customHeight="1" x14ac:dyDescent="0.25">
      <c r="A140" s="35">
        <v>2329</v>
      </c>
      <c r="B140" s="56" t="s">
        <v>119</v>
      </c>
      <c r="C140" s="362">
        <f t="shared" si="9"/>
        <v>0</v>
      </c>
      <c r="D140" s="253"/>
      <c r="E140" s="59"/>
      <c r="F140" s="143">
        <f t="shared" si="10"/>
        <v>0</v>
      </c>
      <c r="G140" s="253"/>
      <c r="H140" s="202"/>
      <c r="I140" s="110">
        <f t="shared" si="11"/>
        <v>0</v>
      </c>
      <c r="J140" s="253"/>
      <c r="K140" s="202"/>
      <c r="L140" s="110">
        <f t="shared" si="12"/>
        <v>0</v>
      </c>
      <c r="M140" s="125"/>
      <c r="N140" s="59"/>
      <c r="O140" s="110">
        <f t="shared" si="13"/>
        <v>0</v>
      </c>
      <c r="P140" s="344"/>
      <c r="R140" s="300"/>
    </row>
    <row r="141" spans="1:19" x14ac:dyDescent="0.25">
      <c r="A141" s="111">
        <v>2330</v>
      </c>
      <c r="B141" s="56" t="s">
        <v>120</v>
      </c>
      <c r="C141" s="362">
        <f t="shared" si="9"/>
        <v>0</v>
      </c>
      <c r="D141" s="253"/>
      <c r="E141" s="59"/>
      <c r="F141" s="143">
        <f t="shared" si="10"/>
        <v>0</v>
      </c>
      <c r="G141" s="253"/>
      <c r="H141" s="202"/>
      <c r="I141" s="110">
        <f t="shared" si="11"/>
        <v>0</v>
      </c>
      <c r="J141" s="253"/>
      <c r="K141" s="202"/>
      <c r="L141" s="110">
        <f t="shared" si="12"/>
        <v>0</v>
      </c>
      <c r="M141" s="125"/>
      <c r="N141" s="59"/>
      <c r="O141" s="110">
        <f t="shared" si="13"/>
        <v>0</v>
      </c>
      <c r="P141" s="344"/>
      <c r="R141" s="300"/>
    </row>
    <row r="142" spans="1:19" ht="48" x14ac:dyDescent="0.25">
      <c r="A142" s="111">
        <v>2340</v>
      </c>
      <c r="B142" s="56" t="s">
        <v>121</v>
      </c>
      <c r="C142" s="362">
        <f t="shared" si="9"/>
        <v>0</v>
      </c>
      <c r="D142" s="254">
        <f>SUM(D143:D144)</f>
        <v>0</v>
      </c>
      <c r="E142" s="38">
        <f>SUM(E143:E144)</f>
        <v>0</v>
      </c>
      <c r="F142" s="149">
        <f t="shared" si="10"/>
        <v>0</v>
      </c>
      <c r="G142" s="254">
        <f>SUM(G143:G144)</f>
        <v>0</v>
      </c>
      <c r="H142" s="118">
        <f>SUM(H143:H144)</f>
        <v>0</v>
      </c>
      <c r="I142" s="112">
        <f t="shared" si="11"/>
        <v>0</v>
      </c>
      <c r="J142" s="254">
        <f>SUM(J143:J144)</f>
        <v>0</v>
      </c>
      <c r="K142" s="118">
        <f>SUM(K143:K144)</f>
        <v>0</v>
      </c>
      <c r="L142" s="112">
        <f t="shared" si="12"/>
        <v>0</v>
      </c>
      <c r="M142" s="135">
        <f>SUM(M143:M144)</f>
        <v>0</v>
      </c>
      <c r="N142" s="38">
        <f>SUM(N143:N144)</f>
        <v>0</v>
      </c>
      <c r="O142" s="112">
        <f t="shared" si="13"/>
        <v>0</v>
      </c>
      <c r="P142" s="344"/>
      <c r="R142" s="300"/>
    </row>
    <row r="143" spans="1:19" x14ac:dyDescent="0.25">
      <c r="A143" s="35">
        <v>2341</v>
      </c>
      <c r="B143" s="56" t="s">
        <v>122</v>
      </c>
      <c r="C143" s="362">
        <f t="shared" si="9"/>
        <v>0</v>
      </c>
      <c r="D143" s="253"/>
      <c r="E143" s="59"/>
      <c r="F143" s="143">
        <f t="shared" si="10"/>
        <v>0</v>
      </c>
      <c r="G143" s="253"/>
      <c r="H143" s="202"/>
      <c r="I143" s="110">
        <f t="shared" si="11"/>
        <v>0</v>
      </c>
      <c r="J143" s="253"/>
      <c r="K143" s="202"/>
      <c r="L143" s="110">
        <f t="shared" si="12"/>
        <v>0</v>
      </c>
      <c r="M143" s="125"/>
      <c r="N143" s="59"/>
      <c r="O143" s="110">
        <f t="shared" si="13"/>
        <v>0</v>
      </c>
      <c r="P143" s="344"/>
      <c r="R143" s="300"/>
    </row>
    <row r="144" spans="1:19" ht="24" x14ac:dyDescent="0.25">
      <c r="A144" s="35">
        <v>2344</v>
      </c>
      <c r="B144" s="56" t="s">
        <v>123</v>
      </c>
      <c r="C144" s="362">
        <f t="shared" si="9"/>
        <v>0</v>
      </c>
      <c r="D144" s="253"/>
      <c r="E144" s="59"/>
      <c r="F144" s="143">
        <f t="shared" si="10"/>
        <v>0</v>
      </c>
      <c r="G144" s="253"/>
      <c r="H144" s="202"/>
      <c r="I144" s="110">
        <f t="shared" si="11"/>
        <v>0</v>
      </c>
      <c r="J144" s="253"/>
      <c r="K144" s="202"/>
      <c r="L144" s="110">
        <f t="shared" si="12"/>
        <v>0</v>
      </c>
      <c r="M144" s="125"/>
      <c r="N144" s="59"/>
      <c r="O144" s="110">
        <f t="shared" si="13"/>
        <v>0</v>
      </c>
      <c r="P144" s="344"/>
      <c r="R144" s="300"/>
    </row>
    <row r="145" spans="1:18" ht="24" x14ac:dyDescent="0.25">
      <c r="A145" s="106">
        <v>2350</v>
      </c>
      <c r="B145" s="78" t="s">
        <v>124</v>
      </c>
      <c r="C145" s="362">
        <f t="shared" si="9"/>
        <v>0</v>
      </c>
      <c r="D145" s="131">
        <f>SUM(D146:D151)</f>
        <v>0</v>
      </c>
      <c r="E145" s="107">
        <f>SUM(E146:E151)</f>
        <v>0</v>
      </c>
      <c r="F145" s="251">
        <f t="shared" si="10"/>
        <v>0</v>
      </c>
      <c r="G145" s="131">
        <f>SUM(G146:G151)</f>
        <v>0</v>
      </c>
      <c r="H145" s="200">
        <f>SUM(H146:H151)</f>
        <v>0</v>
      </c>
      <c r="I145" s="108">
        <f t="shared" si="11"/>
        <v>0</v>
      </c>
      <c r="J145" s="131">
        <f>SUM(J146:J151)</f>
        <v>0</v>
      </c>
      <c r="K145" s="200">
        <f>SUM(K146:K151)</f>
        <v>0</v>
      </c>
      <c r="L145" s="108">
        <f t="shared" si="12"/>
        <v>0</v>
      </c>
      <c r="M145" s="136">
        <f>SUM(M146:M151)</f>
        <v>0</v>
      </c>
      <c r="N145" s="107">
        <f>SUM(N146:N151)</f>
        <v>0</v>
      </c>
      <c r="O145" s="108">
        <f t="shared" si="13"/>
        <v>0</v>
      </c>
      <c r="P145" s="348"/>
      <c r="R145" s="300"/>
    </row>
    <row r="146" spans="1:18" x14ac:dyDescent="0.25">
      <c r="A146" s="31">
        <v>2351</v>
      </c>
      <c r="B146" s="50" t="s">
        <v>125</v>
      </c>
      <c r="C146" s="362">
        <f t="shared" si="9"/>
        <v>0</v>
      </c>
      <c r="D146" s="252"/>
      <c r="E146" s="53"/>
      <c r="F146" s="145">
        <f t="shared" si="10"/>
        <v>0</v>
      </c>
      <c r="G146" s="252"/>
      <c r="H146" s="201"/>
      <c r="I146" s="109">
        <f t="shared" si="11"/>
        <v>0</v>
      </c>
      <c r="J146" s="252"/>
      <c r="K146" s="201"/>
      <c r="L146" s="109">
        <f t="shared" si="12"/>
        <v>0</v>
      </c>
      <c r="M146" s="294"/>
      <c r="N146" s="53"/>
      <c r="O146" s="109">
        <f t="shared" si="13"/>
        <v>0</v>
      </c>
      <c r="P146" s="343"/>
      <c r="R146" s="300"/>
    </row>
    <row r="147" spans="1:18" x14ac:dyDescent="0.25">
      <c r="A147" s="35">
        <v>2352</v>
      </c>
      <c r="B147" s="56" t="s">
        <v>126</v>
      </c>
      <c r="C147" s="362">
        <f t="shared" si="9"/>
        <v>0</v>
      </c>
      <c r="D147" s="253"/>
      <c r="E147" s="59"/>
      <c r="F147" s="143">
        <f t="shared" si="10"/>
        <v>0</v>
      </c>
      <c r="G147" s="253"/>
      <c r="H147" s="202"/>
      <c r="I147" s="110">
        <f t="shared" si="11"/>
        <v>0</v>
      </c>
      <c r="J147" s="253"/>
      <c r="K147" s="202"/>
      <c r="L147" s="110">
        <f t="shared" si="12"/>
        <v>0</v>
      </c>
      <c r="M147" s="125"/>
      <c r="N147" s="59"/>
      <c r="O147" s="110">
        <f t="shared" si="13"/>
        <v>0</v>
      </c>
      <c r="P147" s="344"/>
      <c r="R147" s="300"/>
    </row>
    <row r="148" spans="1:18" ht="24" x14ac:dyDescent="0.25">
      <c r="A148" s="35">
        <v>2353</v>
      </c>
      <c r="B148" s="56" t="s">
        <v>127</v>
      </c>
      <c r="C148" s="362">
        <f t="shared" si="9"/>
        <v>0</v>
      </c>
      <c r="D148" s="253"/>
      <c r="E148" s="59"/>
      <c r="F148" s="143">
        <f t="shared" si="10"/>
        <v>0</v>
      </c>
      <c r="G148" s="253"/>
      <c r="H148" s="202"/>
      <c r="I148" s="110">
        <f t="shared" si="11"/>
        <v>0</v>
      </c>
      <c r="J148" s="253"/>
      <c r="K148" s="202"/>
      <c r="L148" s="110">
        <f t="shared" si="12"/>
        <v>0</v>
      </c>
      <c r="M148" s="125"/>
      <c r="N148" s="59"/>
      <c r="O148" s="110">
        <f t="shared" si="13"/>
        <v>0</v>
      </c>
      <c r="P148" s="344"/>
      <c r="R148" s="300"/>
    </row>
    <row r="149" spans="1:18" ht="24" x14ac:dyDescent="0.25">
      <c r="A149" s="35">
        <v>2354</v>
      </c>
      <c r="B149" s="56" t="s">
        <v>128</v>
      </c>
      <c r="C149" s="362">
        <f t="shared" si="9"/>
        <v>0</v>
      </c>
      <c r="D149" s="253"/>
      <c r="E149" s="59"/>
      <c r="F149" s="143">
        <f t="shared" si="10"/>
        <v>0</v>
      </c>
      <c r="G149" s="253"/>
      <c r="H149" s="202"/>
      <c r="I149" s="110">
        <f t="shared" si="11"/>
        <v>0</v>
      </c>
      <c r="J149" s="253"/>
      <c r="K149" s="202"/>
      <c r="L149" s="110">
        <f t="shared" si="12"/>
        <v>0</v>
      </c>
      <c r="M149" s="125"/>
      <c r="N149" s="59"/>
      <c r="O149" s="110">
        <f t="shared" si="13"/>
        <v>0</v>
      </c>
      <c r="P149" s="344"/>
      <c r="R149" s="300"/>
    </row>
    <row r="150" spans="1:18" ht="24" x14ac:dyDescent="0.25">
      <c r="A150" s="35">
        <v>2355</v>
      </c>
      <c r="B150" s="56" t="s">
        <v>129</v>
      </c>
      <c r="C150" s="362">
        <f t="shared" si="9"/>
        <v>0</v>
      </c>
      <c r="D150" s="253"/>
      <c r="E150" s="59"/>
      <c r="F150" s="143">
        <f t="shared" si="10"/>
        <v>0</v>
      </c>
      <c r="G150" s="253"/>
      <c r="H150" s="202"/>
      <c r="I150" s="110">
        <f t="shared" si="11"/>
        <v>0</v>
      </c>
      <c r="J150" s="253"/>
      <c r="K150" s="202"/>
      <c r="L150" s="110">
        <f t="shared" si="12"/>
        <v>0</v>
      </c>
      <c r="M150" s="125"/>
      <c r="N150" s="59"/>
      <c r="O150" s="110">
        <f t="shared" si="13"/>
        <v>0</v>
      </c>
      <c r="P150" s="344"/>
      <c r="R150" s="300"/>
    </row>
    <row r="151" spans="1:18" ht="24" x14ac:dyDescent="0.25">
      <c r="A151" s="35">
        <v>2359</v>
      </c>
      <c r="B151" s="56" t="s">
        <v>130</v>
      </c>
      <c r="C151" s="362">
        <f t="shared" si="9"/>
        <v>0</v>
      </c>
      <c r="D151" s="253"/>
      <c r="E151" s="59"/>
      <c r="F151" s="143">
        <f t="shared" si="10"/>
        <v>0</v>
      </c>
      <c r="G151" s="253"/>
      <c r="H151" s="202"/>
      <c r="I151" s="110">
        <f t="shared" si="11"/>
        <v>0</v>
      </c>
      <c r="J151" s="253"/>
      <c r="K151" s="202"/>
      <c r="L151" s="110">
        <f t="shared" si="12"/>
        <v>0</v>
      </c>
      <c r="M151" s="125"/>
      <c r="N151" s="59"/>
      <c r="O151" s="110">
        <f t="shared" si="13"/>
        <v>0</v>
      </c>
      <c r="P151" s="344"/>
      <c r="R151" s="300"/>
    </row>
    <row r="152" spans="1:18" ht="24.75" customHeight="1" x14ac:dyDescent="0.25">
      <c r="A152" s="111">
        <v>2360</v>
      </c>
      <c r="B152" s="56" t="s">
        <v>131</v>
      </c>
      <c r="C152" s="362">
        <f t="shared" si="9"/>
        <v>0</v>
      </c>
      <c r="D152" s="254">
        <f>SUM(D153:D159)</f>
        <v>0</v>
      </c>
      <c r="E152" s="38">
        <f>SUM(E153:E159)</f>
        <v>0</v>
      </c>
      <c r="F152" s="149">
        <f t="shared" si="10"/>
        <v>0</v>
      </c>
      <c r="G152" s="254">
        <f>SUM(G153:G159)</f>
        <v>0</v>
      </c>
      <c r="H152" s="118">
        <f>SUM(H153:H159)</f>
        <v>0</v>
      </c>
      <c r="I152" s="112">
        <f t="shared" si="11"/>
        <v>0</v>
      </c>
      <c r="J152" s="254">
        <f>SUM(J153:J159)</f>
        <v>0</v>
      </c>
      <c r="K152" s="118">
        <f>SUM(K153:K159)</f>
        <v>0</v>
      </c>
      <c r="L152" s="112">
        <f t="shared" si="12"/>
        <v>0</v>
      </c>
      <c r="M152" s="135">
        <f>SUM(M153:M159)</f>
        <v>0</v>
      </c>
      <c r="N152" s="38">
        <f>SUM(N153:N159)</f>
        <v>0</v>
      </c>
      <c r="O152" s="112">
        <f t="shared" si="13"/>
        <v>0</v>
      </c>
      <c r="P152" s="344"/>
      <c r="R152" s="300"/>
    </row>
    <row r="153" spans="1:18" x14ac:dyDescent="0.25">
      <c r="A153" s="34">
        <v>2361</v>
      </c>
      <c r="B153" s="56" t="s">
        <v>132</v>
      </c>
      <c r="C153" s="362">
        <f t="shared" si="9"/>
        <v>0</v>
      </c>
      <c r="D153" s="253"/>
      <c r="E153" s="59"/>
      <c r="F153" s="143">
        <f t="shared" si="10"/>
        <v>0</v>
      </c>
      <c r="G153" s="253"/>
      <c r="H153" s="202"/>
      <c r="I153" s="110">
        <f t="shared" si="11"/>
        <v>0</v>
      </c>
      <c r="J153" s="253"/>
      <c r="K153" s="202"/>
      <c r="L153" s="110">
        <f t="shared" si="12"/>
        <v>0</v>
      </c>
      <c r="M153" s="125"/>
      <c r="N153" s="59"/>
      <c r="O153" s="110">
        <f t="shared" si="13"/>
        <v>0</v>
      </c>
      <c r="P153" s="344"/>
      <c r="R153" s="300"/>
    </row>
    <row r="154" spans="1:18" ht="24" x14ac:dyDescent="0.25">
      <c r="A154" s="34">
        <v>2362</v>
      </c>
      <c r="B154" s="56" t="s">
        <v>133</v>
      </c>
      <c r="C154" s="362">
        <f t="shared" si="9"/>
        <v>0</v>
      </c>
      <c r="D154" s="253"/>
      <c r="E154" s="59"/>
      <c r="F154" s="143">
        <f t="shared" si="10"/>
        <v>0</v>
      </c>
      <c r="G154" s="253"/>
      <c r="H154" s="202"/>
      <c r="I154" s="110">
        <f t="shared" si="11"/>
        <v>0</v>
      </c>
      <c r="J154" s="253"/>
      <c r="K154" s="202"/>
      <c r="L154" s="110">
        <f t="shared" si="12"/>
        <v>0</v>
      </c>
      <c r="M154" s="125"/>
      <c r="N154" s="59"/>
      <c r="O154" s="110">
        <f t="shared" si="13"/>
        <v>0</v>
      </c>
      <c r="P154" s="344"/>
      <c r="R154" s="300"/>
    </row>
    <row r="155" spans="1:18" x14ac:dyDescent="0.25">
      <c r="A155" s="34">
        <v>2363</v>
      </c>
      <c r="B155" s="56" t="s">
        <v>134</v>
      </c>
      <c r="C155" s="362">
        <f t="shared" si="9"/>
        <v>0</v>
      </c>
      <c r="D155" s="253"/>
      <c r="E155" s="59"/>
      <c r="F155" s="143">
        <f t="shared" si="10"/>
        <v>0</v>
      </c>
      <c r="G155" s="253"/>
      <c r="H155" s="202"/>
      <c r="I155" s="110">
        <f t="shared" si="11"/>
        <v>0</v>
      </c>
      <c r="J155" s="253"/>
      <c r="K155" s="202"/>
      <c r="L155" s="110">
        <f t="shared" si="12"/>
        <v>0</v>
      </c>
      <c r="M155" s="125"/>
      <c r="N155" s="59"/>
      <c r="O155" s="110">
        <f t="shared" si="13"/>
        <v>0</v>
      </c>
      <c r="P155" s="344"/>
      <c r="R155" s="300"/>
    </row>
    <row r="156" spans="1:18" x14ac:dyDescent="0.25">
      <c r="A156" s="34">
        <v>2364</v>
      </c>
      <c r="B156" s="56" t="s">
        <v>135</v>
      </c>
      <c r="C156" s="362">
        <f t="shared" si="9"/>
        <v>0</v>
      </c>
      <c r="D156" s="253"/>
      <c r="E156" s="59"/>
      <c r="F156" s="143">
        <f t="shared" si="10"/>
        <v>0</v>
      </c>
      <c r="G156" s="253"/>
      <c r="H156" s="202"/>
      <c r="I156" s="110">
        <f t="shared" si="11"/>
        <v>0</v>
      </c>
      <c r="J156" s="253"/>
      <c r="K156" s="202"/>
      <c r="L156" s="110">
        <f t="shared" si="12"/>
        <v>0</v>
      </c>
      <c r="M156" s="125"/>
      <c r="N156" s="59"/>
      <c r="O156" s="110">
        <f t="shared" si="13"/>
        <v>0</v>
      </c>
      <c r="P156" s="344"/>
      <c r="R156" s="300"/>
    </row>
    <row r="157" spans="1:18" ht="12.75" customHeight="1" x14ac:dyDescent="0.25">
      <c r="A157" s="34">
        <v>2365</v>
      </c>
      <c r="B157" s="56" t="s">
        <v>136</v>
      </c>
      <c r="C157" s="362">
        <f t="shared" si="9"/>
        <v>0</v>
      </c>
      <c r="D157" s="253"/>
      <c r="E157" s="59"/>
      <c r="F157" s="143">
        <f t="shared" si="10"/>
        <v>0</v>
      </c>
      <c r="G157" s="253"/>
      <c r="H157" s="202"/>
      <c r="I157" s="110">
        <f t="shared" si="11"/>
        <v>0</v>
      </c>
      <c r="J157" s="253"/>
      <c r="K157" s="202"/>
      <c r="L157" s="110">
        <f t="shared" si="12"/>
        <v>0</v>
      </c>
      <c r="M157" s="125"/>
      <c r="N157" s="59"/>
      <c r="O157" s="110">
        <f t="shared" si="13"/>
        <v>0</v>
      </c>
      <c r="P157" s="344"/>
      <c r="R157" s="300"/>
    </row>
    <row r="158" spans="1:18" ht="42.75" customHeight="1" x14ac:dyDescent="0.25">
      <c r="A158" s="34">
        <v>2366</v>
      </c>
      <c r="B158" s="56" t="s">
        <v>137</v>
      </c>
      <c r="C158" s="362">
        <f t="shared" si="9"/>
        <v>0</v>
      </c>
      <c r="D158" s="253"/>
      <c r="E158" s="59"/>
      <c r="F158" s="143">
        <f t="shared" si="10"/>
        <v>0</v>
      </c>
      <c r="G158" s="253"/>
      <c r="H158" s="202"/>
      <c r="I158" s="110">
        <f t="shared" si="11"/>
        <v>0</v>
      </c>
      <c r="J158" s="253"/>
      <c r="K158" s="202"/>
      <c r="L158" s="110">
        <f t="shared" si="12"/>
        <v>0</v>
      </c>
      <c r="M158" s="125"/>
      <c r="N158" s="59"/>
      <c r="O158" s="110">
        <f t="shared" si="13"/>
        <v>0</v>
      </c>
      <c r="P158" s="344"/>
      <c r="R158" s="300"/>
    </row>
    <row r="159" spans="1:18" ht="48" x14ac:dyDescent="0.25">
      <c r="A159" s="34">
        <v>2369</v>
      </c>
      <c r="B159" s="56" t="s">
        <v>138</v>
      </c>
      <c r="C159" s="362">
        <f t="shared" si="9"/>
        <v>0</v>
      </c>
      <c r="D159" s="253"/>
      <c r="E159" s="59"/>
      <c r="F159" s="143">
        <f t="shared" si="10"/>
        <v>0</v>
      </c>
      <c r="G159" s="253"/>
      <c r="H159" s="202"/>
      <c r="I159" s="110">
        <f t="shared" si="11"/>
        <v>0</v>
      </c>
      <c r="J159" s="253"/>
      <c r="K159" s="202"/>
      <c r="L159" s="110">
        <f t="shared" si="12"/>
        <v>0</v>
      </c>
      <c r="M159" s="125"/>
      <c r="N159" s="59"/>
      <c r="O159" s="110">
        <f t="shared" si="13"/>
        <v>0</v>
      </c>
      <c r="P159" s="344"/>
      <c r="R159" s="300"/>
    </row>
    <row r="160" spans="1:18" x14ac:dyDescent="0.25">
      <c r="A160" s="106">
        <v>2370</v>
      </c>
      <c r="B160" s="78" t="s">
        <v>139</v>
      </c>
      <c r="C160" s="362">
        <f t="shared" si="9"/>
        <v>0</v>
      </c>
      <c r="D160" s="255"/>
      <c r="E160" s="113"/>
      <c r="F160" s="256">
        <f t="shared" si="10"/>
        <v>0</v>
      </c>
      <c r="G160" s="255"/>
      <c r="H160" s="203"/>
      <c r="I160" s="114">
        <f t="shared" si="11"/>
        <v>0</v>
      </c>
      <c r="J160" s="255"/>
      <c r="K160" s="203"/>
      <c r="L160" s="114">
        <f t="shared" si="12"/>
        <v>0</v>
      </c>
      <c r="M160" s="301"/>
      <c r="N160" s="113"/>
      <c r="O160" s="114">
        <f t="shared" si="13"/>
        <v>0</v>
      </c>
      <c r="P160" s="348"/>
      <c r="R160" s="300"/>
    </row>
    <row r="161" spans="1:18" x14ac:dyDescent="0.25">
      <c r="A161" s="106">
        <v>2380</v>
      </c>
      <c r="B161" s="78" t="s">
        <v>140</v>
      </c>
      <c r="C161" s="362">
        <f t="shared" si="9"/>
        <v>0</v>
      </c>
      <c r="D161" s="131">
        <f>SUM(D162:D163)</f>
        <v>0</v>
      </c>
      <c r="E161" s="107">
        <f>SUM(E162:E163)</f>
        <v>0</v>
      </c>
      <c r="F161" s="251">
        <f t="shared" si="10"/>
        <v>0</v>
      </c>
      <c r="G161" s="131">
        <f>SUM(G162:G163)</f>
        <v>0</v>
      </c>
      <c r="H161" s="200">
        <f>SUM(H162:H163)</f>
        <v>0</v>
      </c>
      <c r="I161" s="108">
        <f t="shared" si="11"/>
        <v>0</v>
      </c>
      <c r="J161" s="131">
        <f>SUM(J162:J163)</f>
        <v>0</v>
      </c>
      <c r="K161" s="200">
        <f>SUM(K162:K163)</f>
        <v>0</v>
      </c>
      <c r="L161" s="108">
        <f t="shared" si="12"/>
        <v>0</v>
      </c>
      <c r="M161" s="136">
        <f>SUM(M162:M163)</f>
        <v>0</v>
      </c>
      <c r="N161" s="107">
        <f>SUM(N162:N163)</f>
        <v>0</v>
      </c>
      <c r="O161" s="108">
        <f t="shared" si="13"/>
        <v>0</v>
      </c>
      <c r="P161" s="348"/>
      <c r="R161" s="300"/>
    </row>
    <row r="162" spans="1:18" x14ac:dyDescent="0.25">
      <c r="A162" s="30">
        <v>2381</v>
      </c>
      <c r="B162" s="50" t="s">
        <v>141</v>
      </c>
      <c r="C162" s="362">
        <f t="shared" si="9"/>
        <v>0</v>
      </c>
      <c r="D162" s="252"/>
      <c r="E162" s="53"/>
      <c r="F162" s="145">
        <f t="shared" si="10"/>
        <v>0</v>
      </c>
      <c r="G162" s="252"/>
      <c r="H162" s="201"/>
      <c r="I162" s="109">
        <f t="shared" si="11"/>
        <v>0</v>
      </c>
      <c r="J162" s="252"/>
      <c r="K162" s="201"/>
      <c r="L162" s="109">
        <f t="shared" si="12"/>
        <v>0</v>
      </c>
      <c r="M162" s="294"/>
      <c r="N162" s="53"/>
      <c r="O162" s="109">
        <f t="shared" si="13"/>
        <v>0</v>
      </c>
      <c r="P162" s="343"/>
      <c r="R162" s="300"/>
    </row>
    <row r="163" spans="1:18" ht="24" x14ac:dyDescent="0.25">
      <c r="A163" s="34">
        <v>2389</v>
      </c>
      <c r="B163" s="56" t="s">
        <v>142</v>
      </c>
      <c r="C163" s="362">
        <f t="shared" si="9"/>
        <v>0</v>
      </c>
      <c r="D163" s="253"/>
      <c r="E163" s="59"/>
      <c r="F163" s="143">
        <f t="shared" si="10"/>
        <v>0</v>
      </c>
      <c r="G163" s="253"/>
      <c r="H163" s="202"/>
      <c r="I163" s="110">
        <f t="shared" si="11"/>
        <v>0</v>
      </c>
      <c r="J163" s="253"/>
      <c r="K163" s="202"/>
      <c r="L163" s="110">
        <f t="shared" si="12"/>
        <v>0</v>
      </c>
      <c r="M163" s="125"/>
      <c r="N163" s="59"/>
      <c r="O163" s="110">
        <f t="shared" si="13"/>
        <v>0</v>
      </c>
      <c r="P163" s="344"/>
      <c r="R163" s="300"/>
    </row>
    <row r="164" spans="1:18" x14ac:dyDescent="0.25">
      <c r="A164" s="106">
        <v>2390</v>
      </c>
      <c r="B164" s="78" t="s">
        <v>143</v>
      </c>
      <c r="C164" s="362">
        <f t="shared" si="9"/>
        <v>0</v>
      </c>
      <c r="D164" s="255"/>
      <c r="E164" s="113"/>
      <c r="F164" s="256">
        <f t="shared" si="10"/>
        <v>0</v>
      </c>
      <c r="G164" s="255"/>
      <c r="H164" s="203"/>
      <c r="I164" s="114">
        <f t="shared" si="11"/>
        <v>0</v>
      </c>
      <c r="J164" s="255"/>
      <c r="K164" s="203"/>
      <c r="L164" s="114">
        <f t="shared" si="12"/>
        <v>0</v>
      </c>
      <c r="M164" s="301"/>
      <c r="N164" s="113"/>
      <c r="O164" s="114">
        <f t="shared" si="13"/>
        <v>0</v>
      </c>
      <c r="P164" s="348"/>
      <c r="R164" s="300"/>
    </row>
    <row r="165" spans="1:18" x14ac:dyDescent="0.25">
      <c r="A165" s="42">
        <v>2400</v>
      </c>
      <c r="B165" s="104" t="s">
        <v>144</v>
      </c>
      <c r="C165" s="373">
        <f t="shared" si="9"/>
        <v>0</v>
      </c>
      <c r="D165" s="259"/>
      <c r="E165" s="119"/>
      <c r="F165" s="260">
        <f t="shared" si="10"/>
        <v>0</v>
      </c>
      <c r="G165" s="259"/>
      <c r="H165" s="205"/>
      <c r="I165" s="120">
        <f t="shared" si="11"/>
        <v>0</v>
      </c>
      <c r="J165" s="259"/>
      <c r="K165" s="205"/>
      <c r="L165" s="120">
        <f t="shared" si="12"/>
        <v>0</v>
      </c>
      <c r="M165" s="302"/>
      <c r="N165" s="119"/>
      <c r="O165" s="120">
        <f t="shared" si="13"/>
        <v>0</v>
      </c>
      <c r="P165" s="346"/>
      <c r="R165" s="300"/>
    </row>
    <row r="166" spans="1:18" ht="24" x14ac:dyDescent="0.25">
      <c r="A166" s="42">
        <v>2500</v>
      </c>
      <c r="B166" s="104" t="s">
        <v>145</v>
      </c>
      <c r="C166" s="373">
        <f t="shared" si="9"/>
        <v>0</v>
      </c>
      <c r="D166" s="249">
        <f>SUM(D167,D172)</f>
        <v>0</v>
      </c>
      <c r="E166" s="48">
        <f>SUM(E167,E172)</f>
        <v>0</v>
      </c>
      <c r="F166" s="250">
        <f t="shared" si="10"/>
        <v>0</v>
      </c>
      <c r="G166" s="249">
        <f t="shared" ref="G166:K166" si="15">SUM(G167,G172)</f>
        <v>0</v>
      </c>
      <c r="H166" s="105">
        <f t="shared" si="15"/>
        <v>0</v>
      </c>
      <c r="I166" s="115">
        <f t="shared" si="11"/>
        <v>0</v>
      </c>
      <c r="J166" s="249">
        <f t="shared" si="15"/>
        <v>0</v>
      </c>
      <c r="K166" s="105">
        <f t="shared" si="15"/>
        <v>0</v>
      </c>
      <c r="L166" s="115">
        <f t="shared" si="12"/>
        <v>0</v>
      </c>
      <c r="M166" s="140">
        <f t="shared" ref="M166:N166" si="16">SUM(M167,M172)</f>
        <v>0</v>
      </c>
      <c r="N166" s="130">
        <f t="shared" si="16"/>
        <v>0</v>
      </c>
      <c r="O166" s="160">
        <f t="shared" si="13"/>
        <v>0</v>
      </c>
      <c r="P166" s="353"/>
      <c r="R166" s="300"/>
    </row>
    <row r="167" spans="1:18" ht="16.5" customHeight="1" x14ac:dyDescent="0.25">
      <c r="A167" s="116">
        <v>2510</v>
      </c>
      <c r="B167" s="50" t="s">
        <v>146</v>
      </c>
      <c r="C167" s="374">
        <f t="shared" si="9"/>
        <v>0</v>
      </c>
      <c r="D167" s="257">
        <f>SUM(D168:D171)</f>
        <v>0</v>
      </c>
      <c r="E167" s="68">
        <f>SUM(E168:E171)</f>
        <v>0</v>
      </c>
      <c r="F167" s="258">
        <f t="shared" si="10"/>
        <v>0</v>
      </c>
      <c r="G167" s="257">
        <f t="shared" ref="G167:K167" si="17">SUM(G168:G171)</f>
        <v>0</v>
      </c>
      <c r="H167" s="204">
        <f t="shared" si="17"/>
        <v>0</v>
      </c>
      <c r="I167" s="117">
        <f t="shared" si="11"/>
        <v>0</v>
      </c>
      <c r="J167" s="257">
        <f t="shared" si="17"/>
        <v>0</v>
      </c>
      <c r="K167" s="204">
        <f t="shared" si="17"/>
        <v>0</v>
      </c>
      <c r="L167" s="117">
        <f t="shared" si="12"/>
        <v>0</v>
      </c>
      <c r="M167" s="308">
        <f t="shared" ref="M167:N167" si="18">SUM(M168:M171)</f>
        <v>0</v>
      </c>
      <c r="N167" s="311">
        <f t="shared" si="18"/>
        <v>0</v>
      </c>
      <c r="O167" s="316">
        <f t="shared" si="13"/>
        <v>0</v>
      </c>
      <c r="P167" s="347"/>
      <c r="R167" s="300"/>
    </row>
    <row r="168" spans="1:18" ht="24" x14ac:dyDescent="0.25">
      <c r="A168" s="35">
        <v>2512</v>
      </c>
      <c r="B168" s="56" t="s">
        <v>147</v>
      </c>
      <c r="C168" s="362">
        <f t="shared" si="9"/>
        <v>0</v>
      </c>
      <c r="D168" s="253"/>
      <c r="E168" s="59"/>
      <c r="F168" s="143">
        <f t="shared" si="10"/>
        <v>0</v>
      </c>
      <c r="G168" s="253"/>
      <c r="H168" s="202"/>
      <c r="I168" s="110">
        <f t="shared" si="11"/>
        <v>0</v>
      </c>
      <c r="J168" s="253"/>
      <c r="K168" s="202"/>
      <c r="L168" s="110">
        <f t="shared" si="12"/>
        <v>0</v>
      </c>
      <c r="M168" s="125"/>
      <c r="N168" s="59"/>
      <c r="O168" s="110">
        <f t="shared" si="13"/>
        <v>0</v>
      </c>
      <c r="P168" s="344"/>
      <c r="R168" s="300"/>
    </row>
    <row r="169" spans="1:18" ht="36" x14ac:dyDescent="0.25">
      <c r="A169" s="35">
        <v>2513</v>
      </c>
      <c r="B169" s="56" t="s">
        <v>148</v>
      </c>
      <c r="C169" s="362">
        <f t="shared" si="9"/>
        <v>0</v>
      </c>
      <c r="D169" s="253"/>
      <c r="E169" s="59"/>
      <c r="F169" s="143">
        <f t="shared" si="10"/>
        <v>0</v>
      </c>
      <c r="G169" s="253"/>
      <c r="H169" s="202"/>
      <c r="I169" s="110">
        <f t="shared" si="11"/>
        <v>0</v>
      </c>
      <c r="J169" s="253"/>
      <c r="K169" s="202"/>
      <c r="L169" s="110">
        <f t="shared" si="12"/>
        <v>0</v>
      </c>
      <c r="M169" s="125"/>
      <c r="N169" s="59"/>
      <c r="O169" s="110">
        <f t="shared" si="13"/>
        <v>0</v>
      </c>
      <c r="P169" s="344"/>
      <c r="R169" s="300"/>
    </row>
    <row r="170" spans="1:18" ht="24" x14ac:dyDescent="0.25">
      <c r="A170" s="35">
        <v>2515</v>
      </c>
      <c r="B170" s="56" t="s">
        <v>149</v>
      </c>
      <c r="C170" s="362">
        <f t="shared" si="9"/>
        <v>0</v>
      </c>
      <c r="D170" s="253"/>
      <c r="E170" s="59"/>
      <c r="F170" s="143">
        <f t="shared" si="10"/>
        <v>0</v>
      </c>
      <c r="G170" s="253"/>
      <c r="H170" s="202"/>
      <c r="I170" s="110">
        <f t="shared" si="11"/>
        <v>0</v>
      </c>
      <c r="J170" s="253"/>
      <c r="K170" s="202"/>
      <c r="L170" s="110">
        <f t="shared" si="12"/>
        <v>0</v>
      </c>
      <c r="M170" s="125"/>
      <c r="N170" s="59"/>
      <c r="O170" s="110">
        <f t="shared" si="13"/>
        <v>0</v>
      </c>
      <c r="P170" s="344"/>
      <c r="R170" s="300"/>
    </row>
    <row r="171" spans="1:18" ht="24" x14ac:dyDescent="0.25">
      <c r="A171" s="35">
        <v>2519</v>
      </c>
      <c r="B171" s="56" t="s">
        <v>150</v>
      </c>
      <c r="C171" s="362">
        <f t="shared" si="9"/>
        <v>0</v>
      </c>
      <c r="D171" s="253"/>
      <c r="E171" s="59"/>
      <c r="F171" s="143">
        <f t="shared" si="10"/>
        <v>0</v>
      </c>
      <c r="G171" s="253"/>
      <c r="H171" s="202"/>
      <c r="I171" s="110">
        <f t="shared" si="11"/>
        <v>0</v>
      </c>
      <c r="J171" s="253"/>
      <c r="K171" s="202"/>
      <c r="L171" s="110">
        <f t="shared" si="12"/>
        <v>0</v>
      </c>
      <c r="M171" s="125"/>
      <c r="N171" s="59"/>
      <c r="O171" s="110">
        <f t="shared" si="13"/>
        <v>0</v>
      </c>
      <c r="P171" s="344"/>
      <c r="R171" s="300"/>
    </row>
    <row r="172" spans="1:18" ht="24" x14ac:dyDescent="0.25">
      <c r="A172" s="111">
        <v>2520</v>
      </c>
      <c r="B172" s="56" t="s">
        <v>151</v>
      </c>
      <c r="C172" s="362">
        <f t="shared" si="9"/>
        <v>0</v>
      </c>
      <c r="D172" s="253"/>
      <c r="E172" s="59"/>
      <c r="F172" s="143">
        <f t="shared" si="10"/>
        <v>0</v>
      </c>
      <c r="G172" s="253"/>
      <c r="H172" s="202"/>
      <c r="I172" s="110">
        <f t="shared" si="11"/>
        <v>0</v>
      </c>
      <c r="J172" s="253"/>
      <c r="K172" s="202"/>
      <c r="L172" s="110">
        <f t="shared" si="12"/>
        <v>0</v>
      </c>
      <c r="M172" s="125"/>
      <c r="N172" s="59"/>
      <c r="O172" s="110">
        <f t="shared" si="13"/>
        <v>0</v>
      </c>
      <c r="P172" s="344"/>
      <c r="R172" s="300"/>
    </row>
    <row r="173" spans="1:18" s="121" customFormat="1" ht="48" x14ac:dyDescent="0.25">
      <c r="A173" s="17">
        <v>2800</v>
      </c>
      <c r="B173" s="50" t="s">
        <v>152</v>
      </c>
      <c r="C173" s="374">
        <f t="shared" si="9"/>
        <v>0</v>
      </c>
      <c r="D173" s="219"/>
      <c r="E173" s="32"/>
      <c r="F173" s="220">
        <f t="shared" si="10"/>
        <v>0</v>
      </c>
      <c r="G173" s="219"/>
      <c r="H173" s="186"/>
      <c r="I173" s="33">
        <f t="shared" si="11"/>
        <v>0</v>
      </c>
      <c r="J173" s="219"/>
      <c r="K173" s="186"/>
      <c r="L173" s="33">
        <f t="shared" si="12"/>
        <v>0</v>
      </c>
      <c r="M173" s="290"/>
      <c r="N173" s="32"/>
      <c r="O173" s="33">
        <f t="shared" si="13"/>
        <v>0</v>
      </c>
      <c r="P173" s="343"/>
      <c r="R173" s="300"/>
    </row>
    <row r="174" spans="1:18" x14ac:dyDescent="0.25">
      <c r="A174" s="100">
        <v>3000</v>
      </c>
      <c r="B174" s="100" t="s">
        <v>153</v>
      </c>
      <c r="C174" s="383">
        <f t="shared" si="9"/>
        <v>38471</v>
      </c>
      <c r="D174" s="247">
        <f>SUM(D175,D185)</f>
        <v>43200</v>
      </c>
      <c r="E174" s="102">
        <f>SUM(E175,E185)</f>
        <v>-4729</v>
      </c>
      <c r="F174" s="248">
        <f t="shared" si="10"/>
        <v>38471</v>
      </c>
      <c r="G174" s="247">
        <f>SUM(G175,G185)</f>
        <v>0</v>
      </c>
      <c r="H174" s="199">
        <f>SUM(H175,H185)</f>
        <v>0</v>
      </c>
      <c r="I174" s="103">
        <f t="shared" si="11"/>
        <v>0</v>
      </c>
      <c r="J174" s="247">
        <f>SUM(J175,J185)</f>
        <v>0</v>
      </c>
      <c r="K174" s="199">
        <f>SUM(K175,K185)</f>
        <v>0</v>
      </c>
      <c r="L174" s="103">
        <f t="shared" si="12"/>
        <v>0</v>
      </c>
      <c r="M174" s="139">
        <f>SUM(M175,M185)</f>
        <v>0</v>
      </c>
      <c r="N174" s="102">
        <f>SUM(N175,N185)</f>
        <v>0</v>
      </c>
      <c r="O174" s="103">
        <f t="shared" si="13"/>
        <v>0</v>
      </c>
      <c r="P174" s="352"/>
      <c r="R174" s="300"/>
    </row>
    <row r="175" spans="1:18" ht="24" x14ac:dyDescent="0.25">
      <c r="A175" s="42">
        <v>3200</v>
      </c>
      <c r="B175" s="122" t="s">
        <v>309</v>
      </c>
      <c r="C175" s="373">
        <f t="shared" si="9"/>
        <v>38471</v>
      </c>
      <c r="D175" s="249">
        <f>SUM(D176,D180)</f>
        <v>43200</v>
      </c>
      <c r="E175" s="48">
        <f>SUM(E176,E180)</f>
        <v>-4729</v>
      </c>
      <c r="F175" s="250">
        <f t="shared" si="10"/>
        <v>38471</v>
      </c>
      <c r="G175" s="249">
        <f t="shared" ref="G175:K175" si="19">SUM(G176,G180)</f>
        <v>0</v>
      </c>
      <c r="H175" s="105">
        <f t="shared" si="19"/>
        <v>0</v>
      </c>
      <c r="I175" s="115">
        <f t="shared" si="11"/>
        <v>0</v>
      </c>
      <c r="J175" s="249">
        <f t="shared" si="19"/>
        <v>0</v>
      </c>
      <c r="K175" s="105">
        <f t="shared" si="19"/>
        <v>0</v>
      </c>
      <c r="L175" s="115">
        <f t="shared" si="12"/>
        <v>0</v>
      </c>
      <c r="M175" s="140">
        <f t="shared" ref="M175:N175" si="20">SUM(M176,M180)</f>
        <v>0</v>
      </c>
      <c r="N175" s="130">
        <f t="shared" si="20"/>
        <v>0</v>
      </c>
      <c r="O175" s="160">
        <f t="shared" si="13"/>
        <v>0</v>
      </c>
      <c r="P175" s="353"/>
      <c r="R175" s="300"/>
    </row>
    <row r="176" spans="1:18" ht="50.25" customHeight="1" x14ac:dyDescent="0.25">
      <c r="A176" s="116">
        <v>3260</v>
      </c>
      <c r="B176" s="50" t="s">
        <v>154</v>
      </c>
      <c r="C176" s="374">
        <f t="shared" si="9"/>
        <v>38471</v>
      </c>
      <c r="D176" s="257">
        <f>SUM(D177:D179)</f>
        <v>43200</v>
      </c>
      <c r="E176" s="68">
        <f>SUM(E177:E179)</f>
        <v>-4729</v>
      </c>
      <c r="F176" s="258">
        <f t="shared" si="10"/>
        <v>38471</v>
      </c>
      <c r="G176" s="257">
        <f>SUM(G177:G179)</f>
        <v>0</v>
      </c>
      <c r="H176" s="204">
        <f>SUM(H177:H179)</f>
        <v>0</v>
      </c>
      <c r="I176" s="117">
        <f t="shared" si="11"/>
        <v>0</v>
      </c>
      <c r="J176" s="257">
        <f>SUM(J177:J179)</f>
        <v>0</v>
      </c>
      <c r="K176" s="204">
        <f>SUM(K177:K179)</f>
        <v>0</v>
      </c>
      <c r="L176" s="117">
        <f t="shared" si="12"/>
        <v>0</v>
      </c>
      <c r="M176" s="141">
        <f>SUM(M177:M179)</f>
        <v>0</v>
      </c>
      <c r="N176" s="68">
        <f>SUM(N177:N179)</f>
        <v>0</v>
      </c>
      <c r="O176" s="117">
        <f t="shared" si="13"/>
        <v>0</v>
      </c>
      <c r="P176" s="343"/>
      <c r="R176" s="300"/>
    </row>
    <row r="177" spans="1:18" ht="24" x14ac:dyDescent="0.25">
      <c r="A177" s="35">
        <v>3261</v>
      </c>
      <c r="B177" s="56" t="s">
        <v>155</v>
      </c>
      <c r="C177" s="362">
        <f t="shared" si="9"/>
        <v>0</v>
      </c>
      <c r="D177" s="253"/>
      <c r="E177" s="59"/>
      <c r="F177" s="143">
        <f t="shared" si="10"/>
        <v>0</v>
      </c>
      <c r="G177" s="253"/>
      <c r="H177" s="202"/>
      <c r="I177" s="110">
        <f t="shared" si="11"/>
        <v>0</v>
      </c>
      <c r="J177" s="253"/>
      <c r="K177" s="202"/>
      <c r="L177" s="110">
        <f t="shared" si="12"/>
        <v>0</v>
      </c>
      <c r="M177" s="125"/>
      <c r="N177" s="59"/>
      <c r="O177" s="110">
        <f t="shared" si="13"/>
        <v>0</v>
      </c>
      <c r="P177" s="344"/>
      <c r="R177" s="300"/>
    </row>
    <row r="178" spans="1:18" ht="36" x14ac:dyDescent="0.25">
      <c r="A178" s="35">
        <v>3262</v>
      </c>
      <c r="B178" s="56" t="s">
        <v>310</v>
      </c>
      <c r="C178" s="362">
        <f t="shared" si="9"/>
        <v>38471</v>
      </c>
      <c r="D178" s="253">
        <v>43200</v>
      </c>
      <c r="E178" s="59">
        <v>-4729</v>
      </c>
      <c r="F178" s="143">
        <f t="shared" si="10"/>
        <v>38471</v>
      </c>
      <c r="G178" s="253"/>
      <c r="H178" s="202"/>
      <c r="I178" s="110">
        <f t="shared" si="11"/>
        <v>0</v>
      </c>
      <c r="J178" s="253"/>
      <c r="K178" s="202"/>
      <c r="L178" s="110">
        <f t="shared" si="12"/>
        <v>0</v>
      </c>
      <c r="M178" s="125"/>
      <c r="N178" s="59"/>
      <c r="O178" s="110">
        <f t="shared" si="13"/>
        <v>0</v>
      </c>
      <c r="P178" s="344"/>
      <c r="R178" s="300"/>
    </row>
    <row r="179" spans="1:18" ht="24" x14ac:dyDescent="0.25">
      <c r="A179" s="35">
        <v>3263</v>
      </c>
      <c r="B179" s="56" t="s">
        <v>156</v>
      </c>
      <c r="C179" s="362">
        <f t="shared" si="9"/>
        <v>0</v>
      </c>
      <c r="D179" s="253"/>
      <c r="E179" s="59"/>
      <c r="F179" s="143">
        <f t="shared" si="10"/>
        <v>0</v>
      </c>
      <c r="G179" s="253"/>
      <c r="H179" s="202"/>
      <c r="I179" s="110">
        <f t="shared" si="11"/>
        <v>0</v>
      </c>
      <c r="J179" s="253"/>
      <c r="K179" s="202"/>
      <c r="L179" s="110">
        <f t="shared" si="12"/>
        <v>0</v>
      </c>
      <c r="M179" s="125"/>
      <c r="N179" s="59"/>
      <c r="O179" s="110">
        <f t="shared" si="13"/>
        <v>0</v>
      </c>
      <c r="P179" s="344"/>
      <c r="R179" s="300"/>
    </row>
    <row r="180" spans="1:18" ht="84" x14ac:dyDescent="0.25">
      <c r="A180" s="116">
        <v>3290</v>
      </c>
      <c r="B180" s="50" t="s">
        <v>311</v>
      </c>
      <c r="C180" s="362">
        <f t="shared" ref="C180:C256" si="21">F180+I180+L180+O180</f>
        <v>0</v>
      </c>
      <c r="D180" s="257">
        <f>SUM(D181:D184)</f>
        <v>0</v>
      </c>
      <c r="E180" s="68">
        <f>SUM(E181:E184)</f>
        <v>0</v>
      </c>
      <c r="F180" s="258">
        <f t="shared" si="10"/>
        <v>0</v>
      </c>
      <c r="G180" s="257">
        <f t="shared" ref="G180:K180" si="22">SUM(G181:G184)</f>
        <v>0</v>
      </c>
      <c r="H180" s="204">
        <f t="shared" si="22"/>
        <v>0</v>
      </c>
      <c r="I180" s="117">
        <f t="shared" si="11"/>
        <v>0</v>
      </c>
      <c r="J180" s="257">
        <f t="shared" si="22"/>
        <v>0</v>
      </c>
      <c r="K180" s="204">
        <f t="shared" si="22"/>
        <v>0</v>
      </c>
      <c r="L180" s="117">
        <f t="shared" si="12"/>
        <v>0</v>
      </c>
      <c r="M180" s="142">
        <f t="shared" ref="M180:N180" si="23">SUM(M181:M184)</f>
        <v>0</v>
      </c>
      <c r="N180" s="312">
        <f t="shared" si="23"/>
        <v>0</v>
      </c>
      <c r="O180" s="317">
        <f t="shared" si="13"/>
        <v>0</v>
      </c>
      <c r="P180" s="355"/>
      <c r="R180" s="300"/>
    </row>
    <row r="181" spans="1:18" ht="72" x14ac:dyDescent="0.25">
      <c r="A181" s="35">
        <v>3291</v>
      </c>
      <c r="B181" s="56" t="s">
        <v>157</v>
      </c>
      <c r="C181" s="362">
        <f t="shared" si="21"/>
        <v>0</v>
      </c>
      <c r="D181" s="253"/>
      <c r="E181" s="59"/>
      <c r="F181" s="143">
        <f t="shared" ref="F181:F244" si="24">D181+E181</f>
        <v>0</v>
      </c>
      <c r="G181" s="253"/>
      <c r="H181" s="202"/>
      <c r="I181" s="110">
        <f t="shared" ref="I181:I244" si="25">G181+H181</f>
        <v>0</v>
      </c>
      <c r="J181" s="253"/>
      <c r="K181" s="202"/>
      <c r="L181" s="110">
        <f t="shared" ref="L181:L244" si="26">J181+K181</f>
        <v>0</v>
      </c>
      <c r="M181" s="125"/>
      <c r="N181" s="59"/>
      <c r="O181" s="110">
        <f t="shared" ref="O181:O244" si="27">M181+N181</f>
        <v>0</v>
      </c>
      <c r="P181" s="344"/>
      <c r="R181" s="300"/>
    </row>
    <row r="182" spans="1:18" ht="72" x14ac:dyDescent="0.25">
      <c r="A182" s="35">
        <v>3292</v>
      </c>
      <c r="B182" s="56" t="s">
        <v>312</v>
      </c>
      <c r="C182" s="362">
        <f t="shared" si="21"/>
        <v>0</v>
      </c>
      <c r="D182" s="253"/>
      <c r="E182" s="59"/>
      <c r="F182" s="143">
        <f t="shared" si="24"/>
        <v>0</v>
      </c>
      <c r="G182" s="253"/>
      <c r="H182" s="202"/>
      <c r="I182" s="110">
        <f t="shared" si="25"/>
        <v>0</v>
      </c>
      <c r="J182" s="253"/>
      <c r="K182" s="202"/>
      <c r="L182" s="110">
        <f t="shared" si="26"/>
        <v>0</v>
      </c>
      <c r="M182" s="125"/>
      <c r="N182" s="59"/>
      <c r="O182" s="110">
        <f t="shared" si="27"/>
        <v>0</v>
      </c>
      <c r="P182" s="344"/>
      <c r="R182" s="300"/>
    </row>
    <row r="183" spans="1:18" ht="72" x14ac:dyDescent="0.25">
      <c r="A183" s="35">
        <v>3293</v>
      </c>
      <c r="B183" s="56" t="s">
        <v>313</v>
      </c>
      <c r="C183" s="362">
        <f t="shared" si="21"/>
        <v>0</v>
      </c>
      <c r="D183" s="253"/>
      <c r="E183" s="59"/>
      <c r="F183" s="143">
        <f t="shared" si="24"/>
        <v>0</v>
      </c>
      <c r="G183" s="253"/>
      <c r="H183" s="202"/>
      <c r="I183" s="110">
        <f t="shared" si="25"/>
        <v>0</v>
      </c>
      <c r="J183" s="253"/>
      <c r="K183" s="202"/>
      <c r="L183" s="110">
        <f t="shared" si="26"/>
        <v>0</v>
      </c>
      <c r="M183" s="125"/>
      <c r="N183" s="59"/>
      <c r="O183" s="110">
        <f t="shared" si="27"/>
        <v>0</v>
      </c>
      <c r="P183" s="344"/>
      <c r="R183" s="300"/>
    </row>
    <row r="184" spans="1:18" ht="60" x14ac:dyDescent="0.25">
      <c r="A184" s="126">
        <v>3294</v>
      </c>
      <c r="B184" s="56" t="s">
        <v>158</v>
      </c>
      <c r="C184" s="384">
        <f t="shared" si="21"/>
        <v>0</v>
      </c>
      <c r="D184" s="261"/>
      <c r="E184" s="127"/>
      <c r="F184" s="262">
        <f t="shared" si="24"/>
        <v>0</v>
      </c>
      <c r="G184" s="261"/>
      <c r="H184" s="206"/>
      <c r="I184" s="153">
        <f t="shared" si="25"/>
        <v>0</v>
      </c>
      <c r="J184" s="261"/>
      <c r="K184" s="206"/>
      <c r="L184" s="153">
        <f t="shared" si="26"/>
        <v>0</v>
      </c>
      <c r="M184" s="128"/>
      <c r="N184" s="127"/>
      <c r="O184" s="153">
        <f t="shared" si="27"/>
        <v>0</v>
      </c>
      <c r="P184" s="355"/>
      <c r="R184" s="300"/>
    </row>
    <row r="185" spans="1:18" ht="48" x14ac:dyDescent="0.25">
      <c r="A185" s="72">
        <v>3300</v>
      </c>
      <c r="B185" s="122" t="s">
        <v>159</v>
      </c>
      <c r="C185" s="385">
        <f t="shared" si="21"/>
        <v>0</v>
      </c>
      <c r="D185" s="263">
        <f>SUM(D186:D187)</f>
        <v>0</v>
      </c>
      <c r="E185" s="130">
        <f>SUM(E186:E187)</f>
        <v>0</v>
      </c>
      <c r="F185" s="158">
        <f t="shared" si="24"/>
        <v>0</v>
      </c>
      <c r="G185" s="263">
        <f t="shared" ref="G185:K185" si="28">SUM(G186:G187)</f>
        <v>0</v>
      </c>
      <c r="H185" s="207">
        <f t="shared" si="28"/>
        <v>0</v>
      </c>
      <c r="I185" s="160">
        <f t="shared" si="25"/>
        <v>0</v>
      </c>
      <c r="J185" s="263">
        <f t="shared" si="28"/>
        <v>0</v>
      </c>
      <c r="K185" s="207">
        <f t="shared" si="28"/>
        <v>0</v>
      </c>
      <c r="L185" s="160">
        <f t="shared" si="26"/>
        <v>0</v>
      </c>
      <c r="M185" s="140">
        <f t="shared" ref="M185:N185" si="29">SUM(M186:M187)</f>
        <v>0</v>
      </c>
      <c r="N185" s="130">
        <f t="shared" si="29"/>
        <v>0</v>
      </c>
      <c r="O185" s="160">
        <f t="shared" si="27"/>
        <v>0</v>
      </c>
      <c r="P185" s="353"/>
      <c r="R185" s="300"/>
    </row>
    <row r="186" spans="1:18" ht="48" x14ac:dyDescent="0.25">
      <c r="A186" s="77">
        <v>3310</v>
      </c>
      <c r="B186" s="78" t="s">
        <v>160</v>
      </c>
      <c r="C186" s="378">
        <f t="shared" si="21"/>
        <v>0</v>
      </c>
      <c r="D186" s="255"/>
      <c r="E186" s="113"/>
      <c r="F186" s="256">
        <f t="shared" si="24"/>
        <v>0</v>
      </c>
      <c r="G186" s="255"/>
      <c r="H186" s="203"/>
      <c r="I186" s="114">
        <f t="shared" si="25"/>
        <v>0</v>
      </c>
      <c r="J186" s="255"/>
      <c r="K186" s="203"/>
      <c r="L186" s="114">
        <f t="shared" si="26"/>
        <v>0</v>
      </c>
      <c r="M186" s="301"/>
      <c r="N186" s="113"/>
      <c r="O186" s="114">
        <f t="shared" si="27"/>
        <v>0</v>
      </c>
      <c r="P186" s="348"/>
      <c r="R186" s="300"/>
    </row>
    <row r="187" spans="1:18" ht="58.5" customHeight="1" x14ac:dyDescent="0.25">
      <c r="A187" s="31">
        <v>3320</v>
      </c>
      <c r="B187" s="50" t="s">
        <v>161</v>
      </c>
      <c r="C187" s="374">
        <f t="shared" si="21"/>
        <v>0</v>
      </c>
      <c r="D187" s="252"/>
      <c r="E187" s="53"/>
      <c r="F187" s="145">
        <f t="shared" si="24"/>
        <v>0</v>
      </c>
      <c r="G187" s="252"/>
      <c r="H187" s="201"/>
      <c r="I187" s="109">
        <f t="shared" si="25"/>
        <v>0</v>
      </c>
      <c r="J187" s="252"/>
      <c r="K187" s="201"/>
      <c r="L187" s="109">
        <f t="shared" si="26"/>
        <v>0</v>
      </c>
      <c r="M187" s="294"/>
      <c r="N187" s="53"/>
      <c r="O187" s="109">
        <f t="shared" si="27"/>
        <v>0</v>
      </c>
      <c r="P187" s="343"/>
      <c r="R187" s="300"/>
    </row>
    <row r="188" spans="1:18" x14ac:dyDescent="0.25">
      <c r="A188" s="132">
        <v>4000</v>
      </c>
      <c r="B188" s="100" t="s">
        <v>162</v>
      </c>
      <c r="C188" s="383">
        <f t="shared" si="21"/>
        <v>0</v>
      </c>
      <c r="D188" s="247">
        <f>SUM(D189,D192)</f>
        <v>0</v>
      </c>
      <c r="E188" s="102">
        <f>SUM(E189,E192)</f>
        <v>0</v>
      </c>
      <c r="F188" s="248">
        <f t="shared" si="24"/>
        <v>0</v>
      </c>
      <c r="G188" s="247">
        <f>SUM(G189,G192)</f>
        <v>0</v>
      </c>
      <c r="H188" s="199">
        <f>SUM(H189,H192)</f>
        <v>0</v>
      </c>
      <c r="I188" s="103">
        <f t="shared" si="25"/>
        <v>0</v>
      </c>
      <c r="J188" s="247">
        <f>SUM(J189,J192)</f>
        <v>0</v>
      </c>
      <c r="K188" s="199">
        <f>SUM(K189,K192)</f>
        <v>0</v>
      </c>
      <c r="L188" s="103">
        <f t="shared" si="26"/>
        <v>0</v>
      </c>
      <c r="M188" s="139">
        <f>SUM(M189,M192)</f>
        <v>0</v>
      </c>
      <c r="N188" s="102">
        <f>SUM(N189,N192)</f>
        <v>0</v>
      </c>
      <c r="O188" s="103">
        <f t="shared" si="27"/>
        <v>0</v>
      </c>
      <c r="P188" s="352"/>
      <c r="R188" s="300"/>
    </row>
    <row r="189" spans="1:18" ht="24" x14ac:dyDescent="0.25">
      <c r="A189" s="133">
        <v>4200</v>
      </c>
      <c r="B189" s="104" t="s">
        <v>163</v>
      </c>
      <c r="C189" s="373">
        <f t="shared" si="21"/>
        <v>0</v>
      </c>
      <c r="D189" s="249">
        <f>SUM(D190,D191)</f>
        <v>0</v>
      </c>
      <c r="E189" s="48">
        <f>SUM(E190,E191)</f>
        <v>0</v>
      </c>
      <c r="F189" s="250">
        <f t="shared" si="24"/>
        <v>0</v>
      </c>
      <c r="G189" s="249">
        <f>SUM(G190,G191)</f>
        <v>0</v>
      </c>
      <c r="H189" s="105">
        <f>SUM(H190,H191)</f>
        <v>0</v>
      </c>
      <c r="I189" s="115">
        <f t="shared" si="25"/>
        <v>0</v>
      </c>
      <c r="J189" s="249">
        <f>SUM(J190,J191)</f>
        <v>0</v>
      </c>
      <c r="K189" s="105">
        <f>SUM(K190,K191)</f>
        <v>0</v>
      </c>
      <c r="L189" s="115">
        <f t="shared" si="26"/>
        <v>0</v>
      </c>
      <c r="M189" s="123">
        <f>SUM(M190,M191)</f>
        <v>0</v>
      </c>
      <c r="N189" s="48">
        <f>SUM(N190,N191)</f>
        <v>0</v>
      </c>
      <c r="O189" s="115">
        <f t="shared" si="27"/>
        <v>0</v>
      </c>
      <c r="P189" s="346"/>
      <c r="R189" s="300"/>
    </row>
    <row r="190" spans="1:18" ht="36" x14ac:dyDescent="0.25">
      <c r="A190" s="116">
        <v>4240</v>
      </c>
      <c r="B190" s="50" t="s">
        <v>314</v>
      </c>
      <c r="C190" s="374">
        <f t="shared" si="21"/>
        <v>0</v>
      </c>
      <c r="D190" s="252"/>
      <c r="E190" s="53"/>
      <c r="F190" s="145">
        <f t="shared" si="24"/>
        <v>0</v>
      </c>
      <c r="G190" s="252"/>
      <c r="H190" s="201"/>
      <c r="I190" s="109">
        <f t="shared" si="25"/>
        <v>0</v>
      </c>
      <c r="J190" s="252"/>
      <c r="K190" s="201"/>
      <c r="L190" s="109">
        <f t="shared" si="26"/>
        <v>0</v>
      </c>
      <c r="M190" s="294"/>
      <c r="N190" s="53"/>
      <c r="O190" s="109">
        <f t="shared" si="27"/>
        <v>0</v>
      </c>
      <c r="P190" s="343"/>
      <c r="R190" s="300"/>
    </row>
    <row r="191" spans="1:18" ht="24" x14ac:dyDescent="0.25">
      <c r="A191" s="111">
        <v>4250</v>
      </c>
      <c r="B191" s="56" t="s">
        <v>164</v>
      </c>
      <c r="C191" s="362">
        <f t="shared" si="21"/>
        <v>0</v>
      </c>
      <c r="D191" s="253"/>
      <c r="E191" s="59"/>
      <c r="F191" s="143">
        <f t="shared" si="24"/>
        <v>0</v>
      </c>
      <c r="G191" s="253"/>
      <c r="H191" s="202"/>
      <c r="I191" s="110">
        <f t="shared" si="25"/>
        <v>0</v>
      </c>
      <c r="J191" s="253"/>
      <c r="K191" s="202"/>
      <c r="L191" s="110">
        <f t="shared" si="26"/>
        <v>0</v>
      </c>
      <c r="M191" s="125"/>
      <c r="N191" s="59"/>
      <c r="O191" s="110">
        <f t="shared" si="27"/>
        <v>0</v>
      </c>
      <c r="P191" s="344"/>
      <c r="R191" s="300"/>
    </row>
    <row r="192" spans="1:18" x14ac:dyDescent="0.25">
      <c r="A192" s="42">
        <v>4300</v>
      </c>
      <c r="B192" s="104" t="s">
        <v>165</v>
      </c>
      <c r="C192" s="373">
        <f t="shared" si="21"/>
        <v>0</v>
      </c>
      <c r="D192" s="249">
        <f>SUM(D193)</f>
        <v>0</v>
      </c>
      <c r="E192" s="48">
        <f>SUM(E193)</f>
        <v>0</v>
      </c>
      <c r="F192" s="250">
        <f t="shared" si="24"/>
        <v>0</v>
      </c>
      <c r="G192" s="249">
        <f>SUM(G193)</f>
        <v>0</v>
      </c>
      <c r="H192" s="105">
        <f>SUM(H193)</f>
        <v>0</v>
      </c>
      <c r="I192" s="115">
        <f t="shared" si="25"/>
        <v>0</v>
      </c>
      <c r="J192" s="249">
        <f>SUM(J193)</f>
        <v>0</v>
      </c>
      <c r="K192" s="105">
        <f>SUM(K193)</f>
        <v>0</v>
      </c>
      <c r="L192" s="115">
        <f t="shared" si="26"/>
        <v>0</v>
      </c>
      <c r="M192" s="123">
        <f>SUM(M193)</f>
        <v>0</v>
      </c>
      <c r="N192" s="48">
        <f>SUM(N193)</f>
        <v>0</v>
      </c>
      <c r="O192" s="115">
        <f t="shared" si="27"/>
        <v>0</v>
      </c>
      <c r="P192" s="346"/>
      <c r="R192" s="300"/>
    </row>
    <row r="193" spans="1:19" ht="24" x14ac:dyDescent="0.25">
      <c r="A193" s="116">
        <v>4310</v>
      </c>
      <c r="B193" s="50" t="s">
        <v>166</v>
      </c>
      <c r="C193" s="374">
        <f t="shared" si="21"/>
        <v>0</v>
      </c>
      <c r="D193" s="257">
        <f>SUM(D194:D194)</f>
        <v>0</v>
      </c>
      <c r="E193" s="68">
        <f>SUM(E194:E194)</f>
        <v>0</v>
      </c>
      <c r="F193" s="258">
        <f t="shared" si="24"/>
        <v>0</v>
      </c>
      <c r="G193" s="257">
        <f>SUM(G194:G194)</f>
        <v>0</v>
      </c>
      <c r="H193" s="204">
        <f>SUM(H194:H194)</f>
        <v>0</v>
      </c>
      <c r="I193" s="117">
        <f t="shared" si="25"/>
        <v>0</v>
      </c>
      <c r="J193" s="257">
        <f>SUM(J194:J194)</f>
        <v>0</v>
      </c>
      <c r="K193" s="204">
        <f>SUM(K194:K194)</f>
        <v>0</v>
      </c>
      <c r="L193" s="117">
        <f t="shared" si="26"/>
        <v>0</v>
      </c>
      <c r="M193" s="141">
        <f>SUM(M194:M194)</f>
        <v>0</v>
      </c>
      <c r="N193" s="68">
        <f>SUM(N194:N194)</f>
        <v>0</v>
      </c>
      <c r="O193" s="117">
        <f t="shared" si="27"/>
        <v>0</v>
      </c>
      <c r="P193" s="343"/>
      <c r="R193" s="300"/>
    </row>
    <row r="194" spans="1:19" ht="36" x14ac:dyDescent="0.25">
      <c r="A194" s="35">
        <v>4311</v>
      </c>
      <c r="B194" s="56" t="s">
        <v>315</v>
      </c>
      <c r="C194" s="362">
        <f t="shared" si="21"/>
        <v>0</v>
      </c>
      <c r="D194" s="253"/>
      <c r="E194" s="59"/>
      <c r="F194" s="143">
        <f t="shared" si="24"/>
        <v>0</v>
      </c>
      <c r="G194" s="253"/>
      <c r="H194" s="202"/>
      <c r="I194" s="110">
        <f t="shared" si="25"/>
        <v>0</v>
      </c>
      <c r="J194" s="253"/>
      <c r="K194" s="202"/>
      <c r="L194" s="110">
        <f t="shared" si="26"/>
        <v>0</v>
      </c>
      <c r="M194" s="125"/>
      <c r="N194" s="59"/>
      <c r="O194" s="110">
        <f t="shared" si="27"/>
        <v>0</v>
      </c>
      <c r="P194" s="344"/>
      <c r="R194" s="300"/>
    </row>
    <row r="195" spans="1:19" s="19" customFormat="1" ht="24" x14ac:dyDescent="0.25">
      <c r="A195" s="134"/>
      <c r="B195" s="17" t="s">
        <v>167</v>
      </c>
      <c r="C195" s="382">
        <f t="shared" si="21"/>
        <v>101432</v>
      </c>
      <c r="D195" s="245">
        <f>SUM(D196,D231,D269)</f>
        <v>101432</v>
      </c>
      <c r="E195" s="98">
        <f>SUM(E196,E231,E269)</f>
        <v>0</v>
      </c>
      <c r="F195" s="246">
        <f t="shared" si="24"/>
        <v>101432</v>
      </c>
      <c r="G195" s="245">
        <f>SUM(G196,G231,G269)</f>
        <v>0</v>
      </c>
      <c r="H195" s="198">
        <f>SUM(H196,H231,H269)</f>
        <v>0</v>
      </c>
      <c r="I195" s="99">
        <f t="shared" si="25"/>
        <v>0</v>
      </c>
      <c r="J195" s="245">
        <f>SUM(J196,J231,J269)</f>
        <v>0</v>
      </c>
      <c r="K195" s="198">
        <f>SUM(K196,K231,K269)</f>
        <v>0</v>
      </c>
      <c r="L195" s="99">
        <f t="shared" si="26"/>
        <v>0</v>
      </c>
      <c r="M195" s="309">
        <f>SUM(M196,M231,M269)</f>
        <v>0</v>
      </c>
      <c r="N195" s="313">
        <f>SUM(N196,N231,N269)</f>
        <v>0</v>
      </c>
      <c r="O195" s="318">
        <f t="shared" si="27"/>
        <v>0</v>
      </c>
      <c r="P195" s="356"/>
      <c r="R195" s="300"/>
    </row>
    <row r="196" spans="1:19" x14ac:dyDescent="0.25">
      <c r="A196" s="100">
        <v>5000</v>
      </c>
      <c r="B196" s="100" t="s">
        <v>168</v>
      </c>
      <c r="C196" s="383">
        <f>F196+I196+L196+O196</f>
        <v>91432</v>
      </c>
      <c r="D196" s="247">
        <f>D197+D205</f>
        <v>91432</v>
      </c>
      <c r="E196" s="102">
        <f>E197+E205</f>
        <v>0</v>
      </c>
      <c r="F196" s="248">
        <f t="shared" si="24"/>
        <v>91432</v>
      </c>
      <c r="G196" s="247">
        <f>G197+G205</f>
        <v>0</v>
      </c>
      <c r="H196" s="199">
        <f>H197+H205</f>
        <v>0</v>
      </c>
      <c r="I196" s="103">
        <f t="shared" si="25"/>
        <v>0</v>
      </c>
      <c r="J196" s="247">
        <f>J197+J205</f>
        <v>0</v>
      </c>
      <c r="K196" s="199">
        <f>K197+K205</f>
        <v>0</v>
      </c>
      <c r="L196" s="103">
        <f t="shared" si="26"/>
        <v>0</v>
      </c>
      <c r="M196" s="139">
        <f>M197+M205</f>
        <v>0</v>
      </c>
      <c r="N196" s="102">
        <f>N197+N205</f>
        <v>0</v>
      </c>
      <c r="O196" s="103">
        <f t="shared" si="27"/>
        <v>0</v>
      </c>
      <c r="P196" s="352"/>
      <c r="R196" s="300"/>
    </row>
    <row r="197" spans="1:19" x14ac:dyDescent="0.25">
      <c r="A197" s="42">
        <v>5100</v>
      </c>
      <c r="B197" s="104" t="s">
        <v>169</v>
      </c>
      <c r="C197" s="373">
        <f t="shared" si="21"/>
        <v>91432</v>
      </c>
      <c r="D197" s="249">
        <f>D198+D199+D202+D203+D204</f>
        <v>91432</v>
      </c>
      <c r="E197" s="48">
        <f>E198+E199+E202+E203+E204</f>
        <v>0</v>
      </c>
      <c r="F197" s="250">
        <f t="shared" si="24"/>
        <v>91432</v>
      </c>
      <c r="G197" s="249">
        <f>G198+G199+G202+G203+G204</f>
        <v>0</v>
      </c>
      <c r="H197" s="105">
        <f>H198+H199+H202+H203+H204</f>
        <v>0</v>
      </c>
      <c r="I197" s="115">
        <f t="shared" si="25"/>
        <v>0</v>
      </c>
      <c r="J197" s="249">
        <f>J198+J199+J202+J203+J204</f>
        <v>0</v>
      </c>
      <c r="K197" s="105">
        <f>K198+K199+K202+K203+K204</f>
        <v>0</v>
      </c>
      <c r="L197" s="115">
        <f t="shared" si="26"/>
        <v>0</v>
      </c>
      <c r="M197" s="123">
        <f>M198+M199+M202+M203+M204</f>
        <v>0</v>
      </c>
      <c r="N197" s="48">
        <f>N198+N199+N202+N203+N204</f>
        <v>0</v>
      </c>
      <c r="O197" s="115">
        <f t="shared" si="27"/>
        <v>0</v>
      </c>
      <c r="P197" s="346"/>
      <c r="R197" s="300"/>
    </row>
    <row r="198" spans="1:19" x14ac:dyDescent="0.25">
      <c r="A198" s="116">
        <v>5110</v>
      </c>
      <c r="B198" s="50" t="s">
        <v>170</v>
      </c>
      <c r="C198" s="374">
        <f t="shared" si="21"/>
        <v>91432</v>
      </c>
      <c r="D198" s="252">
        <f>84432+3000+4000</f>
        <v>91432</v>
      </c>
      <c r="E198" s="53"/>
      <c r="F198" s="145">
        <f t="shared" si="24"/>
        <v>91432</v>
      </c>
      <c r="G198" s="252"/>
      <c r="H198" s="201"/>
      <c r="I198" s="109">
        <f t="shared" si="25"/>
        <v>0</v>
      </c>
      <c r="J198" s="252"/>
      <c r="K198" s="201"/>
      <c r="L198" s="109">
        <f t="shared" si="26"/>
        <v>0</v>
      </c>
      <c r="M198" s="294"/>
      <c r="N198" s="53"/>
      <c r="O198" s="109">
        <f t="shared" si="27"/>
        <v>0</v>
      </c>
      <c r="P198" s="343"/>
      <c r="R198" s="300"/>
      <c r="S198" s="141"/>
    </row>
    <row r="199" spans="1:19" ht="24" x14ac:dyDescent="0.25">
      <c r="A199" s="111">
        <v>5120</v>
      </c>
      <c r="B199" s="56" t="s">
        <v>171</v>
      </c>
      <c r="C199" s="362">
        <f t="shared" si="21"/>
        <v>0</v>
      </c>
      <c r="D199" s="254">
        <f>D200+D201</f>
        <v>0</v>
      </c>
      <c r="E199" s="38">
        <f>E200+E201</f>
        <v>0</v>
      </c>
      <c r="F199" s="149">
        <f t="shared" si="24"/>
        <v>0</v>
      </c>
      <c r="G199" s="254">
        <f>G200+G201</f>
        <v>0</v>
      </c>
      <c r="H199" s="118">
        <f>H200+H201</f>
        <v>0</v>
      </c>
      <c r="I199" s="112">
        <f t="shared" si="25"/>
        <v>0</v>
      </c>
      <c r="J199" s="254">
        <f>J200+J201</f>
        <v>0</v>
      </c>
      <c r="K199" s="118">
        <f>K200+K201</f>
        <v>0</v>
      </c>
      <c r="L199" s="112">
        <f t="shared" si="26"/>
        <v>0</v>
      </c>
      <c r="M199" s="135">
        <f>M200+M201</f>
        <v>0</v>
      </c>
      <c r="N199" s="38">
        <f>N200+N201</f>
        <v>0</v>
      </c>
      <c r="O199" s="112">
        <f t="shared" si="27"/>
        <v>0</v>
      </c>
      <c r="P199" s="344"/>
      <c r="R199" s="300"/>
    </row>
    <row r="200" spans="1:19" x14ac:dyDescent="0.25">
      <c r="A200" s="35">
        <v>5121</v>
      </c>
      <c r="B200" s="56" t="s">
        <v>172</v>
      </c>
      <c r="C200" s="362">
        <f t="shared" si="21"/>
        <v>0</v>
      </c>
      <c r="D200" s="253"/>
      <c r="E200" s="59"/>
      <c r="F200" s="143">
        <f t="shared" si="24"/>
        <v>0</v>
      </c>
      <c r="G200" s="253"/>
      <c r="H200" s="202"/>
      <c r="I200" s="110">
        <f t="shared" si="25"/>
        <v>0</v>
      </c>
      <c r="J200" s="253"/>
      <c r="K200" s="202"/>
      <c r="L200" s="110">
        <f t="shared" si="26"/>
        <v>0</v>
      </c>
      <c r="M200" s="125"/>
      <c r="N200" s="59"/>
      <c r="O200" s="110">
        <f t="shared" si="27"/>
        <v>0</v>
      </c>
      <c r="P200" s="344"/>
      <c r="R200" s="300"/>
    </row>
    <row r="201" spans="1:19" ht="35.25" customHeight="1" x14ac:dyDescent="0.25">
      <c r="A201" s="35">
        <v>5129</v>
      </c>
      <c r="B201" s="56" t="s">
        <v>173</v>
      </c>
      <c r="C201" s="362">
        <f t="shared" si="21"/>
        <v>0</v>
      </c>
      <c r="D201" s="253"/>
      <c r="E201" s="59"/>
      <c r="F201" s="143">
        <f t="shared" si="24"/>
        <v>0</v>
      </c>
      <c r="G201" s="253"/>
      <c r="H201" s="202"/>
      <c r="I201" s="110">
        <f t="shared" si="25"/>
        <v>0</v>
      </c>
      <c r="J201" s="253"/>
      <c r="K201" s="202"/>
      <c r="L201" s="110">
        <f t="shared" si="26"/>
        <v>0</v>
      </c>
      <c r="M201" s="125"/>
      <c r="N201" s="59"/>
      <c r="O201" s="110">
        <f t="shared" si="27"/>
        <v>0</v>
      </c>
      <c r="P201" s="344"/>
      <c r="R201" s="300"/>
    </row>
    <row r="202" spans="1:19" x14ac:dyDescent="0.25">
      <c r="A202" s="111">
        <v>5130</v>
      </c>
      <c r="B202" s="56" t="s">
        <v>174</v>
      </c>
      <c r="C202" s="362">
        <f t="shared" si="21"/>
        <v>0</v>
      </c>
      <c r="D202" s="253"/>
      <c r="E202" s="59"/>
      <c r="F202" s="143">
        <f t="shared" si="24"/>
        <v>0</v>
      </c>
      <c r="G202" s="253"/>
      <c r="H202" s="202"/>
      <c r="I202" s="110">
        <f t="shared" si="25"/>
        <v>0</v>
      </c>
      <c r="J202" s="253"/>
      <c r="K202" s="202"/>
      <c r="L202" s="110">
        <f t="shared" si="26"/>
        <v>0</v>
      </c>
      <c r="M202" s="125"/>
      <c r="N202" s="59"/>
      <c r="O202" s="110">
        <f t="shared" si="27"/>
        <v>0</v>
      </c>
      <c r="P202" s="344"/>
      <c r="R202" s="300"/>
    </row>
    <row r="203" spans="1:19" x14ac:dyDescent="0.25">
      <c r="A203" s="111">
        <v>5140</v>
      </c>
      <c r="B203" s="56" t="s">
        <v>175</v>
      </c>
      <c r="C203" s="362">
        <f t="shared" si="21"/>
        <v>0</v>
      </c>
      <c r="D203" s="253"/>
      <c r="E203" s="59"/>
      <c r="F203" s="143">
        <f t="shared" si="24"/>
        <v>0</v>
      </c>
      <c r="G203" s="253"/>
      <c r="H203" s="202"/>
      <c r="I203" s="110">
        <f t="shared" si="25"/>
        <v>0</v>
      </c>
      <c r="J203" s="253"/>
      <c r="K203" s="202"/>
      <c r="L203" s="110">
        <f t="shared" si="26"/>
        <v>0</v>
      </c>
      <c r="M203" s="125"/>
      <c r="N203" s="59"/>
      <c r="O203" s="110">
        <f t="shared" si="27"/>
        <v>0</v>
      </c>
      <c r="P203" s="344"/>
      <c r="R203" s="300"/>
    </row>
    <row r="204" spans="1:19" ht="24" x14ac:dyDescent="0.25">
      <c r="A204" s="111">
        <v>5170</v>
      </c>
      <c r="B204" s="56" t="s">
        <v>176</v>
      </c>
      <c r="C204" s="362">
        <f t="shared" si="21"/>
        <v>0</v>
      </c>
      <c r="D204" s="253"/>
      <c r="E204" s="59"/>
      <c r="F204" s="143">
        <f t="shared" si="24"/>
        <v>0</v>
      </c>
      <c r="G204" s="253"/>
      <c r="H204" s="202"/>
      <c r="I204" s="110">
        <f t="shared" si="25"/>
        <v>0</v>
      </c>
      <c r="J204" s="253"/>
      <c r="K204" s="202"/>
      <c r="L204" s="110">
        <f t="shared" si="26"/>
        <v>0</v>
      </c>
      <c r="M204" s="125"/>
      <c r="N204" s="59"/>
      <c r="O204" s="110">
        <f t="shared" si="27"/>
        <v>0</v>
      </c>
      <c r="P204" s="344"/>
      <c r="R204" s="300"/>
    </row>
    <row r="205" spans="1:19" x14ac:dyDescent="0.25">
      <c r="A205" s="42">
        <v>5200</v>
      </c>
      <c r="B205" s="104" t="s">
        <v>177</v>
      </c>
      <c r="C205" s="373">
        <f t="shared" si="21"/>
        <v>0</v>
      </c>
      <c r="D205" s="249">
        <f>D206+D216+D217+D226+D227+D228+D230</f>
        <v>0</v>
      </c>
      <c r="E205" s="48">
        <f>E206+E216+E217+E226+E227+E228+E230</f>
        <v>0</v>
      </c>
      <c r="F205" s="250">
        <f t="shared" si="24"/>
        <v>0</v>
      </c>
      <c r="G205" s="249">
        <f>G206+G216+G217+G226+G227+G228+G230</f>
        <v>0</v>
      </c>
      <c r="H205" s="105">
        <f>H206+H216+H217+H226+H227+H228+H230</f>
        <v>0</v>
      </c>
      <c r="I205" s="115">
        <f t="shared" si="25"/>
        <v>0</v>
      </c>
      <c r="J205" s="249">
        <f>J206+J216+J217+J226+J227+J228+J230</f>
        <v>0</v>
      </c>
      <c r="K205" s="105">
        <f>K206+K216+K217+K226+K227+K228+K230</f>
        <v>0</v>
      </c>
      <c r="L205" s="115">
        <f t="shared" si="26"/>
        <v>0</v>
      </c>
      <c r="M205" s="123">
        <f>M206+M216+M217+M226+M227+M228+M230</f>
        <v>0</v>
      </c>
      <c r="N205" s="48">
        <f>N206+N216+N217+N226+N227+N228+N230</f>
        <v>0</v>
      </c>
      <c r="O205" s="115">
        <f t="shared" si="27"/>
        <v>0</v>
      </c>
      <c r="P205" s="346"/>
      <c r="R205" s="300"/>
    </row>
    <row r="206" spans="1:19" x14ac:dyDescent="0.25">
      <c r="A206" s="106">
        <v>5210</v>
      </c>
      <c r="B206" s="78" t="s">
        <v>178</v>
      </c>
      <c r="C206" s="378">
        <f t="shared" si="21"/>
        <v>0</v>
      </c>
      <c r="D206" s="131">
        <f>SUM(D207:D215)</f>
        <v>0</v>
      </c>
      <c r="E206" s="107">
        <f>SUM(E207:E215)</f>
        <v>0</v>
      </c>
      <c r="F206" s="251">
        <f t="shared" si="24"/>
        <v>0</v>
      </c>
      <c r="G206" s="131">
        <f>SUM(G207:G215)</f>
        <v>0</v>
      </c>
      <c r="H206" s="200">
        <f>SUM(H207:H215)</f>
        <v>0</v>
      </c>
      <c r="I206" s="108">
        <f t="shared" si="25"/>
        <v>0</v>
      </c>
      <c r="J206" s="131">
        <f>SUM(J207:J215)</f>
        <v>0</v>
      </c>
      <c r="K206" s="200">
        <f>SUM(K207:K215)</f>
        <v>0</v>
      </c>
      <c r="L206" s="108">
        <f t="shared" si="26"/>
        <v>0</v>
      </c>
      <c r="M206" s="136">
        <f>SUM(M207:M215)</f>
        <v>0</v>
      </c>
      <c r="N206" s="107">
        <f>SUM(N207:N215)</f>
        <v>0</v>
      </c>
      <c r="O206" s="108">
        <f t="shared" si="27"/>
        <v>0</v>
      </c>
      <c r="P206" s="348"/>
      <c r="R206" s="300"/>
    </row>
    <row r="207" spans="1:19" x14ac:dyDescent="0.25">
      <c r="A207" s="31">
        <v>5211</v>
      </c>
      <c r="B207" s="50" t="s">
        <v>179</v>
      </c>
      <c r="C207" s="362">
        <f t="shared" si="21"/>
        <v>0</v>
      </c>
      <c r="D207" s="252"/>
      <c r="E207" s="53"/>
      <c r="F207" s="145">
        <f t="shared" si="24"/>
        <v>0</v>
      </c>
      <c r="G207" s="252"/>
      <c r="H207" s="201"/>
      <c r="I207" s="109">
        <f t="shared" si="25"/>
        <v>0</v>
      </c>
      <c r="J207" s="252"/>
      <c r="K207" s="201"/>
      <c r="L207" s="109">
        <f t="shared" si="26"/>
        <v>0</v>
      </c>
      <c r="M207" s="294"/>
      <c r="N207" s="53"/>
      <c r="O207" s="109">
        <f t="shared" si="27"/>
        <v>0</v>
      </c>
      <c r="P207" s="343"/>
      <c r="R207" s="300"/>
    </row>
    <row r="208" spans="1:19" x14ac:dyDescent="0.25">
      <c r="A208" s="35">
        <v>5212</v>
      </c>
      <c r="B208" s="56" t="s">
        <v>180</v>
      </c>
      <c r="C208" s="362">
        <f t="shared" si="21"/>
        <v>0</v>
      </c>
      <c r="D208" s="253"/>
      <c r="E208" s="59"/>
      <c r="F208" s="143">
        <f t="shared" si="24"/>
        <v>0</v>
      </c>
      <c r="G208" s="253"/>
      <c r="H208" s="202"/>
      <c r="I208" s="110">
        <f t="shared" si="25"/>
        <v>0</v>
      </c>
      <c r="J208" s="253"/>
      <c r="K208" s="202"/>
      <c r="L208" s="110">
        <f t="shared" si="26"/>
        <v>0</v>
      </c>
      <c r="M208" s="125"/>
      <c r="N208" s="59"/>
      <c r="O208" s="110">
        <f t="shared" si="27"/>
        <v>0</v>
      </c>
      <c r="P208" s="344"/>
      <c r="R208" s="300"/>
    </row>
    <row r="209" spans="1:18" x14ac:dyDescent="0.25">
      <c r="A209" s="35">
        <v>5213</v>
      </c>
      <c r="B209" s="56" t="s">
        <v>181</v>
      </c>
      <c r="C209" s="362">
        <f t="shared" si="21"/>
        <v>0</v>
      </c>
      <c r="D209" s="253"/>
      <c r="E209" s="59"/>
      <c r="F209" s="143">
        <f t="shared" si="24"/>
        <v>0</v>
      </c>
      <c r="G209" s="253"/>
      <c r="H209" s="202"/>
      <c r="I209" s="110">
        <f t="shared" si="25"/>
        <v>0</v>
      </c>
      <c r="J209" s="253"/>
      <c r="K209" s="202"/>
      <c r="L209" s="110">
        <f t="shared" si="26"/>
        <v>0</v>
      </c>
      <c r="M209" s="125"/>
      <c r="N209" s="59"/>
      <c r="O209" s="110">
        <f t="shared" si="27"/>
        <v>0</v>
      </c>
      <c r="P209" s="344"/>
      <c r="R209" s="300"/>
    </row>
    <row r="210" spans="1:18" x14ac:dyDescent="0.25">
      <c r="A210" s="35">
        <v>5214</v>
      </c>
      <c r="B210" s="56" t="s">
        <v>182</v>
      </c>
      <c r="C210" s="362">
        <f t="shared" si="21"/>
        <v>0</v>
      </c>
      <c r="D210" s="253"/>
      <c r="E210" s="59"/>
      <c r="F210" s="143">
        <f t="shared" si="24"/>
        <v>0</v>
      </c>
      <c r="G210" s="253"/>
      <c r="H210" s="202"/>
      <c r="I210" s="110">
        <f t="shared" si="25"/>
        <v>0</v>
      </c>
      <c r="J210" s="253"/>
      <c r="K210" s="202"/>
      <c r="L210" s="110">
        <f t="shared" si="26"/>
        <v>0</v>
      </c>
      <c r="M210" s="125"/>
      <c r="N210" s="59"/>
      <c r="O210" s="110">
        <f t="shared" si="27"/>
        <v>0</v>
      </c>
      <c r="P210" s="344"/>
      <c r="R210" s="300"/>
    </row>
    <row r="211" spans="1:18" x14ac:dyDescent="0.25">
      <c r="A211" s="35">
        <v>5215</v>
      </c>
      <c r="B211" s="56" t="s">
        <v>183</v>
      </c>
      <c r="C211" s="362">
        <f t="shared" si="21"/>
        <v>0</v>
      </c>
      <c r="D211" s="253"/>
      <c r="E211" s="59"/>
      <c r="F211" s="143">
        <f t="shared" si="24"/>
        <v>0</v>
      </c>
      <c r="G211" s="253"/>
      <c r="H211" s="202"/>
      <c r="I211" s="110">
        <f t="shared" si="25"/>
        <v>0</v>
      </c>
      <c r="J211" s="253"/>
      <c r="K211" s="202"/>
      <c r="L211" s="110">
        <f t="shared" si="26"/>
        <v>0</v>
      </c>
      <c r="M211" s="125"/>
      <c r="N211" s="59"/>
      <c r="O211" s="110">
        <f t="shared" si="27"/>
        <v>0</v>
      </c>
      <c r="P211" s="344"/>
      <c r="R211" s="300"/>
    </row>
    <row r="212" spans="1:18" ht="24" x14ac:dyDescent="0.25">
      <c r="A212" s="35">
        <v>5216</v>
      </c>
      <c r="B212" s="56" t="s">
        <v>184</v>
      </c>
      <c r="C212" s="362">
        <f t="shared" si="21"/>
        <v>0</v>
      </c>
      <c r="D212" s="253"/>
      <c r="E212" s="59"/>
      <c r="F212" s="143">
        <f t="shared" si="24"/>
        <v>0</v>
      </c>
      <c r="G212" s="253"/>
      <c r="H212" s="202"/>
      <c r="I212" s="110">
        <f t="shared" si="25"/>
        <v>0</v>
      </c>
      <c r="J212" s="253"/>
      <c r="K212" s="202"/>
      <c r="L212" s="110">
        <f t="shared" si="26"/>
        <v>0</v>
      </c>
      <c r="M212" s="125"/>
      <c r="N212" s="59"/>
      <c r="O212" s="110">
        <f t="shared" si="27"/>
        <v>0</v>
      </c>
      <c r="P212" s="344"/>
      <c r="R212" s="300"/>
    </row>
    <row r="213" spans="1:18" x14ac:dyDescent="0.25">
      <c r="A213" s="35">
        <v>5217</v>
      </c>
      <c r="B213" s="56" t="s">
        <v>185</v>
      </c>
      <c r="C213" s="362">
        <f t="shared" si="21"/>
        <v>0</v>
      </c>
      <c r="D213" s="253"/>
      <c r="E213" s="59"/>
      <c r="F213" s="143">
        <f t="shared" si="24"/>
        <v>0</v>
      </c>
      <c r="G213" s="253"/>
      <c r="H213" s="202"/>
      <c r="I213" s="110">
        <f t="shared" si="25"/>
        <v>0</v>
      </c>
      <c r="J213" s="253"/>
      <c r="K213" s="202"/>
      <c r="L213" s="110">
        <f t="shared" si="26"/>
        <v>0</v>
      </c>
      <c r="M213" s="125"/>
      <c r="N213" s="59"/>
      <c r="O213" s="110">
        <f t="shared" si="27"/>
        <v>0</v>
      </c>
      <c r="P213" s="344"/>
      <c r="R213" s="300"/>
    </row>
    <row r="214" spans="1:18" x14ac:dyDescent="0.25">
      <c r="A214" s="35">
        <v>5218</v>
      </c>
      <c r="B214" s="56" t="s">
        <v>186</v>
      </c>
      <c r="C214" s="362">
        <f t="shared" si="21"/>
        <v>0</v>
      </c>
      <c r="D214" s="253"/>
      <c r="E214" s="59"/>
      <c r="F214" s="143">
        <f t="shared" si="24"/>
        <v>0</v>
      </c>
      <c r="G214" s="253"/>
      <c r="H214" s="202"/>
      <c r="I214" s="110">
        <f t="shared" si="25"/>
        <v>0</v>
      </c>
      <c r="J214" s="253"/>
      <c r="K214" s="202"/>
      <c r="L214" s="110">
        <f t="shared" si="26"/>
        <v>0</v>
      </c>
      <c r="M214" s="125"/>
      <c r="N214" s="59"/>
      <c r="O214" s="110">
        <f t="shared" si="27"/>
        <v>0</v>
      </c>
      <c r="P214" s="344"/>
      <c r="R214" s="300"/>
    </row>
    <row r="215" spans="1:18" x14ac:dyDescent="0.25">
      <c r="A215" s="35">
        <v>5219</v>
      </c>
      <c r="B215" s="56" t="s">
        <v>187</v>
      </c>
      <c r="C215" s="362">
        <f t="shared" si="21"/>
        <v>0</v>
      </c>
      <c r="D215" s="253"/>
      <c r="E215" s="59"/>
      <c r="F215" s="143">
        <f t="shared" si="24"/>
        <v>0</v>
      </c>
      <c r="G215" s="253"/>
      <c r="H215" s="202"/>
      <c r="I215" s="110">
        <f t="shared" si="25"/>
        <v>0</v>
      </c>
      <c r="J215" s="253"/>
      <c r="K215" s="202"/>
      <c r="L215" s="110">
        <f t="shared" si="26"/>
        <v>0</v>
      </c>
      <c r="M215" s="125"/>
      <c r="N215" s="59"/>
      <c r="O215" s="110">
        <f t="shared" si="27"/>
        <v>0</v>
      </c>
      <c r="P215" s="344"/>
      <c r="R215" s="300"/>
    </row>
    <row r="216" spans="1:18" ht="13.5" customHeight="1" x14ac:dyDescent="0.25">
      <c r="A216" s="111">
        <v>5220</v>
      </c>
      <c r="B216" s="56" t="s">
        <v>188</v>
      </c>
      <c r="C216" s="362">
        <f t="shared" si="21"/>
        <v>0</v>
      </c>
      <c r="D216" s="253"/>
      <c r="E216" s="59"/>
      <c r="F216" s="143">
        <f t="shared" si="24"/>
        <v>0</v>
      </c>
      <c r="G216" s="253"/>
      <c r="H216" s="202"/>
      <c r="I216" s="110">
        <f t="shared" si="25"/>
        <v>0</v>
      </c>
      <c r="J216" s="253"/>
      <c r="K216" s="202"/>
      <c r="L216" s="110">
        <f t="shared" si="26"/>
        <v>0</v>
      </c>
      <c r="M216" s="125"/>
      <c r="N216" s="59"/>
      <c r="O216" s="110">
        <f t="shared" si="27"/>
        <v>0</v>
      </c>
      <c r="P216" s="344"/>
      <c r="R216" s="300"/>
    </row>
    <row r="217" spans="1:18" x14ac:dyDescent="0.25">
      <c r="A217" s="111">
        <v>5230</v>
      </c>
      <c r="B217" s="56" t="s">
        <v>189</v>
      </c>
      <c r="C217" s="362">
        <f t="shared" si="21"/>
        <v>0</v>
      </c>
      <c r="D217" s="254">
        <f>SUM(D218:D225)</f>
        <v>0</v>
      </c>
      <c r="E217" s="38">
        <f>SUM(E218:E225)</f>
        <v>0</v>
      </c>
      <c r="F217" s="149">
        <f t="shared" si="24"/>
        <v>0</v>
      </c>
      <c r="G217" s="254">
        <f>SUM(G218:G225)</f>
        <v>0</v>
      </c>
      <c r="H217" s="118">
        <f>SUM(H218:H225)</f>
        <v>0</v>
      </c>
      <c r="I217" s="112">
        <f t="shared" si="25"/>
        <v>0</v>
      </c>
      <c r="J217" s="254">
        <f>SUM(J218:J225)</f>
        <v>0</v>
      </c>
      <c r="K217" s="118">
        <f>SUM(K218:K225)</f>
        <v>0</v>
      </c>
      <c r="L217" s="112">
        <f t="shared" si="26"/>
        <v>0</v>
      </c>
      <c r="M217" s="135">
        <f>SUM(M218:M225)</f>
        <v>0</v>
      </c>
      <c r="N217" s="38">
        <f>SUM(N218:N225)</f>
        <v>0</v>
      </c>
      <c r="O217" s="112">
        <f t="shared" si="27"/>
        <v>0</v>
      </c>
      <c r="P217" s="344"/>
      <c r="R217" s="300"/>
    </row>
    <row r="218" spans="1:18" x14ac:dyDescent="0.25">
      <c r="A218" s="35">
        <v>5231</v>
      </c>
      <c r="B218" s="56" t="s">
        <v>190</v>
      </c>
      <c r="C218" s="362">
        <f t="shared" si="21"/>
        <v>0</v>
      </c>
      <c r="D218" s="253"/>
      <c r="E218" s="59"/>
      <c r="F218" s="143">
        <f t="shared" si="24"/>
        <v>0</v>
      </c>
      <c r="G218" s="253"/>
      <c r="H218" s="202"/>
      <c r="I218" s="110">
        <f t="shared" si="25"/>
        <v>0</v>
      </c>
      <c r="J218" s="253"/>
      <c r="K218" s="202"/>
      <c r="L218" s="110">
        <f t="shared" si="26"/>
        <v>0</v>
      </c>
      <c r="M218" s="125"/>
      <c r="N218" s="59"/>
      <c r="O218" s="110">
        <f t="shared" si="27"/>
        <v>0</v>
      </c>
      <c r="P218" s="344"/>
      <c r="R218" s="300"/>
    </row>
    <row r="219" spans="1:18" x14ac:dyDescent="0.25">
      <c r="A219" s="35">
        <v>5232</v>
      </c>
      <c r="B219" s="56" t="s">
        <v>191</v>
      </c>
      <c r="C219" s="362">
        <f t="shared" si="21"/>
        <v>0</v>
      </c>
      <c r="D219" s="253"/>
      <c r="E219" s="59"/>
      <c r="F219" s="143">
        <f t="shared" si="24"/>
        <v>0</v>
      </c>
      <c r="G219" s="253"/>
      <c r="H219" s="202"/>
      <c r="I219" s="110">
        <f t="shared" si="25"/>
        <v>0</v>
      </c>
      <c r="J219" s="253"/>
      <c r="K219" s="202"/>
      <c r="L219" s="110">
        <f t="shared" si="26"/>
        <v>0</v>
      </c>
      <c r="M219" s="125"/>
      <c r="N219" s="59"/>
      <c r="O219" s="110">
        <f t="shared" si="27"/>
        <v>0</v>
      </c>
      <c r="P219" s="344"/>
      <c r="R219" s="300"/>
    </row>
    <row r="220" spans="1:18" x14ac:dyDescent="0.25">
      <c r="A220" s="35">
        <v>5233</v>
      </c>
      <c r="B220" s="56" t="s">
        <v>192</v>
      </c>
      <c r="C220" s="362">
        <f t="shared" si="21"/>
        <v>0</v>
      </c>
      <c r="D220" s="253"/>
      <c r="E220" s="59"/>
      <c r="F220" s="143">
        <f t="shared" si="24"/>
        <v>0</v>
      </c>
      <c r="G220" s="253"/>
      <c r="H220" s="202"/>
      <c r="I220" s="110">
        <f t="shared" si="25"/>
        <v>0</v>
      </c>
      <c r="J220" s="253"/>
      <c r="K220" s="202"/>
      <c r="L220" s="110">
        <f t="shared" si="26"/>
        <v>0</v>
      </c>
      <c r="M220" s="125"/>
      <c r="N220" s="59"/>
      <c r="O220" s="110">
        <f t="shared" si="27"/>
        <v>0</v>
      </c>
      <c r="P220" s="344"/>
      <c r="R220" s="300"/>
    </row>
    <row r="221" spans="1:18" ht="24" x14ac:dyDescent="0.25">
      <c r="A221" s="35">
        <v>5234</v>
      </c>
      <c r="B221" s="56" t="s">
        <v>193</v>
      </c>
      <c r="C221" s="362">
        <f t="shared" si="21"/>
        <v>0</v>
      </c>
      <c r="D221" s="253">
        <f>25000-25000</f>
        <v>0</v>
      </c>
      <c r="E221" s="59"/>
      <c r="F221" s="143">
        <f t="shared" si="24"/>
        <v>0</v>
      </c>
      <c r="G221" s="253"/>
      <c r="H221" s="202"/>
      <c r="I221" s="110">
        <f t="shared" si="25"/>
        <v>0</v>
      </c>
      <c r="J221" s="253"/>
      <c r="K221" s="202"/>
      <c r="L221" s="110">
        <f t="shared" si="26"/>
        <v>0</v>
      </c>
      <c r="M221" s="125"/>
      <c r="N221" s="59"/>
      <c r="O221" s="110">
        <f t="shared" si="27"/>
        <v>0</v>
      </c>
      <c r="P221" s="344"/>
      <c r="R221" s="300"/>
    </row>
    <row r="222" spans="1:18" ht="14.25" customHeight="1" x14ac:dyDescent="0.25">
      <c r="A222" s="35">
        <v>5236</v>
      </c>
      <c r="B222" s="56" t="s">
        <v>194</v>
      </c>
      <c r="C222" s="362">
        <f t="shared" si="21"/>
        <v>0</v>
      </c>
      <c r="D222" s="253"/>
      <c r="E222" s="59"/>
      <c r="F222" s="143">
        <f t="shared" si="24"/>
        <v>0</v>
      </c>
      <c r="G222" s="253"/>
      <c r="H222" s="202"/>
      <c r="I222" s="110">
        <f t="shared" si="25"/>
        <v>0</v>
      </c>
      <c r="J222" s="253"/>
      <c r="K222" s="202"/>
      <c r="L222" s="110">
        <f t="shared" si="26"/>
        <v>0</v>
      </c>
      <c r="M222" s="125"/>
      <c r="N222" s="59"/>
      <c r="O222" s="110">
        <f t="shared" si="27"/>
        <v>0</v>
      </c>
      <c r="P222" s="344"/>
      <c r="R222" s="300"/>
    </row>
    <row r="223" spans="1:18" ht="14.25" customHeight="1" x14ac:dyDescent="0.25">
      <c r="A223" s="35">
        <v>5237</v>
      </c>
      <c r="B223" s="56" t="s">
        <v>195</v>
      </c>
      <c r="C223" s="362">
        <f t="shared" si="21"/>
        <v>0</v>
      </c>
      <c r="D223" s="253"/>
      <c r="E223" s="59"/>
      <c r="F223" s="143">
        <f t="shared" si="24"/>
        <v>0</v>
      </c>
      <c r="G223" s="253"/>
      <c r="H223" s="202"/>
      <c r="I223" s="110">
        <f t="shared" si="25"/>
        <v>0</v>
      </c>
      <c r="J223" s="253"/>
      <c r="K223" s="202"/>
      <c r="L223" s="110">
        <f t="shared" si="26"/>
        <v>0</v>
      </c>
      <c r="M223" s="125"/>
      <c r="N223" s="59"/>
      <c r="O223" s="110">
        <f t="shared" si="27"/>
        <v>0</v>
      </c>
      <c r="P223" s="344"/>
      <c r="R223" s="300"/>
    </row>
    <row r="224" spans="1:18" ht="24" x14ac:dyDescent="0.25">
      <c r="A224" s="35">
        <v>5238</v>
      </c>
      <c r="B224" s="56" t="s">
        <v>196</v>
      </c>
      <c r="C224" s="362">
        <f t="shared" si="21"/>
        <v>0</v>
      </c>
      <c r="D224" s="253"/>
      <c r="E224" s="59"/>
      <c r="F224" s="143">
        <f t="shared" si="24"/>
        <v>0</v>
      </c>
      <c r="G224" s="253"/>
      <c r="H224" s="202"/>
      <c r="I224" s="110">
        <f t="shared" si="25"/>
        <v>0</v>
      </c>
      <c r="J224" s="253"/>
      <c r="K224" s="202"/>
      <c r="L224" s="110">
        <f t="shared" si="26"/>
        <v>0</v>
      </c>
      <c r="M224" s="125"/>
      <c r="N224" s="59"/>
      <c r="O224" s="110">
        <f t="shared" si="27"/>
        <v>0</v>
      </c>
      <c r="P224" s="344"/>
      <c r="R224" s="300"/>
    </row>
    <row r="225" spans="1:18" ht="24" x14ac:dyDescent="0.25">
      <c r="A225" s="35">
        <v>5239</v>
      </c>
      <c r="B225" s="56" t="s">
        <v>197</v>
      </c>
      <c r="C225" s="362">
        <f t="shared" si="21"/>
        <v>0</v>
      </c>
      <c r="D225" s="253"/>
      <c r="E225" s="59"/>
      <c r="F225" s="143">
        <f t="shared" si="24"/>
        <v>0</v>
      </c>
      <c r="G225" s="253"/>
      <c r="H225" s="202"/>
      <c r="I225" s="110">
        <f t="shared" si="25"/>
        <v>0</v>
      </c>
      <c r="J225" s="253"/>
      <c r="K225" s="202"/>
      <c r="L225" s="110">
        <f t="shared" si="26"/>
        <v>0</v>
      </c>
      <c r="M225" s="125"/>
      <c r="N225" s="59"/>
      <c r="O225" s="110">
        <f t="shared" si="27"/>
        <v>0</v>
      </c>
      <c r="P225" s="344"/>
      <c r="R225" s="300"/>
    </row>
    <row r="226" spans="1:18" ht="24" x14ac:dyDescent="0.25">
      <c r="A226" s="111">
        <v>5240</v>
      </c>
      <c r="B226" s="56" t="s">
        <v>198</v>
      </c>
      <c r="C226" s="362">
        <f t="shared" si="21"/>
        <v>0</v>
      </c>
      <c r="D226" s="253"/>
      <c r="E226" s="59"/>
      <c r="F226" s="143">
        <f t="shared" si="24"/>
        <v>0</v>
      </c>
      <c r="G226" s="253"/>
      <c r="H226" s="202"/>
      <c r="I226" s="110">
        <f t="shared" si="25"/>
        <v>0</v>
      </c>
      <c r="J226" s="253"/>
      <c r="K226" s="202"/>
      <c r="L226" s="110">
        <f t="shared" si="26"/>
        <v>0</v>
      </c>
      <c r="M226" s="125"/>
      <c r="N226" s="59"/>
      <c r="O226" s="110">
        <f t="shared" si="27"/>
        <v>0</v>
      </c>
      <c r="P226" s="344"/>
      <c r="R226" s="300"/>
    </row>
    <row r="227" spans="1:18" ht="22.5" customHeight="1" x14ac:dyDescent="0.25">
      <c r="A227" s="111">
        <v>5250</v>
      </c>
      <c r="B227" s="56" t="s">
        <v>199</v>
      </c>
      <c r="C227" s="362">
        <f t="shared" si="21"/>
        <v>0</v>
      </c>
      <c r="D227" s="253"/>
      <c r="E227" s="59"/>
      <c r="F227" s="143">
        <f t="shared" si="24"/>
        <v>0</v>
      </c>
      <c r="G227" s="253"/>
      <c r="H227" s="202"/>
      <c r="I227" s="110">
        <f t="shared" si="25"/>
        <v>0</v>
      </c>
      <c r="J227" s="253"/>
      <c r="K227" s="202"/>
      <c r="L227" s="110">
        <f t="shared" si="26"/>
        <v>0</v>
      </c>
      <c r="M227" s="125"/>
      <c r="N227" s="59"/>
      <c r="O227" s="110">
        <f t="shared" si="27"/>
        <v>0</v>
      </c>
      <c r="P227" s="344"/>
      <c r="R227" s="300"/>
    </row>
    <row r="228" spans="1:18" x14ac:dyDescent="0.25">
      <c r="A228" s="111">
        <v>5260</v>
      </c>
      <c r="B228" s="56" t="s">
        <v>200</v>
      </c>
      <c r="C228" s="362">
        <f t="shared" si="21"/>
        <v>0</v>
      </c>
      <c r="D228" s="254">
        <f>SUM(D229)</f>
        <v>0</v>
      </c>
      <c r="E228" s="38">
        <f>SUM(E229)</f>
        <v>0</v>
      </c>
      <c r="F228" s="149">
        <f t="shared" si="24"/>
        <v>0</v>
      </c>
      <c r="G228" s="254">
        <f>SUM(G229)</f>
        <v>0</v>
      </c>
      <c r="H228" s="118">
        <f>SUM(H229)</f>
        <v>0</v>
      </c>
      <c r="I228" s="112">
        <f t="shared" si="25"/>
        <v>0</v>
      </c>
      <c r="J228" s="254">
        <f>SUM(J229)</f>
        <v>0</v>
      </c>
      <c r="K228" s="118">
        <f>SUM(K229)</f>
        <v>0</v>
      </c>
      <c r="L228" s="112">
        <f t="shared" si="26"/>
        <v>0</v>
      </c>
      <c r="M228" s="135">
        <f>SUM(M229)</f>
        <v>0</v>
      </c>
      <c r="N228" s="38">
        <f>SUM(N229)</f>
        <v>0</v>
      </c>
      <c r="O228" s="112">
        <f t="shared" si="27"/>
        <v>0</v>
      </c>
      <c r="P228" s="344"/>
      <c r="R228" s="300"/>
    </row>
    <row r="229" spans="1:18" ht="24" x14ac:dyDescent="0.25">
      <c r="A229" s="35">
        <v>5269</v>
      </c>
      <c r="B229" s="56" t="s">
        <v>201</v>
      </c>
      <c r="C229" s="362">
        <f t="shared" si="21"/>
        <v>0</v>
      </c>
      <c r="D229" s="253"/>
      <c r="E229" s="59"/>
      <c r="F229" s="143">
        <f t="shared" si="24"/>
        <v>0</v>
      </c>
      <c r="G229" s="253"/>
      <c r="H229" s="202"/>
      <c r="I229" s="110">
        <f t="shared" si="25"/>
        <v>0</v>
      </c>
      <c r="J229" s="253"/>
      <c r="K229" s="202"/>
      <c r="L229" s="110">
        <f t="shared" si="26"/>
        <v>0</v>
      </c>
      <c r="M229" s="125"/>
      <c r="N229" s="59"/>
      <c r="O229" s="110">
        <f t="shared" si="27"/>
        <v>0</v>
      </c>
      <c r="P229" s="344"/>
      <c r="R229" s="300"/>
    </row>
    <row r="230" spans="1:18" ht="24" x14ac:dyDescent="0.25">
      <c r="A230" s="106">
        <v>5270</v>
      </c>
      <c r="B230" s="78" t="s">
        <v>202</v>
      </c>
      <c r="C230" s="363">
        <f t="shared" si="21"/>
        <v>0</v>
      </c>
      <c r="D230" s="255"/>
      <c r="E230" s="113"/>
      <c r="F230" s="256">
        <f t="shared" si="24"/>
        <v>0</v>
      </c>
      <c r="G230" s="255"/>
      <c r="H230" s="203"/>
      <c r="I230" s="114">
        <f t="shared" si="25"/>
        <v>0</v>
      </c>
      <c r="J230" s="255"/>
      <c r="K230" s="203"/>
      <c r="L230" s="114">
        <f t="shared" si="26"/>
        <v>0</v>
      </c>
      <c r="M230" s="301"/>
      <c r="N230" s="113"/>
      <c r="O230" s="114">
        <f t="shared" si="27"/>
        <v>0</v>
      </c>
      <c r="P230" s="348"/>
      <c r="R230" s="300"/>
    </row>
    <row r="231" spans="1:18" x14ac:dyDescent="0.25">
      <c r="A231" s="100">
        <v>6000</v>
      </c>
      <c r="B231" s="100" t="s">
        <v>203</v>
      </c>
      <c r="C231" s="383">
        <f t="shared" si="21"/>
        <v>10000</v>
      </c>
      <c r="D231" s="247">
        <f>D232+D252+D259</f>
        <v>10000</v>
      </c>
      <c r="E231" s="102">
        <f>E232+E252+E259</f>
        <v>0</v>
      </c>
      <c r="F231" s="248">
        <f t="shared" si="24"/>
        <v>10000</v>
      </c>
      <c r="G231" s="247">
        <f>G232+G252+G259</f>
        <v>0</v>
      </c>
      <c r="H231" s="199">
        <f>H232+H252+H259</f>
        <v>0</v>
      </c>
      <c r="I231" s="103">
        <f t="shared" si="25"/>
        <v>0</v>
      </c>
      <c r="J231" s="247">
        <f>J232+J252+J259</f>
        <v>0</v>
      </c>
      <c r="K231" s="199">
        <f>K232+K252+K259</f>
        <v>0</v>
      </c>
      <c r="L231" s="103">
        <f t="shared" si="26"/>
        <v>0</v>
      </c>
      <c r="M231" s="139">
        <f>M232+M252+M259</f>
        <v>0</v>
      </c>
      <c r="N231" s="102">
        <f>N232+N252+N259</f>
        <v>0</v>
      </c>
      <c r="O231" s="103">
        <f t="shared" si="27"/>
        <v>0</v>
      </c>
      <c r="P231" s="352"/>
      <c r="R231" s="300"/>
    </row>
    <row r="232" spans="1:18" ht="14.25" customHeight="1" x14ac:dyDescent="0.25">
      <c r="A232" s="72">
        <v>6200</v>
      </c>
      <c r="B232" s="122" t="s">
        <v>204</v>
      </c>
      <c r="C232" s="385">
        <f>F232+I232+L232+O232</f>
        <v>0</v>
      </c>
      <c r="D232" s="263">
        <f>SUM(D233,D234,D236,D239,D245,D246,D247)</f>
        <v>0</v>
      </c>
      <c r="E232" s="130">
        <f>SUM(E233,E234,E236,E239,E245,E246,E247)</f>
        <v>0</v>
      </c>
      <c r="F232" s="158">
        <f>D232+E232</f>
        <v>0</v>
      </c>
      <c r="G232" s="263">
        <f>SUM(G233,G234,G236,G239,G245,G246,G247)</f>
        <v>0</v>
      </c>
      <c r="H232" s="207">
        <f>SUM(H233,H234,H236,H239,H245,H246,H247)</f>
        <v>0</v>
      </c>
      <c r="I232" s="160">
        <f t="shared" si="25"/>
        <v>0</v>
      </c>
      <c r="J232" s="263">
        <f>SUM(J233,J234,J236,J239,J245,J246,J247)</f>
        <v>0</v>
      </c>
      <c r="K232" s="207">
        <f>SUM(K233,K234,K236,K239,K245,K246,K247)</f>
        <v>0</v>
      </c>
      <c r="L232" s="160">
        <f t="shared" si="26"/>
        <v>0</v>
      </c>
      <c r="M232" s="140">
        <f>SUM(M233,M234,M236,M239,M245,M246,M247)</f>
        <v>0</v>
      </c>
      <c r="N232" s="130">
        <f>SUM(N233,N234,N236,N239,N245,N246,N247)</f>
        <v>0</v>
      </c>
      <c r="O232" s="160">
        <f t="shared" si="27"/>
        <v>0</v>
      </c>
      <c r="P232" s="353"/>
      <c r="R232" s="300"/>
    </row>
    <row r="233" spans="1:18" ht="24" x14ac:dyDescent="0.25">
      <c r="A233" s="116">
        <v>6220</v>
      </c>
      <c r="B233" s="50" t="s">
        <v>205</v>
      </c>
      <c r="C233" s="258">
        <f t="shared" si="21"/>
        <v>0</v>
      </c>
      <c r="D233" s="252"/>
      <c r="E233" s="53"/>
      <c r="F233" s="145">
        <f t="shared" si="24"/>
        <v>0</v>
      </c>
      <c r="G233" s="252"/>
      <c r="H233" s="201"/>
      <c r="I233" s="109">
        <f t="shared" si="25"/>
        <v>0</v>
      </c>
      <c r="J233" s="252"/>
      <c r="K233" s="201"/>
      <c r="L233" s="109">
        <f t="shared" si="26"/>
        <v>0</v>
      </c>
      <c r="M233" s="294"/>
      <c r="N233" s="53"/>
      <c r="O233" s="109">
        <f t="shared" si="27"/>
        <v>0</v>
      </c>
      <c r="P233" s="343"/>
      <c r="R233" s="300"/>
    </row>
    <row r="234" spans="1:18" x14ac:dyDescent="0.25">
      <c r="A234" s="111">
        <v>6230</v>
      </c>
      <c r="B234" s="56" t="s">
        <v>316</v>
      </c>
      <c r="C234" s="149">
        <f t="shared" si="21"/>
        <v>0</v>
      </c>
      <c r="D234" s="253">
        <f>SUM(D235)</f>
        <v>0</v>
      </c>
      <c r="E234" s="202">
        <f>SUM(E235)</f>
        <v>0</v>
      </c>
      <c r="F234" s="149">
        <f t="shared" si="24"/>
        <v>0</v>
      </c>
      <c r="G234" s="253">
        <f>SUM(G235)</f>
        <v>0</v>
      </c>
      <c r="H234" s="202">
        <f>SUM(H235)</f>
        <v>0</v>
      </c>
      <c r="I234" s="112">
        <f t="shared" si="25"/>
        <v>0</v>
      </c>
      <c r="J234" s="253">
        <f>SUM(J235)</f>
        <v>0</v>
      </c>
      <c r="K234" s="202">
        <f>SUM(K235)</f>
        <v>0</v>
      </c>
      <c r="L234" s="112">
        <f t="shared" si="26"/>
        <v>0</v>
      </c>
      <c r="M234" s="253">
        <f>SUM(M235)</f>
        <v>0</v>
      </c>
      <c r="N234" s="202">
        <f>SUM(N235)</f>
        <v>0</v>
      </c>
      <c r="O234" s="112">
        <f t="shared" si="27"/>
        <v>0</v>
      </c>
      <c r="P234" s="344"/>
      <c r="R234" s="300"/>
    </row>
    <row r="235" spans="1:18" ht="24" x14ac:dyDescent="0.25">
      <c r="A235" s="35">
        <v>6239</v>
      </c>
      <c r="B235" s="50" t="s">
        <v>317</v>
      </c>
      <c r="C235" s="149">
        <f t="shared" si="21"/>
        <v>0</v>
      </c>
      <c r="D235" s="253"/>
      <c r="E235" s="59"/>
      <c r="F235" s="149">
        <f t="shared" si="24"/>
        <v>0</v>
      </c>
      <c r="G235" s="253"/>
      <c r="H235" s="202"/>
      <c r="I235" s="112">
        <f t="shared" si="25"/>
        <v>0</v>
      </c>
      <c r="J235" s="253"/>
      <c r="K235" s="202"/>
      <c r="L235" s="112">
        <f t="shared" si="26"/>
        <v>0</v>
      </c>
      <c r="M235" s="125"/>
      <c r="N235" s="59"/>
      <c r="O235" s="112">
        <f t="shared" si="27"/>
        <v>0</v>
      </c>
      <c r="P235" s="344"/>
      <c r="R235" s="300"/>
    </row>
    <row r="236" spans="1:18" ht="24" x14ac:dyDescent="0.25">
      <c r="A236" s="111">
        <v>6240</v>
      </c>
      <c r="B236" s="56" t="s">
        <v>206</v>
      </c>
      <c r="C236" s="149">
        <f t="shared" si="21"/>
        <v>0</v>
      </c>
      <c r="D236" s="254">
        <f>SUM(D237:D238)</f>
        <v>0</v>
      </c>
      <c r="E236" s="38">
        <f>SUM(E237:E238)</f>
        <v>0</v>
      </c>
      <c r="F236" s="149">
        <f t="shared" si="24"/>
        <v>0</v>
      </c>
      <c r="G236" s="254">
        <f>SUM(G237:G238)</f>
        <v>0</v>
      </c>
      <c r="H236" s="118">
        <f>SUM(H237:H238)</f>
        <v>0</v>
      </c>
      <c r="I236" s="112">
        <f t="shared" si="25"/>
        <v>0</v>
      </c>
      <c r="J236" s="254">
        <f>SUM(J237:J238)</f>
        <v>0</v>
      </c>
      <c r="K236" s="118">
        <f>SUM(K237:K238)</f>
        <v>0</v>
      </c>
      <c r="L236" s="112">
        <f t="shared" si="26"/>
        <v>0</v>
      </c>
      <c r="M236" s="135">
        <f>SUM(M237:M238)</f>
        <v>0</v>
      </c>
      <c r="N236" s="38">
        <f>SUM(N237:N238)</f>
        <v>0</v>
      </c>
      <c r="O236" s="112">
        <f t="shared" si="27"/>
        <v>0</v>
      </c>
      <c r="P236" s="344"/>
      <c r="R236" s="300"/>
    </row>
    <row r="237" spans="1:18" x14ac:dyDescent="0.25">
      <c r="A237" s="35">
        <v>6241</v>
      </c>
      <c r="B237" s="56" t="s">
        <v>207</v>
      </c>
      <c r="C237" s="149">
        <f t="shared" si="21"/>
        <v>0</v>
      </c>
      <c r="D237" s="253"/>
      <c r="E237" s="59"/>
      <c r="F237" s="143">
        <f t="shared" si="24"/>
        <v>0</v>
      </c>
      <c r="G237" s="253"/>
      <c r="H237" s="202"/>
      <c r="I237" s="110">
        <f t="shared" si="25"/>
        <v>0</v>
      </c>
      <c r="J237" s="253"/>
      <c r="K237" s="202"/>
      <c r="L237" s="110">
        <f t="shared" si="26"/>
        <v>0</v>
      </c>
      <c r="M237" s="125"/>
      <c r="N237" s="59"/>
      <c r="O237" s="110">
        <f t="shared" si="27"/>
        <v>0</v>
      </c>
      <c r="P237" s="344"/>
      <c r="R237" s="300"/>
    </row>
    <row r="238" spans="1:18" x14ac:dyDescent="0.25">
      <c r="A238" s="35">
        <v>6242</v>
      </c>
      <c r="B238" s="56" t="s">
        <v>208</v>
      </c>
      <c r="C238" s="149">
        <f t="shared" si="21"/>
        <v>0</v>
      </c>
      <c r="D238" s="253"/>
      <c r="E238" s="59"/>
      <c r="F238" s="143">
        <f t="shared" si="24"/>
        <v>0</v>
      </c>
      <c r="G238" s="253"/>
      <c r="H238" s="202"/>
      <c r="I238" s="110">
        <f t="shared" si="25"/>
        <v>0</v>
      </c>
      <c r="J238" s="253"/>
      <c r="K238" s="202"/>
      <c r="L238" s="110">
        <f t="shared" si="26"/>
        <v>0</v>
      </c>
      <c r="M238" s="125"/>
      <c r="N238" s="59"/>
      <c r="O238" s="110">
        <f t="shared" si="27"/>
        <v>0</v>
      </c>
      <c r="P238" s="344"/>
      <c r="R238" s="300"/>
    </row>
    <row r="239" spans="1:18" ht="25.5" customHeight="1" x14ac:dyDescent="0.25">
      <c r="A239" s="111">
        <v>6250</v>
      </c>
      <c r="B239" s="56" t="s">
        <v>209</v>
      </c>
      <c r="C239" s="149">
        <f t="shared" si="21"/>
        <v>0</v>
      </c>
      <c r="D239" s="254">
        <f>SUM(D240:D244)</f>
        <v>0</v>
      </c>
      <c r="E239" s="38">
        <f>SUM(E240:E244)</f>
        <v>0</v>
      </c>
      <c r="F239" s="149">
        <f t="shared" si="24"/>
        <v>0</v>
      </c>
      <c r="G239" s="254">
        <f>SUM(G240:G244)</f>
        <v>0</v>
      </c>
      <c r="H239" s="118">
        <f>SUM(H240:H244)</f>
        <v>0</v>
      </c>
      <c r="I239" s="112">
        <f t="shared" si="25"/>
        <v>0</v>
      </c>
      <c r="J239" s="254">
        <f>SUM(J240:J244)</f>
        <v>0</v>
      </c>
      <c r="K239" s="118">
        <f>SUM(K240:K244)</f>
        <v>0</v>
      </c>
      <c r="L239" s="112">
        <f t="shared" si="26"/>
        <v>0</v>
      </c>
      <c r="M239" s="135">
        <f>SUM(M240:M244)</f>
        <v>0</v>
      </c>
      <c r="N239" s="38">
        <f>SUM(N240:N244)</f>
        <v>0</v>
      </c>
      <c r="O239" s="112">
        <f t="shared" si="27"/>
        <v>0</v>
      </c>
      <c r="P239" s="344"/>
      <c r="R239" s="300"/>
    </row>
    <row r="240" spans="1:18" ht="14.25" customHeight="1" x14ac:dyDescent="0.25">
      <c r="A240" s="35">
        <v>6252</v>
      </c>
      <c r="B240" s="56" t="s">
        <v>210</v>
      </c>
      <c r="C240" s="149">
        <f t="shared" si="21"/>
        <v>0</v>
      </c>
      <c r="D240" s="253"/>
      <c r="E240" s="59"/>
      <c r="F240" s="143">
        <f t="shared" si="24"/>
        <v>0</v>
      </c>
      <c r="G240" s="253"/>
      <c r="H240" s="202"/>
      <c r="I240" s="110">
        <f t="shared" si="25"/>
        <v>0</v>
      </c>
      <c r="J240" s="253"/>
      <c r="K240" s="202"/>
      <c r="L240" s="110">
        <f t="shared" si="26"/>
        <v>0</v>
      </c>
      <c r="M240" s="125"/>
      <c r="N240" s="59"/>
      <c r="O240" s="110">
        <f t="shared" si="27"/>
        <v>0</v>
      </c>
      <c r="P240" s="344"/>
      <c r="R240" s="300"/>
    </row>
    <row r="241" spans="1:18" ht="14.25" customHeight="1" x14ac:dyDescent="0.25">
      <c r="A241" s="35">
        <v>6253</v>
      </c>
      <c r="B241" s="56" t="s">
        <v>211</v>
      </c>
      <c r="C241" s="149">
        <f t="shared" si="21"/>
        <v>0</v>
      </c>
      <c r="D241" s="253"/>
      <c r="E241" s="59"/>
      <c r="F241" s="143">
        <f t="shared" si="24"/>
        <v>0</v>
      </c>
      <c r="G241" s="253"/>
      <c r="H241" s="202"/>
      <c r="I241" s="110">
        <f t="shared" si="25"/>
        <v>0</v>
      </c>
      <c r="J241" s="253"/>
      <c r="K241" s="202"/>
      <c r="L241" s="110">
        <f t="shared" si="26"/>
        <v>0</v>
      </c>
      <c r="M241" s="125"/>
      <c r="N241" s="59"/>
      <c r="O241" s="110">
        <f t="shared" si="27"/>
        <v>0</v>
      </c>
      <c r="P241" s="344"/>
      <c r="R241" s="300"/>
    </row>
    <row r="242" spans="1:18" ht="24" x14ac:dyDescent="0.25">
      <c r="A242" s="35">
        <v>6254</v>
      </c>
      <c r="B242" s="56" t="s">
        <v>212</v>
      </c>
      <c r="C242" s="149">
        <f t="shared" si="21"/>
        <v>0</v>
      </c>
      <c r="D242" s="253"/>
      <c r="E242" s="59"/>
      <c r="F242" s="143">
        <f t="shared" si="24"/>
        <v>0</v>
      </c>
      <c r="G242" s="253"/>
      <c r="H242" s="202"/>
      <c r="I242" s="110">
        <f t="shared" si="25"/>
        <v>0</v>
      </c>
      <c r="J242" s="253"/>
      <c r="K242" s="202"/>
      <c r="L242" s="110">
        <f t="shared" si="26"/>
        <v>0</v>
      </c>
      <c r="M242" s="125"/>
      <c r="N242" s="59"/>
      <c r="O242" s="110">
        <f t="shared" si="27"/>
        <v>0</v>
      </c>
      <c r="P242" s="344"/>
      <c r="R242" s="300"/>
    </row>
    <row r="243" spans="1:18" ht="24" x14ac:dyDescent="0.25">
      <c r="A243" s="35">
        <v>6255</v>
      </c>
      <c r="B243" s="56" t="s">
        <v>213</v>
      </c>
      <c r="C243" s="149">
        <f t="shared" si="21"/>
        <v>0</v>
      </c>
      <c r="D243" s="253"/>
      <c r="E243" s="59"/>
      <c r="F243" s="143">
        <f t="shared" si="24"/>
        <v>0</v>
      </c>
      <c r="G243" s="253"/>
      <c r="H243" s="202"/>
      <c r="I243" s="110">
        <f t="shared" si="25"/>
        <v>0</v>
      </c>
      <c r="J243" s="253"/>
      <c r="K243" s="202"/>
      <c r="L243" s="110">
        <f t="shared" si="26"/>
        <v>0</v>
      </c>
      <c r="M243" s="125"/>
      <c r="N243" s="59"/>
      <c r="O243" s="110">
        <f t="shared" si="27"/>
        <v>0</v>
      </c>
      <c r="P243" s="344"/>
      <c r="R243" s="300"/>
    </row>
    <row r="244" spans="1:18" x14ac:dyDescent="0.25">
      <c r="A244" s="35">
        <v>6259</v>
      </c>
      <c r="B244" s="56" t="s">
        <v>214</v>
      </c>
      <c r="C244" s="149">
        <f t="shared" si="21"/>
        <v>0</v>
      </c>
      <c r="D244" s="253"/>
      <c r="E244" s="59"/>
      <c r="F244" s="143">
        <f t="shared" si="24"/>
        <v>0</v>
      </c>
      <c r="G244" s="253"/>
      <c r="H244" s="202"/>
      <c r="I244" s="110">
        <f t="shared" si="25"/>
        <v>0</v>
      </c>
      <c r="J244" s="253"/>
      <c r="K244" s="202"/>
      <c r="L244" s="110">
        <f t="shared" si="26"/>
        <v>0</v>
      </c>
      <c r="M244" s="125"/>
      <c r="N244" s="59"/>
      <c r="O244" s="110">
        <f t="shared" si="27"/>
        <v>0</v>
      </c>
      <c r="P244" s="344"/>
      <c r="R244" s="300"/>
    </row>
    <row r="245" spans="1:18" ht="37.5" customHeight="1" x14ac:dyDescent="0.25">
      <c r="A245" s="111">
        <v>6260</v>
      </c>
      <c r="B245" s="56" t="s">
        <v>215</v>
      </c>
      <c r="C245" s="149">
        <f t="shared" si="21"/>
        <v>0</v>
      </c>
      <c r="D245" s="253"/>
      <c r="E245" s="59"/>
      <c r="F245" s="143">
        <f t="shared" ref="F245:F286" si="30">D245+E245</f>
        <v>0</v>
      </c>
      <c r="G245" s="253"/>
      <c r="H245" s="202"/>
      <c r="I245" s="110">
        <f t="shared" ref="I245:I286" si="31">G245+H245</f>
        <v>0</v>
      </c>
      <c r="J245" s="253"/>
      <c r="K245" s="202"/>
      <c r="L245" s="110">
        <f t="shared" ref="L245:L286" si="32">J245+K245</f>
        <v>0</v>
      </c>
      <c r="M245" s="125"/>
      <c r="N245" s="59"/>
      <c r="O245" s="110">
        <f t="shared" ref="O245:O276" si="33">M245+N245</f>
        <v>0</v>
      </c>
      <c r="P245" s="344"/>
      <c r="R245" s="300"/>
    </row>
    <row r="246" spans="1:18" x14ac:dyDescent="0.25">
      <c r="A246" s="111">
        <v>6270</v>
      </c>
      <c r="B246" s="56" t="s">
        <v>216</v>
      </c>
      <c r="C246" s="149">
        <f t="shared" si="21"/>
        <v>0</v>
      </c>
      <c r="D246" s="253"/>
      <c r="E246" s="59"/>
      <c r="F246" s="143">
        <f t="shared" si="30"/>
        <v>0</v>
      </c>
      <c r="G246" s="253"/>
      <c r="H246" s="202"/>
      <c r="I246" s="110">
        <f t="shared" si="31"/>
        <v>0</v>
      </c>
      <c r="J246" s="253"/>
      <c r="K246" s="202"/>
      <c r="L246" s="110">
        <f t="shared" si="32"/>
        <v>0</v>
      </c>
      <c r="M246" s="125"/>
      <c r="N246" s="59"/>
      <c r="O246" s="110">
        <f t="shared" si="33"/>
        <v>0</v>
      </c>
      <c r="P246" s="344"/>
      <c r="R246" s="300"/>
    </row>
    <row r="247" spans="1:18" ht="24.75" customHeight="1" x14ac:dyDescent="0.25">
      <c r="A247" s="116">
        <v>6290</v>
      </c>
      <c r="B247" s="50" t="s">
        <v>217</v>
      </c>
      <c r="C247" s="149">
        <f t="shared" si="21"/>
        <v>0</v>
      </c>
      <c r="D247" s="257">
        <f>SUM(D248:D251)</f>
        <v>0</v>
      </c>
      <c r="E247" s="68">
        <f>SUM(E248:E251)</f>
        <v>0</v>
      </c>
      <c r="F247" s="258">
        <f t="shared" si="30"/>
        <v>0</v>
      </c>
      <c r="G247" s="257">
        <f t="shared" ref="G247:K247" si="34">SUM(G248:G251)</f>
        <v>0</v>
      </c>
      <c r="H247" s="204">
        <f t="shared" si="34"/>
        <v>0</v>
      </c>
      <c r="I247" s="117">
        <f t="shared" si="31"/>
        <v>0</v>
      </c>
      <c r="J247" s="257">
        <f t="shared" si="34"/>
        <v>0</v>
      </c>
      <c r="K247" s="204">
        <f t="shared" si="34"/>
        <v>0</v>
      </c>
      <c r="L247" s="117">
        <f t="shared" si="32"/>
        <v>0</v>
      </c>
      <c r="M247" s="142">
        <f t="shared" ref="M247:N247" si="35">SUM(M248:M251)</f>
        <v>0</v>
      </c>
      <c r="N247" s="312">
        <f t="shared" si="35"/>
        <v>0</v>
      </c>
      <c r="O247" s="317">
        <f t="shared" si="33"/>
        <v>0</v>
      </c>
      <c r="P247" s="355"/>
      <c r="R247" s="300"/>
    </row>
    <row r="248" spans="1:18" x14ac:dyDescent="0.25">
      <c r="A248" s="35">
        <v>6291</v>
      </c>
      <c r="B248" s="56" t="s">
        <v>218</v>
      </c>
      <c r="C248" s="149">
        <f t="shared" si="21"/>
        <v>0</v>
      </c>
      <c r="D248" s="253"/>
      <c r="E248" s="59"/>
      <c r="F248" s="143">
        <f t="shared" si="30"/>
        <v>0</v>
      </c>
      <c r="G248" s="253"/>
      <c r="H248" s="202"/>
      <c r="I248" s="110">
        <f t="shared" si="31"/>
        <v>0</v>
      </c>
      <c r="J248" s="253"/>
      <c r="K248" s="202"/>
      <c r="L248" s="110">
        <f t="shared" si="32"/>
        <v>0</v>
      </c>
      <c r="M248" s="125"/>
      <c r="N248" s="59"/>
      <c r="O248" s="110">
        <f t="shared" si="33"/>
        <v>0</v>
      </c>
      <c r="P248" s="344"/>
      <c r="R248" s="300"/>
    </row>
    <row r="249" spans="1:18" x14ac:dyDescent="0.25">
      <c r="A249" s="35">
        <v>6292</v>
      </c>
      <c r="B249" s="56" t="s">
        <v>219</v>
      </c>
      <c r="C249" s="149">
        <f t="shared" si="21"/>
        <v>0</v>
      </c>
      <c r="D249" s="253"/>
      <c r="E249" s="59"/>
      <c r="F249" s="143">
        <f t="shared" si="30"/>
        <v>0</v>
      </c>
      <c r="G249" s="253"/>
      <c r="H249" s="202"/>
      <c r="I249" s="110">
        <f t="shared" si="31"/>
        <v>0</v>
      </c>
      <c r="J249" s="253"/>
      <c r="K249" s="202"/>
      <c r="L249" s="110">
        <f t="shared" si="32"/>
        <v>0</v>
      </c>
      <c r="M249" s="125"/>
      <c r="N249" s="59"/>
      <c r="O249" s="110">
        <f t="shared" si="33"/>
        <v>0</v>
      </c>
      <c r="P249" s="344"/>
      <c r="R249" s="300"/>
    </row>
    <row r="250" spans="1:18" ht="78.75" customHeight="1" x14ac:dyDescent="0.25">
      <c r="A250" s="35">
        <v>6296</v>
      </c>
      <c r="B250" s="56" t="s">
        <v>220</v>
      </c>
      <c r="C250" s="149">
        <f t="shared" si="21"/>
        <v>0</v>
      </c>
      <c r="D250" s="253"/>
      <c r="E250" s="59"/>
      <c r="F250" s="143">
        <f t="shared" si="30"/>
        <v>0</v>
      </c>
      <c r="G250" s="253"/>
      <c r="H250" s="202"/>
      <c r="I250" s="110">
        <f t="shared" si="31"/>
        <v>0</v>
      </c>
      <c r="J250" s="253"/>
      <c r="K250" s="202"/>
      <c r="L250" s="110">
        <f t="shared" si="32"/>
        <v>0</v>
      </c>
      <c r="M250" s="125"/>
      <c r="N250" s="59"/>
      <c r="O250" s="110">
        <f t="shared" si="33"/>
        <v>0</v>
      </c>
      <c r="P250" s="344"/>
      <c r="R250" s="300"/>
    </row>
    <row r="251" spans="1:18" ht="39.75" customHeight="1" x14ac:dyDescent="0.25">
      <c r="A251" s="35">
        <v>6299</v>
      </c>
      <c r="B251" s="56" t="s">
        <v>221</v>
      </c>
      <c r="C251" s="149">
        <f t="shared" si="21"/>
        <v>0</v>
      </c>
      <c r="D251" s="253"/>
      <c r="E251" s="59"/>
      <c r="F251" s="143">
        <f t="shared" si="30"/>
        <v>0</v>
      </c>
      <c r="G251" s="253"/>
      <c r="H251" s="202"/>
      <c r="I251" s="110">
        <f t="shared" si="31"/>
        <v>0</v>
      </c>
      <c r="J251" s="253"/>
      <c r="K251" s="202"/>
      <c r="L251" s="110">
        <f t="shared" si="32"/>
        <v>0</v>
      </c>
      <c r="M251" s="125"/>
      <c r="N251" s="59"/>
      <c r="O251" s="110">
        <f t="shared" si="33"/>
        <v>0</v>
      </c>
      <c r="P251" s="344"/>
      <c r="R251" s="300"/>
    </row>
    <row r="252" spans="1:18" x14ac:dyDescent="0.25">
      <c r="A252" s="42">
        <v>6300</v>
      </c>
      <c r="B252" s="104" t="s">
        <v>222</v>
      </c>
      <c r="C252" s="373">
        <f t="shared" si="21"/>
        <v>0</v>
      </c>
      <c r="D252" s="249">
        <f>SUM(D253,D257,D258)</f>
        <v>0</v>
      </c>
      <c r="E252" s="48">
        <f>SUM(E253,E257,E258)</f>
        <v>0</v>
      </c>
      <c r="F252" s="250">
        <f t="shared" si="30"/>
        <v>0</v>
      </c>
      <c r="G252" s="249">
        <f t="shared" ref="G252:K252" si="36">SUM(G253,G257,G258)</f>
        <v>0</v>
      </c>
      <c r="H252" s="105">
        <f t="shared" si="36"/>
        <v>0</v>
      </c>
      <c r="I252" s="115">
        <f t="shared" si="31"/>
        <v>0</v>
      </c>
      <c r="J252" s="249">
        <f t="shared" si="36"/>
        <v>0</v>
      </c>
      <c r="K252" s="105">
        <f t="shared" si="36"/>
        <v>0</v>
      </c>
      <c r="L252" s="115">
        <f t="shared" si="32"/>
        <v>0</v>
      </c>
      <c r="M252" s="137">
        <f t="shared" ref="M252:N252" si="37">SUM(M253,M257,M258)</f>
        <v>0</v>
      </c>
      <c r="N252" s="62">
        <f t="shared" si="37"/>
        <v>0</v>
      </c>
      <c r="O252" s="284">
        <f t="shared" si="33"/>
        <v>0</v>
      </c>
      <c r="P252" s="354"/>
      <c r="R252" s="300"/>
    </row>
    <row r="253" spans="1:18" ht="24" x14ac:dyDescent="0.25">
      <c r="A253" s="116">
        <v>6320</v>
      </c>
      <c r="B253" s="50" t="s">
        <v>223</v>
      </c>
      <c r="C253" s="317">
        <f t="shared" si="21"/>
        <v>0</v>
      </c>
      <c r="D253" s="257">
        <f>SUM(D254:D256)</f>
        <v>0</v>
      </c>
      <c r="E253" s="68">
        <f>SUM(E254:E256)</f>
        <v>0</v>
      </c>
      <c r="F253" s="258">
        <f t="shared" si="30"/>
        <v>0</v>
      </c>
      <c r="G253" s="257">
        <f t="shared" ref="G253:K253" si="38">SUM(G254:G256)</f>
        <v>0</v>
      </c>
      <c r="H253" s="204">
        <f t="shared" si="38"/>
        <v>0</v>
      </c>
      <c r="I253" s="117">
        <f t="shared" si="31"/>
        <v>0</v>
      </c>
      <c r="J253" s="257">
        <f t="shared" si="38"/>
        <v>0</v>
      </c>
      <c r="K253" s="204">
        <f t="shared" si="38"/>
        <v>0</v>
      </c>
      <c r="L253" s="117">
        <f t="shared" si="32"/>
        <v>0</v>
      </c>
      <c r="M253" s="141">
        <f t="shared" ref="M253:N253" si="39">SUM(M254:M256)</f>
        <v>0</v>
      </c>
      <c r="N253" s="68">
        <f t="shared" si="39"/>
        <v>0</v>
      </c>
      <c r="O253" s="117">
        <f t="shared" si="33"/>
        <v>0</v>
      </c>
      <c r="P253" s="343"/>
      <c r="R253" s="300"/>
    </row>
    <row r="254" spans="1:18" x14ac:dyDescent="0.25">
      <c r="A254" s="35">
        <v>6322</v>
      </c>
      <c r="B254" s="56" t="s">
        <v>224</v>
      </c>
      <c r="C254" s="112">
        <f t="shared" si="21"/>
        <v>0</v>
      </c>
      <c r="D254" s="253"/>
      <c r="E254" s="59"/>
      <c r="F254" s="143">
        <f t="shared" si="30"/>
        <v>0</v>
      </c>
      <c r="G254" s="253"/>
      <c r="H254" s="202"/>
      <c r="I254" s="110">
        <f t="shared" si="31"/>
        <v>0</v>
      </c>
      <c r="J254" s="253"/>
      <c r="K254" s="202"/>
      <c r="L254" s="110">
        <f t="shared" si="32"/>
        <v>0</v>
      </c>
      <c r="M254" s="125"/>
      <c r="N254" s="59"/>
      <c r="O254" s="110">
        <f t="shared" si="33"/>
        <v>0</v>
      </c>
      <c r="P254" s="344"/>
      <c r="R254" s="300"/>
    </row>
    <row r="255" spans="1:18" ht="24" x14ac:dyDescent="0.25">
      <c r="A255" s="35">
        <v>6323</v>
      </c>
      <c r="B255" s="56" t="s">
        <v>225</v>
      </c>
      <c r="C255" s="112">
        <f t="shared" si="21"/>
        <v>0</v>
      </c>
      <c r="D255" s="253"/>
      <c r="E255" s="59"/>
      <c r="F255" s="143">
        <f t="shared" si="30"/>
        <v>0</v>
      </c>
      <c r="G255" s="253"/>
      <c r="H255" s="202"/>
      <c r="I255" s="110">
        <f t="shared" si="31"/>
        <v>0</v>
      </c>
      <c r="J255" s="253"/>
      <c r="K255" s="202"/>
      <c r="L255" s="110">
        <f t="shared" si="32"/>
        <v>0</v>
      </c>
      <c r="M255" s="125"/>
      <c r="N255" s="59"/>
      <c r="O255" s="110">
        <f t="shared" si="33"/>
        <v>0</v>
      </c>
      <c r="P255" s="344"/>
      <c r="R255" s="300"/>
    </row>
    <row r="256" spans="1:18" x14ac:dyDescent="0.25">
      <c r="A256" s="31">
        <v>6329</v>
      </c>
      <c r="B256" s="50" t="s">
        <v>226</v>
      </c>
      <c r="C256" s="112">
        <f t="shared" si="21"/>
        <v>0</v>
      </c>
      <c r="D256" s="252"/>
      <c r="E256" s="53"/>
      <c r="F256" s="145">
        <f t="shared" si="30"/>
        <v>0</v>
      </c>
      <c r="G256" s="252"/>
      <c r="H256" s="201"/>
      <c r="I256" s="109">
        <f t="shared" si="31"/>
        <v>0</v>
      </c>
      <c r="J256" s="252"/>
      <c r="K256" s="201"/>
      <c r="L256" s="109">
        <f t="shared" si="32"/>
        <v>0</v>
      </c>
      <c r="M256" s="294"/>
      <c r="N256" s="53"/>
      <c r="O256" s="109">
        <f t="shared" si="33"/>
        <v>0</v>
      </c>
      <c r="P256" s="343"/>
      <c r="R256" s="300"/>
    </row>
    <row r="257" spans="1:19" ht="24" x14ac:dyDescent="0.25">
      <c r="A257" s="146">
        <v>6330</v>
      </c>
      <c r="B257" s="147" t="s">
        <v>227</v>
      </c>
      <c r="C257" s="112">
        <f t="shared" ref="C257:C285" si="40">F257+I257+L257+O257</f>
        <v>0</v>
      </c>
      <c r="D257" s="261"/>
      <c r="E257" s="127"/>
      <c r="F257" s="262">
        <f t="shared" si="30"/>
        <v>0</v>
      </c>
      <c r="G257" s="261"/>
      <c r="H257" s="206"/>
      <c r="I257" s="153">
        <f t="shared" si="31"/>
        <v>0</v>
      </c>
      <c r="J257" s="261"/>
      <c r="K257" s="206"/>
      <c r="L257" s="153">
        <f t="shared" si="32"/>
        <v>0</v>
      </c>
      <c r="M257" s="128"/>
      <c r="N257" s="127"/>
      <c r="O257" s="153">
        <f t="shared" si="33"/>
        <v>0</v>
      </c>
      <c r="P257" s="355"/>
      <c r="R257" s="300"/>
    </row>
    <row r="258" spans="1:19" x14ac:dyDescent="0.25">
      <c r="A258" s="111">
        <v>6360</v>
      </c>
      <c r="B258" s="56" t="s">
        <v>228</v>
      </c>
      <c r="C258" s="112">
        <f t="shared" si="40"/>
        <v>0</v>
      </c>
      <c r="D258" s="253"/>
      <c r="E258" s="59"/>
      <c r="F258" s="143">
        <f t="shared" si="30"/>
        <v>0</v>
      </c>
      <c r="G258" s="253"/>
      <c r="H258" s="202"/>
      <c r="I258" s="110">
        <f t="shared" si="31"/>
        <v>0</v>
      </c>
      <c r="J258" s="253"/>
      <c r="K258" s="202"/>
      <c r="L258" s="110">
        <f t="shared" si="32"/>
        <v>0</v>
      </c>
      <c r="M258" s="125"/>
      <c r="N258" s="59"/>
      <c r="O258" s="110">
        <f t="shared" si="33"/>
        <v>0</v>
      </c>
      <c r="P258" s="344"/>
      <c r="R258" s="300"/>
    </row>
    <row r="259" spans="1:19" ht="36" x14ac:dyDescent="0.25">
      <c r="A259" s="42">
        <v>6400</v>
      </c>
      <c r="B259" s="104" t="s">
        <v>229</v>
      </c>
      <c r="C259" s="373">
        <f t="shared" si="40"/>
        <v>10000</v>
      </c>
      <c r="D259" s="249">
        <f>SUM(D260,D264)</f>
        <v>10000</v>
      </c>
      <c r="E259" s="48">
        <f>SUM(E260,E264)</f>
        <v>0</v>
      </c>
      <c r="F259" s="250">
        <f t="shared" si="30"/>
        <v>10000</v>
      </c>
      <c r="G259" s="249">
        <f t="shared" ref="G259:K259" si="41">SUM(G260,G264)</f>
        <v>0</v>
      </c>
      <c r="H259" s="105">
        <f t="shared" si="41"/>
        <v>0</v>
      </c>
      <c r="I259" s="115">
        <f t="shared" si="31"/>
        <v>0</v>
      </c>
      <c r="J259" s="249">
        <f t="shared" si="41"/>
        <v>0</v>
      </c>
      <c r="K259" s="105">
        <f t="shared" si="41"/>
        <v>0</v>
      </c>
      <c r="L259" s="115">
        <f t="shared" si="32"/>
        <v>0</v>
      </c>
      <c r="M259" s="137">
        <f t="shared" ref="M259:N259" si="42">SUM(M260,M264)</f>
        <v>0</v>
      </c>
      <c r="N259" s="62">
        <f t="shared" si="42"/>
        <v>0</v>
      </c>
      <c r="O259" s="284">
        <f t="shared" si="33"/>
        <v>0</v>
      </c>
      <c r="P259" s="354"/>
      <c r="R259" s="300"/>
    </row>
    <row r="260" spans="1:19" ht="24" x14ac:dyDescent="0.25">
      <c r="A260" s="116">
        <v>6410</v>
      </c>
      <c r="B260" s="50" t="s">
        <v>230</v>
      </c>
      <c r="C260" s="117">
        <f t="shared" si="40"/>
        <v>0</v>
      </c>
      <c r="D260" s="257">
        <f>SUM(D261:D263)</f>
        <v>0</v>
      </c>
      <c r="E260" s="68">
        <f>SUM(E261:E263)</f>
        <v>0</v>
      </c>
      <c r="F260" s="258">
        <f t="shared" si="30"/>
        <v>0</v>
      </c>
      <c r="G260" s="257">
        <f t="shared" ref="G260:K260" si="43">SUM(G261:G263)</f>
        <v>0</v>
      </c>
      <c r="H260" s="204">
        <f t="shared" si="43"/>
        <v>0</v>
      </c>
      <c r="I260" s="117">
        <f t="shared" si="31"/>
        <v>0</v>
      </c>
      <c r="J260" s="257">
        <f t="shared" si="43"/>
        <v>0</v>
      </c>
      <c r="K260" s="204">
        <f t="shared" si="43"/>
        <v>0</v>
      </c>
      <c r="L260" s="117">
        <f t="shared" si="32"/>
        <v>0</v>
      </c>
      <c r="M260" s="308">
        <f t="shared" ref="M260:N260" si="44">SUM(M261:M263)</f>
        <v>0</v>
      </c>
      <c r="N260" s="311">
        <f t="shared" si="44"/>
        <v>0</v>
      </c>
      <c r="O260" s="316">
        <f t="shared" si="33"/>
        <v>0</v>
      </c>
      <c r="P260" s="347"/>
      <c r="R260" s="300"/>
    </row>
    <row r="261" spans="1:19" x14ac:dyDescent="0.25">
      <c r="A261" s="35">
        <v>6411</v>
      </c>
      <c r="B261" s="148" t="s">
        <v>231</v>
      </c>
      <c r="C261" s="149">
        <f t="shared" si="40"/>
        <v>0</v>
      </c>
      <c r="D261" s="253"/>
      <c r="E261" s="59"/>
      <c r="F261" s="143">
        <f t="shared" si="30"/>
        <v>0</v>
      </c>
      <c r="G261" s="253"/>
      <c r="H261" s="202"/>
      <c r="I261" s="110">
        <f t="shared" si="31"/>
        <v>0</v>
      </c>
      <c r="J261" s="253"/>
      <c r="K261" s="202"/>
      <c r="L261" s="110">
        <f t="shared" si="32"/>
        <v>0</v>
      </c>
      <c r="M261" s="125"/>
      <c r="N261" s="59"/>
      <c r="O261" s="110">
        <f t="shared" si="33"/>
        <v>0</v>
      </c>
      <c r="P261" s="344"/>
      <c r="R261" s="300"/>
    </row>
    <row r="262" spans="1:19" ht="46.5" customHeight="1" x14ac:dyDescent="0.25">
      <c r="A262" s="35">
        <v>6412</v>
      </c>
      <c r="B262" s="56" t="s">
        <v>232</v>
      </c>
      <c r="C262" s="149">
        <f t="shared" si="40"/>
        <v>0</v>
      </c>
      <c r="D262" s="253"/>
      <c r="E262" s="59"/>
      <c r="F262" s="143">
        <f t="shared" si="30"/>
        <v>0</v>
      </c>
      <c r="G262" s="253"/>
      <c r="H262" s="202"/>
      <c r="I262" s="110">
        <f t="shared" si="31"/>
        <v>0</v>
      </c>
      <c r="J262" s="253"/>
      <c r="K262" s="202"/>
      <c r="L262" s="110">
        <f t="shared" si="32"/>
        <v>0</v>
      </c>
      <c r="M262" s="125"/>
      <c r="N262" s="59"/>
      <c r="O262" s="110">
        <f t="shared" si="33"/>
        <v>0</v>
      </c>
      <c r="P262" s="344"/>
      <c r="R262" s="300"/>
    </row>
    <row r="263" spans="1:19" ht="36" x14ac:dyDescent="0.25">
      <c r="A263" s="35">
        <v>6419</v>
      </c>
      <c r="B263" s="56" t="s">
        <v>233</v>
      </c>
      <c r="C263" s="149">
        <f t="shared" si="40"/>
        <v>0</v>
      </c>
      <c r="D263" s="253"/>
      <c r="E263" s="59"/>
      <c r="F263" s="143">
        <f t="shared" si="30"/>
        <v>0</v>
      </c>
      <c r="G263" s="253"/>
      <c r="H263" s="202"/>
      <c r="I263" s="110">
        <f t="shared" si="31"/>
        <v>0</v>
      </c>
      <c r="J263" s="253"/>
      <c r="K263" s="202"/>
      <c r="L263" s="110">
        <f t="shared" si="32"/>
        <v>0</v>
      </c>
      <c r="M263" s="125"/>
      <c r="N263" s="59"/>
      <c r="O263" s="110">
        <f t="shared" si="33"/>
        <v>0</v>
      </c>
      <c r="P263" s="344"/>
      <c r="R263" s="300"/>
    </row>
    <row r="264" spans="1:19" ht="36" x14ac:dyDescent="0.25">
      <c r="A264" s="111">
        <v>6420</v>
      </c>
      <c r="B264" s="56" t="s">
        <v>234</v>
      </c>
      <c r="C264" s="149">
        <f t="shared" si="40"/>
        <v>10000</v>
      </c>
      <c r="D264" s="254">
        <f>SUM(D265:D268)</f>
        <v>10000</v>
      </c>
      <c r="E264" s="38">
        <f>SUM(E265:E268)</f>
        <v>0</v>
      </c>
      <c r="F264" s="149">
        <f t="shared" si="30"/>
        <v>10000</v>
      </c>
      <c r="G264" s="254">
        <f>SUM(G265:G268)</f>
        <v>0</v>
      </c>
      <c r="H264" s="118">
        <f>SUM(H265:H268)</f>
        <v>0</v>
      </c>
      <c r="I264" s="112">
        <f t="shared" si="31"/>
        <v>0</v>
      </c>
      <c r="J264" s="254">
        <f>SUM(J265:J268)</f>
        <v>0</v>
      </c>
      <c r="K264" s="118">
        <f>SUM(K265:K268)</f>
        <v>0</v>
      </c>
      <c r="L264" s="112">
        <f t="shared" si="32"/>
        <v>0</v>
      </c>
      <c r="M264" s="135">
        <f>SUM(M265:M268)</f>
        <v>0</v>
      </c>
      <c r="N264" s="38">
        <f>SUM(N265:N268)</f>
        <v>0</v>
      </c>
      <c r="O264" s="112">
        <f t="shared" si="33"/>
        <v>0</v>
      </c>
      <c r="P264" s="344"/>
      <c r="R264" s="300"/>
    </row>
    <row r="265" spans="1:19" x14ac:dyDescent="0.25">
      <c r="A265" s="35">
        <v>6421</v>
      </c>
      <c r="B265" s="56" t="s">
        <v>235</v>
      </c>
      <c r="C265" s="149">
        <f t="shared" si="40"/>
        <v>0</v>
      </c>
      <c r="D265" s="253"/>
      <c r="E265" s="59"/>
      <c r="F265" s="143">
        <f t="shared" si="30"/>
        <v>0</v>
      </c>
      <c r="G265" s="253"/>
      <c r="H265" s="202"/>
      <c r="I265" s="110">
        <f t="shared" si="31"/>
        <v>0</v>
      </c>
      <c r="J265" s="253"/>
      <c r="K265" s="202"/>
      <c r="L265" s="110">
        <f t="shared" si="32"/>
        <v>0</v>
      </c>
      <c r="M265" s="125"/>
      <c r="N265" s="59"/>
      <c r="O265" s="110">
        <f t="shared" si="33"/>
        <v>0</v>
      </c>
      <c r="P265" s="344"/>
      <c r="R265" s="300"/>
    </row>
    <row r="266" spans="1:19" x14ac:dyDescent="0.25">
      <c r="A266" s="35">
        <v>6422</v>
      </c>
      <c r="B266" s="56" t="s">
        <v>236</v>
      </c>
      <c r="C266" s="149">
        <f t="shared" si="40"/>
        <v>10000</v>
      </c>
      <c r="D266" s="253">
        <v>10000</v>
      </c>
      <c r="E266" s="59"/>
      <c r="F266" s="143">
        <f t="shared" si="30"/>
        <v>10000</v>
      </c>
      <c r="G266" s="253"/>
      <c r="H266" s="202"/>
      <c r="I266" s="110">
        <f t="shared" si="31"/>
        <v>0</v>
      </c>
      <c r="J266" s="253"/>
      <c r="K266" s="202"/>
      <c r="L266" s="110">
        <f t="shared" si="32"/>
        <v>0</v>
      </c>
      <c r="M266" s="125"/>
      <c r="N266" s="59"/>
      <c r="O266" s="110">
        <f t="shared" si="33"/>
        <v>0</v>
      </c>
      <c r="P266" s="344"/>
      <c r="R266" s="300"/>
      <c r="S266" s="141"/>
    </row>
    <row r="267" spans="1:19" ht="24" x14ac:dyDescent="0.25">
      <c r="A267" s="35">
        <v>6423</v>
      </c>
      <c r="B267" s="56" t="s">
        <v>237</v>
      </c>
      <c r="C267" s="149">
        <f t="shared" si="40"/>
        <v>0</v>
      </c>
      <c r="D267" s="253"/>
      <c r="E267" s="59"/>
      <c r="F267" s="143">
        <f t="shared" si="30"/>
        <v>0</v>
      </c>
      <c r="G267" s="253"/>
      <c r="H267" s="202"/>
      <c r="I267" s="110">
        <f t="shared" si="31"/>
        <v>0</v>
      </c>
      <c r="J267" s="253"/>
      <c r="K267" s="202"/>
      <c r="L267" s="110">
        <f t="shared" si="32"/>
        <v>0</v>
      </c>
      <c r="M267" s="125"/>
      <c r="N267" s="59"/>
      <c r="O267" s="110">
        <f t="shared" si="33"/>
        <v>0</v>
      </c>
      <c r="P267" s="344"/>
      <c r="R267" s="300"/>
    </row>
    <row r="268" spans="1:19" ht="36" x14ac:dyDescent="0.25">
      <c r="A268" s="35">
        <v>6424</v>
      </c>
      <c r="B268" s="56" t="s">
        <v>275</v>
      </c>
      <c r="C268" s="149">
        <f t="shared" si="40"/>
        <v>0</v>
      </c>
      <c r="D268" s="253"/>
      <c r="E268" s="59"/>
      <c r="F268" s="143">
        <f t="shared" si="30"/>
        <v>0</v>
      </c>
      <c r="G268" s="253"/>
      <c r="H268" s="202"/>
      <c r="I268" s="110">
        <f t="shared" si="31"/>
        <v>0</v>
      </c>
      <c r="J268" s="253"/>
      <c r="K268" s="202"/>
      <c r="L268" s="110">
        <f t="shared" si="32"/>
        <v>0</v>
      </c>
      <c r="M268" s="125"/>
      <c r="N268" s="59"/>
      <c r="O268" s="110">
        <f t="shared" si="33"/>
        <v>0</v>
      </c>
      <c r="P268" s="344"/>
      <c r="R268" s="300"/>
    </row>
    <row r="269" spans="1:19" ht="48.75" customHeight="1" x14ac:dyDescent="0.25">
      <c r="A269" s="150">
        <v>7000</v>
      </c>
      <c r="B269" s="150" t="s">
        <v>238</v>
      </c>
      <c r="C269" s="386">
        <f t="shared" si="40"/>
        <v>0</v>
      </c>
      <c r="D269" s="266">
        <f>SUM(D270,D281)</f>
        <v>0</v>
      </c>
      <c r="E269" s="151">
        <f>SUM(E270,E281)</f>
        <v>0</v>
      </c>
      <c r="F269" s="267">
        <f t="shared" si="30"/>
        <v>0</v>
      </c>
      <c r="G269" s="266">
        <f t="shared" ref="G269:K269" si="45">SUM(G270,G281)</f>
        <v>0</v>
      </c>
      <c r="H269" s="209">
        <f t="shared" si="45"/>
        <v>0</v>
      </c>
      <c r="I269" s="285">
        <f t="shared" si="31"/>
        <v>0</v>
      </c>
      <c r="J269" s="266">
        <f t="shared" si="45"/>
        <v>0</v>
      </c>
      <c r="K269" s="209">
        <f t="shared" si="45"/>
        <v>0</v>
      </c>
      <c r="L269" s="285">
        <f t="shared" si="32"/>
        <v>0</v>
      </c>
      <c r="M269" s="310">
        <f t="shared" ref="M269:N269" si="46">SUM(M270,M281)</f>
        <v>0</v>
      </c>
      <c r="N269" s="314">
        <f t="shared" si="46"/>
        <v>0</v>
      </c>
      <c r="O269" s="319">
        <f t="shared" si="33"/>
        <v>0</v>
      </c>
      <c r="P269" s="357"/>
      <c r="R269" s="300"/>
    </row>
    <row r="270" spans="1:19" ht="24" x14ac:dyDescent="0.25">
      <c r="A270" s="42">
        <v>7200</v>
      </c>
      <c r="B270" s="104" t="s">
        <v>239</v>
      </c>
      <c r="C270" s="373">
        <f t="shared" si="40"/>
        <v>0</v>
      </c>
      <c r="D270" s="249">
        <f>SUM(D271,D272,D276,D277,D280)</f>
        <v>0</v>
      </c>
      <c r="E270" s="48">
        <f>SUM(E271,E272,E276,E277,E280)</f>
        <v>0</v>
      </c>
      <c r="F270" s="250">
        <f t="shared" si="30"/>
        <v>0</v>
      </c>
      <c r="G270" s="249">
        <f t="shared" ref="G270:K270" si="47">SUM(G271,G272,G276,G277,G280)</f>
        <v>0</v>
      </c>
      <c r="H270" s="105">
        <f t="shared" si="47"/>
        <v>0</v>
      </c>
      <c r="I270" s="115">
        <f t="shared" si="31"/>
        <v>0</v>
      </c>
      <c r="J270" s="249">
        <f t="shared" si="47"/>
        <v>0</v>
      </c>
      <c r="K270" s="105">
        <f t="shared" si="47"/>
        <v>0</v>
      </c>
      <c r="L270" s="115">
        <f t="shared" si="32"/>
        <v>0</v>
      </c>
      <c r="M270" s="140">
        <f t="shared" ref="M270:N270" si="48">SUM(M271,M272,M276,M277,M280)</f>
        <v>0</v>
      </c>
      <c r="N270" s="130">
        <f t="shared" si="48"/>
        <v>0</v>
      </c>
      <c r="O270" s="160">
        <f t="shared" si="33"/>
        <v>0</v>
      </c>
      <c r="P270" s="353"/>
      <c r="R270" s="300"/>
    </row>
    <row r="271" spans="1:19" ht="24" x14ac:dyDescent="0.25">
      <c r="A271" s="116">
        <v>7210</v>
      </c>
      <c r="B271" s="50" t="s">
        <v>240</v>
      </c>
      <c r="C271" s="374">
        <f t="shared" si="40"/>
        <v>0</v>
      </c>
      <c r="D271" s="252"/>
      <c r="E271" s="53"/>
      <c r="F271" s="145">
        <f t="shared" si="30"/>
        <v>0</v>
      </c>
      <c r="G271" s="252"/>
      <c r="H271" s="201"/>
      <c r="I271" s="109">
        <f t="shared" si="31"/>
        <v>0</v>
      </c>
      <c r="J271" s="252"/>
      <c r="K271" s="201"/>
      <c r="L271" s="109">
        <f t="shared" si="32"/>
        <v>0</v>
      </c>
      <c r="M271" s="294"/>
      <c r="N271" s="53"/>
      <c r="O271" s="109">
        <f t="shared" si="33"/>
        <v>0</v>
      </c>
      <c r="P271" s="343"/>
      <c r="R271" s="300"/>
    </row>
    <row r="272" spans="1:19" s="152" customFormat="1" ht="36" x14ac:dyDescent="0.25">
      <c r="A272" s="111">
        <v>7220</v>
      </c>
      <c r="B272" s="56" t="s">
        <v>241</v>
      </c>
      <c r="C272" s="362">
        <f t="shared" si="40"/>
        <v>0</v>
      </c>
      <c r="D272" s="254">
        <f>SUM(D273:D275)</f>
        <v>0</v>
      </c>
      <c r="E272" s="38">
        <f>SUM(E273:E275)</f>
        <v>0</v>
      </c>
      <c r="F272" s="149">
        <f t="shared" si="30"/>
        <v>0</v>
      </c>
      <c r="G272" s="254">
        <f>SUM(G273:G275)</f>
        <v>0</v>
      </c>
      <c r="H272" s="118">
        <f>SUM(H273:H275)</f>
        <v>0</v>
      </c>
      <c r="I272" s="112">
        <f t="shared" si="31"/>
        <v>0</v>
      </c>
      <c r="J272" s="254">
        <f>SUM(J273:J275)</f>
        <v>0</v>
      </c>
      <c r="K272" s="118">
        <f>SUM(K273:K275)</f>
        <v>0</v>
      </c>
      <c r="L272" s="112">
        <f t="shared" si="32"/>
        <v>0</v>
      </c>
      <c r="M272" s="135">
        <f>SUM(M273:M275)</f>
        <v>0</v>
      </c>
      <c r="N272" s="38">
        <f>SUM(N273:N275)</f>
        <v>0</v>
      </c>
      <c r="O272" s="112">
        <f t="shared" si="33"/>
        <v>0</v>
      </c>
      <c r="P272" s="344"/>
      <c r="R272" s="300"/>
    </row>
    <row r="273" spans="1:18" s="152" customFormat="1" ht="36" x14ac:dyDescent="0.25">
      <c r="A273" s="35">
        <v>7221</v>
      </c>
      <c r="B273" s="56" t="s">
        <v>242</v>
      </c>
      <c r="C273" s="362">
        <f t="shared" si="40"/>
        <v>0</v>
      </c>
      <c r="D273" s="253"/>
      <c r="E273" s="59"/>
      <c r="F273" s="143">
        <f t="shared" si="30"/>
        <v>0</v>
      </c>
      <c r="G273" s="253"/>
      <c r="H273" s="202"/>
      <c r="I273" s="110">
        <f t="shared" si="31"/>
        <v>0</v>
      </c>
      <c r="J273" s="253"/>
      <c r="K273" s="202"/>
      <c r="L273" s="110">
        <f t="shared" si="32"/>
        <v>0</v>
      </c>
      <c r="M273" s="125"/>
      <c r="N273" s="59"/>
      <c r="O273" s="110">
        <f t="shared" si="33"/>
        <v>0</v>
      </c>
      <c r="P273" s="344"/>
      <c r="R273" s="300"/>
    </row>
    <row r="274" spans="1:18" s="152" customFormat="1" ht="36" x14ac:dyDescent="0.25">
      <c r="A274" s="35">
        <v>7222</v>
      </c>
      <c r="B274" s="56" t="s">
        <v>243</v>
      </c>
      <c r="C274" s="362">
        <f t="shared" si="40"/>
        <v>0</v>
      </c>
      <c r="D274" s="253"/>
      <c r="E274" s="59"/>
      <c r="F274" s="143">
        <f t="shared" si="30"/>
        <v>0</v>
      </c>
      <c r="G274" s="253"/>
      <c r="H274" s="202"/>
      <c r="I274" s="110">
        <f t="shared" si="31"/>
        <v>0</v>
      </c>
      <c r="J274" s="253"/>
      <c r="K274" s="202"/>
      <c r="L274" s="110">
        <f t="shared" si="32"/>
        <v>0</v>
      </c>
      <c r="M274" s="125"/>
      <c r="N274" s="59"/>
      <c r="O274" s="110">
        <f t="shared" si="33"/>
        <v>0</v>
      </c>
      <c r="P274" s="344"/>
      <c r="R274" s="300"/>
    </row>
    <row r="275" spans="1:18" s="152" customFormat="1" ht="36" x14ac:dyDescent="0.25">
      <c r="A275" s="31">
        <v>7223</v>
      </c>
      <c r="B275" s="50" t="s">
        <v>276</v>
      </c>
      <c r="C275" s="362">
        <f t="shared" si="40"/>
        <v>0</v>
      </c>
      <c r="D275" s="252"/>
      <c r="E275" s="53"/>
      <c r="F275" s="145">
        <f t="shared" si="30"/>
        <v>0</v>
      </c>
      <c r="G275" s="252"/>
      <c r="H275" s="201"/>
      <c r="I275" s="109">
        <f t="shared" si="31"/>
        <v>0</v>
      </c>
      <c r="J275" s="252"/>
      <c r="K275" s="201"/>
      <c r="L275" s="109">
        <f t="shared" si="32"/>
        <v>0</v>
      </c>
      <c r="M275" s="294"/>
      <c r="N275" s="53"/>
      <c r="O275" s="109">
        <f t="shared" si="33"/>
        <v>0</v>
      </c>
      <c r="P275" s="343"/>
      <c r="R275" s="300"/>
    </row>
    <row r="276" spans="1:18" ht="24" x14ac:dyDescent="0.25">
      <c r="A276" s="111">
        <v>7230</v>
      </c>
      <c r="B276" s="56" t="s">
        <v>244</v>
      </c>
      <c r="C276" s="362">
        <f t="shared" si="40"/>
        <v>0</v>
      </c>
      <c r="D276" s="253"/>
      <c r="E276" s="59"/>
      <c r="F276" s="143">
        <f t="shared" si="30"/>
        <v>0</v>
      </c>
      <c r="G276" s="253"/>
      <c r="H276" s="202"/>
      <c r="I276" s="110">
        <f t="shared" si="31"/>
        <v>0</v>
      </c>
      <c r="J276" s="253"/>
      <c r="K276" s="202"/>
      <c r="L276" s="110">
        <f t="shared" si="32"/>
        <v>0</v>
      </c>
      <c r="M276" s="125"/>
      <c r="N276" s="59"/>
      <c r="O276" s="110">
        <f t="shared" si="33"/>
        <v>0</v>
      </c>
      <c r="P276" s="344"/>
      <c r="R276" s="300"/>
    </row>
    <row r="277" spans="1:18" ht="24" x14ac:dyDescent="0.25">
      <c r="A277" s="111">
        <v>7240</v>
      </c>
      <c r="B277" s="56" t="s">
        <v>245</v>
      </c>
      <c r="C277" s="362">
        <f t="shared" si="40"/>
        <v>0</v>
      </c>
      <c r="D277" s="254">
        <f>SUM(D278:D279)</f>
        <v>0</v>
      </c>
      <c r="E277" s="38">
        <f>SUM(E278:E279)</f>
        <v>0</v>
      </c>
      <c r="F277" s="149">
        <f t="shared" si="30"/>
        <v>0</v>
      </c>
      <c r="G277" s="254">
        <f>SUM(G278:G279)</f>
        <v>0</v>
      </c>
      <c r="H277" s="118">
        <f>SUM(H278:H279)</f>
        <v>0</v>
      </c>
      <c r="I277" s="112">
        <f t="shared" si="31"/>
        <v>0</v>
      </c>
      <c r="J277" s="254">
        <f>SUM(J278:J279)</f>
        <v>0</v>
      </c>
      <c r="K277" s="118">
        <f>SUM(K278:K279)</f>
        <v>0</v>
      </c>
      <c r="L277" s="112">
        <f t="shared" si="32"/>
        <v>0</v>
      </c>
      <c r="M277" s="135">
        <f>SUM(M278:M279)</f>
        <v>0</v>
      </c>
      <c r="N277" s="38">
        <f>SUM(N278:N279)</f>
        <v>0</v>
      </c>
      <c r="O277" s="112">
        <f>SUM(O278:O279)</f>
        <v>0</v>
      </c>
      <c r="P277" s="344"/>
      <c r="R277" s="300"/>
    </row>
    <row r="278" spans="1:18" ht="48" x14ac:dyDescent="0.25">
      <c r="A278" s="35">
        <v>7245</v>
      </c>
      <c r="B278" s="56" t="s">
        <v>246</v>
      </c>
      <c r="C278" s="362">
        <f t="shared" si="40"/>
        <v>0</v>
      </c>
      <c r="D278" s="253"/>
      <c r="E278" s="59"/>
      <c r="F278" s="143">
        <f t="shared" si="30"/>
        <v>0</v>
      </c>
      <c r="G278" s="253"/>
      <c r="H278" s="202"/>
      <c r="I278" s="110">
        <f t="shared" si="31"/>
        <v>0</v>
      </c>
      <c r="J278" s="253"/>
      <c r="K278" s="202"/>
      <c r="L278" s="110">
        <f t="shared" si="32"/>
        <v>0</v>
      </c>
      <c r="M278" s="125"/>
      <c r="N278" s="59"/>
      <c r="O278" s="110">
        <f t="shared" ref="O278:O281" si="49">M278+N278</f>
        <v>0</v>
      </c>
      <c r="P278" s="344"/>
      <c r="R278" s="300"/>
    </row>
    <row r="279" spans="1:18" ht="94.5" customHeight="1" x14ac:dyDescent="0.25">
      <c r="A279" s="35">
        <v>7246</v>
      </c>
      <c r="B279" s="56" t="s">
        <v>247</v>
      </c>
      <c r="C279" s="362">
        <f t="shared" si="40"/>
        <v>0</v>
      </c>
      <c r="D279" s="253"/>
      <c r="E279" s="59"/>
      <c r="F279" s="143">
        <f t="shared" si="30"/>
        <v>0</v>
      </c>
      <c r="G279" s="253"/>
      <c r="H279" s="202"/>
      <c r="I279" s="110">
        <f t="shared" si="31"/>
        <v>0</v>
      </c>
      <c r="J279" s="253"/>
      <c r="K279" s="202"/>
      <c r="L279" s="110">
        <f t="shared" si="32"/>
        <v>0</v>
      </c>
      <c r="M279" s="125"/>
      <c r="N279" s="59"/>
      <c r="O279" s="110">
        <f t="shared" si="49"/>
        <v>0</v>
      </c>
      <c r="P279" s="344"/>
      <c r="R279" s="300"/>
    </row>
    <row r="280" spans="1:18" ht="24" x14ac:dyDescent="0.25">
      <c r="A280" s="111">
        <v>7260</v>
      </c>
      <c r="B280" s="56" t="s">
        <v>248</v>
      </c>
      <c r="C280" s="362">
        <f t="shared" si="40"/>
        <v>0</v>
      </c>
      <c r="D280" s="252"/>
      <c r="E280" s="53"/>
      <c r="F280" s="145">
        <f t="shared" si="30"/>
        <v>0</v>
      </c>
      <c r="G280" s="252"/>
      <c r="H280" s="201"/>
      <c r="I280" s="109">
        <f t="shared" si="31"/>
        <v>0</v>
      </c>
      <c r="J280" s="252"/>
      <c r="K280" s="201"/>
      <c r="L280" s="109">
        <f t="shared" si="32"/>
        <v>0</v>
      </c>
      <c r="M280" s="294"/>
      <c r="N280" s="53"/>
      <c r="O280" s="109">
        <f t="shared" si="49"/>
        <v>0</v>
      </c>
      <c r="P280" s="343"/>
      <c r="R280" s="300"/>
    </row>
    <row r="281" spans="1:18" x14ac:dyDescent="0.25">
      <c r="A281" s="42">
        <v>7700</v>
      </c>
      <c r="B281" s="104" t="s">
        <v>249</v>
      </c>
      <c r="C281" s="363">
        <f t="shared" si="40"/>
        <v>0</v>
      </c>
      <c r="D281" s="264">
        <f>SUM(D282)</f>
        <v>0</v>
      </c>
      <c r="E281" s="62">
        <f>SUM(E282)</f>
        <v>0</v>
      </c>
      <c r="F281" s="265">
        <f t="shared" si="30"/>
        <v>0</v>
      </c>
      <c r="G281" s="264">
        <f>SUM(G282)</f>
        <v>0</v>
      </c>
      <c r="H281" s="208">
        <f>SUM(H282)</f>
        <v>0</v>
      </c>
      <c r="I281" s="284">
        <f t="shared" si="31"/>
        <v>0</v>
      </c>
      <c r="J281" s="264">
        <f>SUM(J282)</f>
        <v>0</v>
      </c>
      <c r="K281" s="208">
        <f>SUM(K282)</f>
        <v>0</v>
      </c>
      <c r="L281" s="284">
        <f t="shared" si="32"/>
        <v>0</v>
      </c>
      <c r="M281" s="137">
        <f>SUM(M282)</f>
        <v>0</v>
      </c>
      <c r="N281" s="62">
        <f>SUM(N282)</f>
        <v>0</v>
      </c>
      <c r="O281" s="284">
        <f t="shared" si="49"/>
        <v>0</v>
      </c>
      <c r="P281" s="354"/>
      <c r="R281" s="300"/>
    </row>
    <row r="282" spans="1:18" x14ac:dyDescent="0.25">
      <c r="A282" s="35">
        <v>7720</v>
      </c>
      <c r="B282" s="50" t="s">
        <v>250</v>
      </c>
      <c r="C282" s="385">
        <f t="shared" si="40"/>
        <v>0</v>
      </c>
      <c r="D282" s="729"/>
      <c r="E282" s="730"/>
      <c r="F282" s="731">
        <f t="shared" si="30"/>
        <v>0</v>
      </c>
      <c r="G282" s="729"/>
      <c r="H282" s="732"/>
      <c r="I282" s="733">
        <f t="shared" si="31"/>
        <v>0</v>
      </c>
      <c r="J282" s="729"/>
      <c r="K282" s="732"/>
      <c r="L282" s="733">
        <f>J282+K282</f>
        <v>0</v>
      </c>
      <c r="M282" s="734"/>
      <c r="N282" s="730"/>
      <c r="O282" s="733">
        <f>M282+N282</f>
        <v>0</v>
      </c>
      <c r="P282" s="354"/>
      <c r="R282" s="300"/>
    </row>
    <row r="283" spans="1:18" x14ac:dyDescent="0.25">
      <c r="A283" s="148"/>
      <c r="B283" s="56" t="s">
        <v>278</v>
      </c>
      <c r="C283" s="374">
        <f t="shared" si="40"/>
        <v>0</v>
      </c>
      <c r="D283" s="254">
        <f>SUM(D284:D285)</f>
        <v>0</v>
      </c>
      <c r="E283" s="38">
        <f>SUM(E284:E285)</f>
        <v>0</v>
      </c>
      <c r="F283" s="149">
        <f t="shared" si="30"/>
        <v>0</v>
      </c>
      <c r="G283" s="254">
        <f>SUM(G284:G285)</f>
        <v>0</v>
      </c>
      <c r="H283" s="118">
        <f>SUM(H284:H285)</f>
        <v>0</v>
      </c>
      <c r="I283" s="112">
        <f t="shared" si="31"/>
        <v>0</v>
      </c>
      <c r="J283" s="254">
        <f>SUM(J284:J285)</f>
        <v>0</v>
      </c>
      <c r="K283" s="118">
        <f>SUM(K284:K285)</f>
        <v>0</v>
      </c>
      <c r="L283" s="112">
        <f t="shared" si="32"/>
        <v>0</v>
      </c>
      <c r="M283" s="135">
        <f>SUM(M284:M285)</f>
        <v>0</v>
      </c>
      <c r="N283" s="38">
        <f>SUM(N284:N285)</f>
        <v>0</v>
      </c>
      <c r="O283" s="112">
        <f t="shared" ref="O283:O286" si="50">M283+N283</f>
        <v>0</v>
      </c>
      <c r="P283" s="344"/>
      <c r="R283" s="300"/>
    </row>
    <row r="284" spans="1:18" x14ac:dyDescent="0.25">
      <c r="A284" s="148" t="s">
        <v>281</v>
      </c>
      <c r="B284" s="35" t="s">
        <v>279</v>
      </c>
      <c r="C284" s="384">
        <f t="shared" si="40"/>
        <v>0</v>
      </c>
      <c r="D284" s="253"/>
      <c r="E284" s="59"/>
      <c r="F284" s="143">
        <f t="shared" si="30"/>
        <v>0</v>
      </c>
      <c r="G284" s="253"/>
      <c r="H284" s="202"/>
      <c r="I284" s="110">
        <f t="shared" si="31"/>
        <v>0</v>
      </c>
      <c r="J284" s="253"/>
      <c r="K284" s="202"/>
      <c r="L284" s="110">
        <f t="shared" si="32"/>
        <v>0</v>
      </c>
      <c r="M284" s="125"/>
      <c r="N284" s="59"/>
      <c r="O284" s="110">
        <f t="shared" si="50"/>
        <v>0</v>
      </c>
      <c r="P284" s="344"/>
      <c r="R284" s="300"/>
    </row>
    <row r="285" spans="1:18" ht="24" x14ac:dyDescent="0.25">
      <c r="A285" s="148" t="s">
        <v>282</v>
      </c>
      <c r="B285" s="154" t="s">
        <v>280</v>
      </c>
      <c r="C285" s="374">
        <f t="shared" si="40"/>
        <v>0</v>
      </c>
      <c r="D285" s="252"/>
      <c r="E285" s="53"/>
      <c r="F285" s="145">
        <f t="shared" si="30"/>
        <v>0</v>
      </c>
      <c r="G285" s="252"/>
      <c r="H285" s="201"/>
      <c r="I285" s="109">
        <f t="shared" si="31"/>
        <v>0</v>
      </c>
      <c r="J285" s="252"/>
      <c r="K285" s="201"/>
      <c r="L285" s="109">
        <f t="shared" si="32"/>
        <v>0</v>
      </c>
      <c r="M285" s="294"/>
      <c r="N285" s="53"/>
      <c r="O285" s="109">
        <f t="shared" si="50"/>
        <v>0</v>
      </c>
      <c r="P285" s="343"/>
      <c r="R285" s="300"/>
    </row>
    <row r="286" spans="1:18" x14ac:dyDescent="0.25">
      <c r="A286" s="155"/>
      <c r="B286" s="156" t="s">
        <v>251</v>
      </c>
      <c r="C286" s="286">
        <f>SUM(C283,C269,C231,C196,C188,C174,C76,C54)</f>
        <v>1256875</v>
      </c>
      <c r="D286" s="268">
        <f>SUM(D283,D269,D231,D196,D188,D174,D76,D54)</f>
        <v>1256875</v>
      </c>
      <c r="E286" s="157">
        <f>SUM(E283,E269,E231,E196,E188,E174,E76,E54)</f>
        <v>0</v>
      </c>
      <c r="F286" s="144">
        <f t="shared" si="30"/>
        <v>1256875</v>
      </c>
      <c r="G286" s="268">
        <f>SUM(G283,G269,G231,G196,G188,G174,G76,G54)</f>
        <v>0</v>
      </c>
      <c r="H286" s="159">
        <f>SUM(H283,H269,H231,H196,H188,H174,H76,H54)</f>
        <v>0</v>
      </c>
      <c r="I286" s="286">
        <f t="shared" si="31"/>
        <v>0</v>
      </c>
      <c r="J286" s="268">
        <f>SUM(J283,J269,J231,J196,J188,J174,J76,J54)</f>
        <v>0</v>
      </c>
      <c r="K286" s="159">
        <f>SUM(K283,K269,K231,K196,K188,K174,K76,K54)</f>
        <v>0</v>
      </c>
      <c r="L286" s="286">
        <f t="shared" si="32"/>
        <v>0</v>
      </c>
      <c r="M286" s="140">
        <f>SUM(M283,M269,M231,M196,M188,M174,M76,M54)</f>
        <v>0</v>
      </c>
      <c r="N286" s="130">
        <f>SUM(N283,N269,N231,N196,N188,N174,N76,N54)</f>
        <v>0</v>
      </c>
      <c r="O286" s="160">
        <f t="shared" si="50"/>
        <v>0</v>
      </c>
      <c r="P286" s="353"/>
      <c r="R286" s="300"/>
    </row>
    <row r="287" spans="1:18" ht="3" customHeight="1" x14ac:dyDescent="0.25">
      <c r="A287" s="155"/>
      <c r="B287" s="155"/>
      <c r="C287" s="385"/>
      <c r="D287" s="263"/>
      <c r="E287" s="130"/>
      <c r="F287" s="158"/>
      <c r="G287" s="263"/>
      <c r="H287" s="207"/>
      <c r="I287" s="160"/>
      <c r="J287" s="263"/>
      <c r="K287" s="207"/>
      <c r="L287" s="160"/>
      <c r="M287" s="140"/>
      <c r="N287" s="130"/>
      <c r="O287" s="160"/>
      <c r="P287" s="358"/>
      <c r="R287" s="300"/>
    </row>
    <row r="288" spans="1:18" s="19" customFormat="1" x14ac:dyDescent="0.25">
      <c r="A288" s="1195" t="s">
        <v>252</v>
      </c>
      <c r="B288" s="1196"/>
      <c r="C288" s="166">
        <f t="shared" ref="C288" si="51">F288+I288+L288+O288</f>
        <v>0</v>
      </c>
      <c r="D288" s="269">
        <f>SUM(D26,D27,D43)-D52</f>
        <v>0</v>
      </c>
      <c r="E288" s="162">
        <f>SUM(E26,E27,E43)-E52</f>
        <v>0</v>
      </c>
      <c r="F288" s="163">
        <f>D288+E288</f>
        <v>0</v>
      </c>
      <c r="G288" s="269">
        <f>SUM(G26,G27,G43)-G52</f>
        <v>0</v>
      </c>
      <c r="H288" s="210">
        <f>SUM(H26,H27,H43)-H52</f>
        <v>0</v>
      </c>
      <c r="I288" s="166">
        <f>G288+H288</f>
        <v>0</v>
      </c>
      <c r="J288" s="269">
        <f>(J28+J44)-J52</f>
        <v>0</v>
      </c>
      <c r="K288" s="210">
        <f>(K28+K44)-K52</f>
        <v>0</v>
      </c>
      <c r="L288" s="166">
        <f>J288+K288</f>
        <v>0</v>
      </c>
      <c r="M288" s="161">
        <f>M46-M52</f>
        <v>0</v>
      </c>
      <c r="N288" s="162">
        <f>N46-N52</f>
        <v>0</v>
      </c>
      <c r="O288" s="166">
        <f>M288+N288</f>
        <v>0</v>
      </c>
      <c r="P288" s="359"/>
      <c r="R288" s="300"/>
    </row>
    <row r="289" spans="1:18" ht="3" customHeight="1" x14ac:dyDescent="0.25">
      <c r="A289" s="164"/>
      <c r="B289" s="164"/>
      <c r="C289" s="385"/>
      <c r="D289" s="263"/>
      <c r="E289" s="130"/>
      <c r="F289" s="158"/>
      <c r="G289" s="263"/>
      <c r="H289" s="207"/>
      <c r="I289" s="160"/>
      <c r="J289" s="263"/>
      <c r="K289" s="207"/>
      <c r="L289" s="160"/>
      <c r="M289" s="140"/>
      <c r="N289" s="130"/>
      <c r="O289" s="160"/>
      <c r="P289" s="358"/>
      <c r="R289" s="300"/>
    </row>
    <row r="290" spans="1:18" s="19" customFormat="1" x14ac:dyDescent="0.25">
      <c r="A290" s="1195" t="s">
        <v>253</v>
      </c>
      <c r="B290" s="1196"/>
      <c r="C290" s="163">
        <f>SUM(C291,C293)-C301+C303</f>
        <v>0</v>
      </c>
      <c r="D290" s="269">
        <f>SUM(D291,D293)-D301+D303</f>
        <v>0</v>
      </c>
      <c r="E290" s="162">
        <f t="shared" ref="E290" si="52">SUM(E291,E293)-E301+E303</f>
        <v>0</v>
      </c>
      <c r="F290" s="163">
        <f>D290+E290</f>
        <v>0</v>
      </c>
      <c r="G290" s="269">
        <f t="shared" ref="G290:K290" si="53">SUM(G291,G293)-G301+G303</f>
        <v>0</v>
      </c>
      <c r="H290" s="210">
        <f t="shared" si="53"/>
        <v>0</v>
      </c>
      <c r="I290" s="166">
        <f>G290+H290</f>
        <v>0</v>
      </c>
      <c r="J290" s="269">
        <f t="shared" si="53"/>
        <v>0</v>
      </c>
      <c r="K290" s="210">
        <f t="shared" si="53"/>
        <v>0</v>
      </c>
      <c r="L290" s="166">
        <f>J290+K290</f>
        <v>0</v>
      </c>
      <c r="M290" s="161">
        <f t="shared" ref="M290:N290" si="54">SUM(M291,M293)-M301+M303</f>
        <v>0</v>
      </c>
      <c r="N290" s="162">
        <f t="shared" si="54"/>
        <v>0</v>
      </c>
      <c r="O290" s="166">
        <f>M290+N290</f>
        <v>0</v>
      </c>
      <c r="P290" s="359"/>
      <c r="R290" s="300"/>
    </row>
    <row r="291" spans="1:18" s="19" customFormat="1" x14ac:dyDescent="0.25">
      <c r="A291" s="165" t="s">
        <v>254</v>
      </c>
      <c r="B291" s="165" t="s">
        <v>255</v>
      </c>
      <c r="C291" s="163">
        <f>C23-C283</f>
        <v>0</v>
      </c>
      <c r="D291" s="269">
        <f>D23-D283</f>
        <v>0</v>
      </c>
      <c r="E291" s="162">
        <f>E23-E283</f>
        <v>0</v>
      </c>
      <c r="F291" s="163">
        <f>D291+E291</f>
        <v>0</v>
      </c>
      <c r="G291" s="269">
        <f>G23-G283</f>
        <v>0</v>
      </c>
      <c r="H291" s="210">
        <f>H23-H283</f>
        <v>0</v>
      </c>
      <c r="I291" s="166">
        <f>G291+H291</f>
        <v>0</v>
      </c>
      <c r="J291" s="269">
        <f>J23-J283</f>
        <v>0</v>
      </c>
      <c r="K291" s="210">
        <f>K23-K283</f>
        <v>0</v>
      </c>
      <c r="L291" s="166">
        <f>J291+K291</f>
        <v>0</v>
      </c>
      <c r="M291" s="161">
        <f>M23-M283</f>
        <v>0</v>
      </c>
      <c r="N291" s="162">
        <f>N23-N283</f>
        <v>0</v>
      </c>
      <c r="O291" s="166">
        <f>M291+N291</f>
        <v>0</v>
      </c>
      <c r="P291" s="359"/>
      <c r="R291" s="300"/>
    </row>
    <row r="292" spans="1:18" ht="3" customHeight="1" x14ac:dyDescent="0.25">
      <c r="A292" s="155"/>
      <c r="B292" s="155"/>
      <c r="C292" s="385"/>
      <c r="D292" s="263"/>
      <c r="E292" s="130"/>
      <c r="F292" s="158"/>
      <c r="G292" s="263"/>
      <c r="H292" s="207"/>
      <c r="I292" s="160"/>
      <c r="J292" s="263"/>
      <c r="K292" s="207"/>
      <c r="L292" s="160"/>
      <c r="M292" s="140"/>
      <c r="N292" s="130"/>
      <c r="O292" s="160"/>
      <c r="P292" s="358"/>
      <c r="R292" s="300"/>
    </row>
    <row r="293" spans="1:18" s="19" customFormat="1" x14ac:dyDescent="0.25">
      <c r="A293" s="167" t="s">
        <v>256</v>
      </c>
      <c r="B293" s="167" t="s">
        <v>257</v>
      </c>
      <c r="C293" s="163">
        <f>SUM(C294,C296,C298)-SUM(C295,C297,C299)</f>
        <v>0</v>
      </c>
      <c r="D293" s="269">
        <f t="shared" ref="D293:K293" si="55">SUM(D294,D296,D298)-SUM(D295,D297,D299)</f>
        <v>0</v>
      </c>
      <c r="E293" s="162">
        <f t="shared" si="55"/>
        <v>0</v>
      </c>
      <c r="F293" s="163">
        <f>D293+E293</f>
        <v>0</v>
      </c>
      <c r="G293" s="269">
        <f t="shared" si="55"/>
        <v>0</v>
      </c>
      <c r="H293" s="210">
        <f t="shared" si="55"/>
        <v>0</v>
      </c>
      <c r="I293" s="166">
        <f>G293+H293</f>
        <v>0</v>
      </c>
      <c r="J293" s="269">
        <f t="shared" si="55"/>
        <v>0</v>
      </c>
      <c r="K293" s="210">
        <f t="shared" si="55"/>
        <v>0</v>
      </c>
      <c r="L293" s="166">
        <f>J293+K293</f>
        <v>0</v>
      </c>
      <c r="M293" s="161">
        <f t="shared" ref="M293:N293" si="56">SUM(M294,M296,M298)-SUM(M295,M297,M299)</f>
        <v>0</v>
      </c>
      <c r="N293" s="162">
        <f t="shared" si="56"/>
        <v>0</v>
      </c>
      <c r="O293" s="166">
        <f>M293+N293</f>
        <v>0</v>
      </c>
      <c r="P293" s="359"/>
      <c r="R293" s="300"/>
    </row>
    <row r="294" spans="1:18" x14ac:dyDescent="0.25">
      <c r="A294" s="168" t="s">
        <v>258</v>
      </c>
      <c r="B294" s="82" t="s">
        <v>259</v>
      </c>
      <c r="C294" s="365">
        <f t="shared" ref="C294:C303" si="57">F294+I294+L294+O294</f>
        <v>0</v>
      </c>
      <c r="D294" s="270"/>
      <c r="E294" s="66"/>
      <c r="F294" s="271">
        <f>D294+E294</f>
        <v>0</v>
      </c>
      <c r="G294" s="270"/>
      <c r="H294" s="211"/>
      <c r="I294" s="169">
        <f>G294+H294</f>
        <v>0</v>
      </c>
      <c r="J294" s="270"/>
      <c r="K294" s="211"/>
      <c r="L294" s="169">
        <f>J294+K294</f>
        <v>0</v>
      </c>
      <c r="M294" s="295"/>
      <c r="N294" s="66"/>
      <c r="O294" s="169">
        <f>M294+N294</f>
        <v>0</v>
      </c>
      <c r="P294" s="347"/>
      <c r="R294" s="300"/>
    </row>
    <row r="295" spans="1:18" ht="24" x14ac:dyDescent="0.25">
      <c r="A295" s="148" t="s">
        <v>260</v>
      </c>
      <c r="B295" s="34" t="s">
        <v>261</v>
      </c>
      <c r="C295" s="362">
        <f t="shared" si="57"/>
        <v>0</v>
      </c>
      <c r="D295" s="253"/>
      <c r="E295" s="59"/>
      <c r="F295" s="143">
        <f>D295+E295</f>
        <v>0</v>
      </c>
      <c r="G295" s="253"/>
      <c r="H295" s="202"/>
      <c r="I295" s="110">
        <f>G295+H295</f>
        <v>0</v>
      </c>
      <c r="J295" s="253"/>
      <c r="K295" s="202"/>
      <c r="L295" s="110">
        <f>J295+K295</f>
        <v>0</v>
      </c>
      <c r="M295" s="125"/>
      <c r="N295" s="59"/>
      <c r="O295" s="110">
        <f>M295+N295</f>
        <v>0</v>
      </c>
      <c r="P295" s="344"/>
      <c r="R295" s="300"/>
    </row>
    <row r="296" spans="1:18" x14ac:dyDescent="0.25">
      <c r="A296" s="148" t="s">
        <v>262</v>
      </c>
      <c r="B296" s="34" t="s">
        <v>263</v>
      </c>
      <c r="C296" s="362">
        <f t="shared" si="57"/>
        <v>0</v>
      </c>
      <c r="D296" s="253"/>
      <c r="E296" s="59"/>
      <c r="F296" s="143">
        <f>D296+E296</f>
        <v>0</v>
      </c>
      <c r="G296" s="253"/>
      <c r="H296" s="202"/>
      <c r="I296" s="110">
        <f t="shared" ref="I296:I303" si="58">G296+H296</f>
        <v>0</v>
      </c>
      <c r="J296" s="253"/>
      <c r="K296" s="202"/>
      <c r="L296" s="110">
        <f t="shared" ref="L296:L303" si="59">J296+K296</f>
        <v>0</v>
      </c>
      <c r="M296" s="125"/>
      <c r="N296" s="59"/>
      <c r="O296" s="110">
        <f t="shared" ref="O296:O303" si="60">M296+N296</f>
        <v>0</v>
      </c>
      <c r="P296" s="344"/>
      <c r="R296" s="300"/>
    </row>
    <row r="297" spans="1:18" ht="24" x14ac:dyDescent="0.25">
      <c r="A297" s="148" t="s">
        <v>264</v>
      </c>
      <c r="B297" s="34" t="s">
        <v>265</v>
      </c>
      <c r="C297" s="362">
        <f t="shared" si="57"/>
        <v>0</v>
      </c>
      <c r="D297" s="253"/>
      <c r="E297" s="59"/>
      <c r="F297" s="143">
        <f t="shared" ref="F297:F303" si="61">D297+E297</f>
        <v>0</v>
      </c>
      <c r="G297" s="253"/>
      <c r="H297" s="202"/>
      <c r="I297" s="110">
        <f t="shared" si="58"/>
        <v>0</v>
      </c>
      <c r="J297" s="253"/>
      <c r="K297" s="202"/>
      <c r="L297" s="110">
        <f t="shared" si="59"/>
        <v>0</v>
      </c>
      <c r="M297" s="125"/>
      <c r="N297" s="59"/>
      <c r="O297" s="110">
        <f t="shared" si="60"/>
        <v>0</v>
      </c>
      <c r="P297" s="344"/>
      <c r="R297" s="300"/>
    </row>
    <row r="298" spans="1:18" x14ac:dyDescent="0.25">
      <c r="A298" s="148" t="s">
        <v>266</v>
      </c>
      <c r="B298" s="34" t="s">
        <v>267</v>
      </c>
      <c r="C298" s="362">
        <f t="shared" si="57"/>
        <v>0</v>
      </c>
      <c r="D298" s="253"/>
      <c r="E298" s="59"/>
      <c r="F298" s="143">
        <f t="shared" si="61"/>
        <v>0</v>
      </c>
      <c r="G298" s="253"/>
      <c r="H298" s="202"/>
      <c r="I298" s="110">
        <f t="shared" si="58"/>
        <v>0</v>
      </c>
      <c r="J298" s="253"/>
      <c r="K298" s="202"/>
      <c r="L298" s="110">
        <f t="shared" si="59"/>
        <v>0</v>
      </c>
      <c r="M298" s="125"/>
      <c r="N298" s="59"/>
      <c r="O298" s="110">
        <f t="shared" si="60"/>
        <v>0</v>
      </c>
      <c r="P298" s="344"/>
      <c r="R298" s="300"/>
    </row>
    <row r="299" spans="1:18" ht="24" x14ac:dyDescent="0.25">
      <c r="A299" s="170" t="s">
        <v>268</v>
      </c>
      <c r="B299" s="171" t="s">
        <v>269</v>
      </c>
      <c r="C299" s="384">
        <f t="shared" si="57"/>
        <v>0</v>
      </c>
      <c r="D299" s="261"/>
      <c r="E299" s="127"/>
      <c r="F299" s="262">
        <f t="shared" si="61"/>
        <v>0</v>
      </c>
      <c r="G299" s="261"/>
      <c r="H299" s="206"/>
      <c r="I299" s="153">
        <f t="shared" si="58"/>
        <v>0</v>
      </c>
      <c r="J299" s="261"/>
      <c r="K299" s="206"/>
      <c r="L299" s="153">
        <f t="shared" si="59"/>
        <v>0</v>
      </c>
      <c r="M299" s="128"/>
      <c r="N299" s="127"/>
      <c r="O299" s="153">
        <f t="shared" si="60"/>
        <v>0</v>
      </c>
      <c r="P299" s="355"/>
      <c r="R299" s="300"/>
    </row>
    <row r="300" spans="1:18" ht="3" customHeight="1" x14ac:dyDescent="0.25">
      <c r="A300" s="155"/>
      <c r="B300" s="155"/>
      <c r="C300" s="385"/>
      <c r="D300" s="263"/>
      <c r="E300" s="130"/>
      <c r="F300" s="158"/>
      <c r="G300" s="263"/>
      <c r="H300" s="207"/>
      <c r="I300" s="160"/>
      <c r="J300" s="263"/>
      <c r="K300" s="207"/>
      <c r="L300" s="160"/>
      <c r="M300" s="140"/>
      <c r="N300" s="130"/>
      <c r="O300" s="160"/>
      <c r="P300" s="358"/>
      <c r="R300" s="300"/>
    </row>
    <row r="301" spans="1:18" s="19" customFormat="1" x14ac:dyDescent="0.25">
      <c r="A301" s="167" t="s">
        <v>270</v>
      </c>
      <c r="B301" s="167" t="s">
        <v>271</v>
      </c>
      <c r="C301" s="387">
        <f t="shared" si="57"/>
        <v>0</v>
      </c>
      <c r="D301" s="272"/>
      <c r="E301" s="173"/>
      <c r="F301" s="273">
        <f t="shared" si="61"/>
        <v>0</v>
      </c>
      <c r="G301" s="272"/>
      <c r="H301" s="212"/>
      <c r="I301" s="174">
        <f t="shared" si="58"/>
        <v>0</v>
      </c>
      <c r="J301" s="272"/>
      <c r="K301" s="212"/>
      <c r="L301" s="174">
        <f t="shared" si="59"/>
        <v>0</v>
      </c>
      <c r="M301" s="303"/>
      <c r="N301" s="173"/>
      <c r="O301" s="174">
        <f t="shared" si="60"/>
        <v>0</v>
      </c>
      <c r="P301" s="359"/>
      <c r="R301" s="300"/>
    </row>
    <row r="302" spans="1:18" s="19" customFormat="1" ht="3" customHeight="1" x14ac:dyDescent="0.25">
      <c r="A302" s="167"/>
      <c r="B302" s="175"/>
      <c r="C302" s="388"/>
      <c r="D302" s="274"/>
      <c r="E302" s="176"/>
      <c r="F302" s="275"/>
      <c r="G302" s="245"/>
      <c r="H302" s="198"/>
      <c r="I302" s="99"/>
      <c r="J302" s="245"/>
      <c r="K302" s="198"/>
      <c r="L302" s="99"/>
      <c r="M302" s="300"/>
      <c r="N302" s="98"/>
      <c r="O302" s="99"/>
      <c r="P302" s="360"/>
      <c r="R302" s="300"/>
    </row>
    <row r="303" spans="1:18" s="19" customFormat="1" ht="48" x14ac:dyDescent="0.25">
      <c r="A303" s="167" t="s">
        <v>272</v>
      </c>
      <c r="B303" s="177" t="s">
        <v>273</v>
      </c>
      <c r="C303" s="389">
        <f t="shared" si="57"/>
        <v>0</v>
      </c>
      <c r="D303" s="276"/>
      <c r="E303" s="181"/>
      <c r="F303" s="277">
        <f t="shared" si="61"/>
        <v>0</v>
      </c>
      <c r="G303" s="272"/>
      <c r="H303" s="212"/>
      <c r="I303" s="174">
        <f t="shared" si="58"/>
        <v>0</v>
      </c>
      <c r="J303" s="272"/>
      <c r="K303" s="212"/>
      <c r="L303" s="174">
        <f t="shared" si="59"/>
        <v>0</v>
      </c>
      <c r="M303" s="303"/>
      <c r="N303" s="173"/>
      <c r="O303" s="174">
        <f t="shared" si="60"/>
        <v>0</v>
      </c>
      <c r="P303" s="359"/>
      <c r="R303" s="300"/>
    </row>
    <row r="304" spans="1:18" x14ac:dyDescent="0.25">
      <c r="A304" s="180"/>
      <c r="B304" s="180"/>
      <c r="C304" s="180"/>
      <c r="D304" s="180"/>
      <c r="E304" s="180"/>
      <c r="F304" s="180"/>
      <c r="G304" s="180"/>
      <c r="H304" s="180"/>
      <c r="I304" s="180"/>
      <c r="J304" s="180"/>
      <c r="K304" s="180"/>
      <c r="L304" s="180"/>
      <c r="M304" s="180"/>
      <c r="N304" s="180"/>
      <c r="O304" s="180"/>
      <c r="P304" s="180"/>
    </row>
    <row r="305" spans="1:16" x14ac:dyDescent="0.25">
      <c r="A305" s="180"/>
      <c r="B305" s="180"/>
      <c r="C305" s="180"/>
      <c r="D305" s="180"/>
      <c r="E305" s="180"/>
      <c r="F305" s="180"/>
      <c r="G305" s="180"/>
      <c r="H305" s="180"/>
      <c r="I305" s="180"/>
      <c r="J305" s="180"/>
      <c r="K305" s="180"/>
      <c r="L305" s="180"/>
      <c r="M305" s="180"/>
      <c r="N305" s="180"/>
      <c r="O305" s="180"/>
      <c r="P305" s="180"/>
    </row>
    <row r="306" spans="1:16" ht="12.75" customHeight="1" x14ac:dyDescent="0.25">
      <c r="A306" s="180"/>
      <c r="B306" s="180"/>
      <c r="C306" s="180"/>
      <c r="D306" s="180"/>
      <c r="E306" s="180"/>
      <c r="F306" s="180"/>
      <c r="G306" s="180"/>
      <c r="H306" s="180"/>
      <c r="I306" s="180"/>
      <c r="J306" s="180"/>
      <c r="K306" s="180"/>
      <c r="L306" s="180"/>
      <c r="M306" s="180"/>
      <c r="N306" s="180"/>
      <c r="O306" s="180"/>
      <c r="P306" s="180"/>
    </row>
    <row r="307" spans="1:16" ht="12.75" customHeight="1" x14ac:dyDescent="0.25">
      <c r="A307" s="180"/>
      <c r="B307" s="180"/>
      <c r="C307" s="180"/>
      <c r="D307" s="180"/>
      <c r="E307" s="180"/>
      <c r="F307" s="180"/>
      <c r="G307" s="180"/>
      <c r="H307" s="180"/>
      <c r="I307" s="180"/>
      <c r="J307" s="180"/>
      <c r="K307" s="180"/>
      <c r="L307" s="180"/>
      <c r="M307" s="180"/>
      <c r="N307" s="180"/>
      <c r="O307" s="180"/>
      <c r="P307" s="180"/>
    </row>
    <row r="308" spans="1:16" ht="12.75" customHeight="1" x14ac:dyDescent="0.25">
      <c r="A308" s="180"/>
      <c r="B308" s="180"/>
      <c r="C308" s="180"/>
      <c r="D308" s="180"/>
      <c r="E308" s="180"/>
      <c r="F308" s="180"/>
      <c r="G308" s="180"/>
      <c r="H308" s="180"/>
      <c r="I308" s="180"/>
      <c r="J308" s="180"/>
      <c r="K308" s="180"/>
      <c r="L308" s="180"/>
      <c r="M308" s="180"/>
      <c r="N308" s="180"/>
      <c r="O308" s="180"/>
      <c r="P308" s="180"/>
    </row>
    <row r="309" spans="1:16" ht="12.75" customHeight="1" x14ac:dyDescent="0.25">
      <c r="A309" s="180"/>
      <c r="B309" s="180"/>
      <c r="C309" s="180"/>
      <c r="D309" s="180"/>
      <c r="E309" s="180"/>
      <c r="F309" s="180"/>
      <c r="G309" s="180"/>
      <c r="H309" s="180"/>
      <c r="I309" s="180"/>
      <c r="J309" s="180"/>
      <c r="K309" s="180"/>
      <c r="L309" s="180"/>
      <c r="M309" s="180"/>
      <c r="N309" s="180"/>
      <c r="O309" s="180"/>
      <c r="P309" s="180"/>
    </row>
    <row r="310" spans="1:16" ht="12.75" customHeight="1" x14ac:dyDescent="0.25">
      <c r="A310" s="180"/>
      <c r="B310" s="180"/>
      <c r="C310" s="180"/>
      <c r="D310" s="180"/>
      <c r="E310" s="180"/>
      <c r="F310" s="180"/>
      <c r="G310" s="180"/>
      <c r="H310" s="180"/>
      <c r="I310" s="180"/>
      <c r="J310" s="180"/>
      <c r="K310" s="180"/>
      <c r="L310" s="180"/>
      <c r="M310" s="180"/>
      <c r="N310" s="180"/>
      <c r="O310" s="180"/>
      <c r="P310" s="180"/>
    </row>
    <row r="311" spans="1:16" ht="12.75" customHeight="1" x14ac:dyDescent="0.25">
      <c r="A311" s="180"/>
      <c r="B311" s="180"/>
      <c r="C311" s="180"/>
      <c r="D311" s="180"/>
      <c r="E311" s="180"/>
      <c r="F311" s="180"/>
      <c r="G311" s="180"/>
      <c r="H311" s="180"/>
      <c r="I311" s="180"/>
      <c r="J311" s="180"/>
      <c r="K311" s="180"/>
      <c r="L311" s="180"/>
      <c r="M311" s="180"/>
      <c r="N311" s="180"/>
      <c r="O311" s="180"/>
      <c r="P311" s="180"/>
    </row>
    <row r="312" spans="1:16" ht="12.75" customHeight="1" x14ac:dyDescent="0.25">
      <c r="A312" s="180"/>
      <c r="B312" s="180"/>
      <c r="C312" s="180"/>
      <c r="D312" s="180"/>
      <c r="E312" s="180"/>
      <c r="F312" s="180"/>
      <c r="G312" s="180"/>
      <c r="H312" s="180"/>
      <c r="I312" s="180"/>
      <c r="J312" s="180"/>
      <c r="K312" s="180"/>
      <c r="L312" s="180"/>
      <c r="M312" s="180"/>
      <c r="N312" s="180"/>
      <c r="O312" s="180"/>
      <c r="P312" s="180"/>
    </row>
    <row r="313" spans="1:16" ht="12.75" customHeight="1" x14ac:dyDescent="0.25">
      <c r="A313" s="180"/>
      <c r="B313" s="180"/>
      <c r="C313" s="180"/>
      <c r="D313" s="180"/>
      <c r="E313" s="180"/>
      <c r="F313" s="180"/>
      <c r="G313" s="180"/>
      <c r="H313" s="180"/>
      <c r="I313" s="180"/>
      <c r="J313" s="180"/>
      <c r="K313" s="180"/>
      <c r="L313" s="180"/>
      <c r="M313" s="180"/>
      <c r="N313" s="180"/>
      <c r="O313" s="180"/>
      <c r="P313" s="180"/>
    </row>
    <row r="314" spans="1:16" ht="12.75" customHeight="1" x14ac:dyDescent="0.25">
      <c r="A314" s="180"/>
      <c r="B314" s="180"/>
      <c r="C314" s="180"/>
      <c r="D314" s="180"/>
      <c r="E314" s="180"/>
      <c r="F314" s="180"/>
      <c r="G314" s="180"/>
      <c r="H314" s="180"/>
      <c r="I314" s="180"/>
      <c r="J314" s="180"/>
      <c r="K314" s="180"/>
      <c r="L314" s="180"/>
      <c r="M314" s="180"/>
      <c r="N314" s="180"/>
      <c r="O314" s="180"/>
      <c r="P314" s="180"/>
    </row>
    <row r="315" spans="1:16" ht="12.75" customHeight="1" x14ac:dyDescent="0.25">
      <c r="A315" s="180"/>
      <c r="B315" s="180"/>
      <c r="C315" s="180"/>
      <c r="D315" s="180"/>
      <c r="E315" s="180"/>
      <c r="F315" s="180"/>
      <c r="G315" s="180"/>
      <c r="H315" s="180"/>
      <c r="I315" s="180"/>
      <c r="J315" s="180"/>
      <c r="K315" s="180"/>
      <c r="L315" s="180"/>
      <c r="M315" s="180"/>
      <c r="N315" s="180"/>
      <c r="O315" s="180"/>
      <c r="P315" s="180"/>
    </row>
    <row r="316" spans="1:16" x14ac:dyDescent="0.25">
      <c r="A316" s="180"/>
      <c r="B316" s="180"/>
      <c r="C316" s="180"/>
      <c r="D316" s="180"/>
      <c r="E316" s="180"/>
      <c r="F316" s="180"/>
      <c r="G316" s="180"/>
      <c r="H316" s="180"/>
      <c r="I316" s="180"/>
      <c r="J316" s="180"/>
      <c r="K316" s="180"/>
      <c r="L316" s="180"/>
      <c r="M316" s="180"/>
      <c r="N316" s="180"/>
      <c r="O316" s="180"/>
      <c r="P316" s="180"/>
    </row>
    <row r="317" spans="1:16" x14ac:dyDescent="0.25">
      <c r="A317" s="180"/>
      <c r="B317" s="180"/>
      <c r="C317" s="180"/>
      <c r="D317" s="180"/>
      <c r="E317" s="180"/>
      <c r="F317" s="180"/>
      <c r="G317" s="180"/>
      <c r="H317" s="180"/>
      <c r="I317" s="180"/>
      <c r="J317" s="180"/>
      <c r="K317" s="180"/>
      <c r="L317" s="180"/>
      <c r="M317" s="180"/>
      <c r="N317" s="180"/>
      <c r="O317" s="180"/>
      <c r="P317" s="180"/>
    </row>
    <row r="318" spans="1:16" x14ac:dyDescent="0.25">
      <c r="A318" s="180"/>
      <c r="B318" s="180"/>
      <c r="C318" s="180"/>
      <c r="D318" s="180"/>
      <c r="E318" s="180"/>
      <c r="F318" s="180"/>
      <c r="G318" s="180"/>
      <c r="H318" s="180"/>
      <c r="I318" s="180"/>
      <c r="J318" s="180"/>
      <c r="K318" s="180"/>
      <c r="L318" s="180"/>
      <c r="M318" s="180"/>
      <c r="N318" s="180"/>
      <c r="O318" s="180"/>
      <c r="P318" s="180"/>
    </row>
    <row r="319" spans="1:16" x14ac:dyDescent="0.25">
      <c r="A319" s="180"/>
      <c r="B319" s="180"/>
      <c r="C319" s="180"/>
      <c r="D319" s="180"/>
      <c r="E319" s="180"/>
      <c r="F319" s="180"/>
      <c r="G319" s="180"/>
      <c r="H319" s="180"/>
      <c r="I319" s="180"/>
      <c r="J319" s="180"/>
      <c r="K319" s="180"/>
      <c r="L319" s="180"/>
      <c r="M319" s="180"/>
      <c r="N319" s="180"/>
      <c r="O319" s="180"/>
      <c r="P319" s="180"/>
    </row>
    <row r="320" spans="1:16" x14ac:dyDescent="0.25">
      <c r="A320" s="180"/>
      <c r="B320" s="180"/>
      <c r="C320" s="180"/>
      <c r="D320" s="180"/>
      <c r="E320" s="180"/>
      <c r="F320" s="180"/>
      <c r="G320" s="735"/>
      <c r="H320" s="735"/>
      <c r="I320" s="735"/>
      <c r="J320" s="735"/>
      <c r="K320" s="735"/>
      <c r="L320" s="735"/>
      <c r="M320" s="735"/>
      <c r="N320" s="735"/>
      <c r="O320" s="735"/>
      <c r="P320" s="735"/>
    </row>
    <row r="321" spans="1:16" x14ac:dyDescent="0.25">
      <c r="A321" s="180"/>
      <c r="B321" s="180"/>
      <c r="C321" s="180"/>
      <c r="D321" s="180"/>
      <c r="E321" s="180"/>
      <c r="F321" s="180"/>
      <c r="G321" s="735"/>
      <c r="H321" s="735"/>
      <c r="I321" s="735"/>
      <c r="J321" s="735"/>
      <c r="K321" s="735"/>
      <c r="L321" s="735"/>
      <c r="M321" s="735"/>
      <c r="N321" s="735"/>
      <c r="O321" s="735"/>
      <c r="P321" s="735"/>
    </row>
    <row r="322" spans="1:16" x14ac:dyDescent="0.25">
      <c r="A322" s="180"/>
      <c r="B322" s="180"/>
      <c r="C322" s="180"/>
      <c r="D322" s="180"/>
      <c r="E322" s="180"/>
      <c r="F322" s="180"/>
      <c r="G322" s="735"/>
      <c r="H322" s="735"/>
      <c r="I322" s="735"/>
      <c r="J322" s="735"/>
      <c r="K322" s="735"/>
      <c r="L322" s="735"/>
      <c r="M322" s="735"/>
      <c r="N322" s="735"/>
      <c r="O322" s="735"/>
      <c r="P322" s="735"/>
    </row>
    <row r="323" spans="1:16" x14ac:dyDescent="0.25">
      <c r="A323" s="180"/>
      <c r="B323" s="180"/>
      <c r="C323" s="180"/>
      <c r="D323" s="180"/>
      <c r="E323" s="180"/>
      <c r="F323" s="180"/>
      <c r="G323" s="735"/>
      <c r="H323" s="735"/>
      <c r="I323" s="735"/>
      <c r="J323" s="735"/>
      <c r="K323" s="735"/>
      <c r="L323" s="735"/>
      <c r="M323" s="735"/>
      <c r="N323" s="735"/>
      <c r="O323" s="735"/>
      <c r="P323" s="735"/>
    </row>
    <row r="324" spans="1:16" x14ac:dyDescent="0.25">
      <c r="A324" s="735"/>
      <c r="B324" s="735"/>
      <c r="C324" s="735"/>
      <c r="D324" s="735"/>
      <c r="E324" s="735"/>
      <c r="F324" s="735"/>
      <c r="G324" s="735"/>
      <c r="H324" s="735"/>
      <c r="I324" s="735"/>
      <c r="J324" s="735"/>
      <c r="K324" s="735"/>
      <c r="L324" s="735"/>
      <c r="M324" s="735"/>
      <c r="N324" s="735"/>
      <c r="O324" s="735"/>
      <c r="P324" s="735"/>
    </row>
    <row r="325" spans="1:16" x14ac:dyDescent="0.25">
      <c r="A325" s="735"/>
      <c r="B325" s="735"/>
      <c r="C325" s="735"/>
      <c r="D325" s="735"/>
      <c r="E325" s="735"/>
      <c r="F325" s="735"/>
      <c r="G325" s="735"/>
      <c r="H325" s="735"/>
      <c r="I325" s="735"/>
      <c r="J325" s="735"/>
      <c r="K325" s="735"/>
      <c r="L325" s="735"/>
      <c r="M325" s="735"/>
      <c r="N325" s="735"/>
      <c r="O325" s="735"/>
      <c r="P325" s="735"/>
    </row>
    <row r="326" spans="1:16" x14ac:dyDescent="0.25">
      <c r="A326" s="735"/>
      <c r="B326" s="735"/>
      <c r="C326" s="735"/>
      <c r="D326" s="735"/>
      <c r="E326" s="735"/>
      <c r="F326" s="735"/>
      <c r="G326" s="735"/>
      <c r="H326" s="735"/>
      <c r="I326" s="735"/>
      <c r="J326" s="735"/>
      <c r="K326" s="735"/>
      <c r="L326" s="735"/>
      <c r="M326" s="735"/>
      <c r="N326" s="735"/>
      <c r="O326" s="735"/>
      <c r="P326" s="735"/>
    </row>
    <row r="327" spans="1:16" x14ac:dyDescent="0.25">
      <c r="A327" s="735"/>
      <c r="B327" s="735"/>
      <c r="C327" s="735"/>
      <c r="D327" s="735"/>
      <c r="E327" s="735"/>
      <c r="F327" s="735"/>
      <c r="G327" s="735"/>
      <c r="H327" s="735"/>
      <c r="I327" s="735"/>
      <c r="J327" s="735"/>
      <c r="K327" s="735"/>
      <c r="L327" s="735"/>
      <c r="M327" s="735"/>
      <c r="N327" s="735"/>
      <c r="O327" s="735"/>
      <c r="P327" s="735"/>
    </row>
    <row r="328" spans="1:16" x14ac:dyDescent="0.25">
      <c r="A328" s="1"/>
      <c r="B328" s="1"/>
      <c r="C328" s="1"/>
      <c r="D328" s="1"/>
      <c r="E328" s="1"/>
      <c r="F328" s="1"/>
      <c r="G328" s="1"/>
      <c r="H328" s="1"/>
      <c r="I328" s="1"/>
      <c r="J328" s="1"/>
      <c r="K328" s="1"/>
      <c r="L328" s="1"/>
      <c r="M328" s="1"/>
      <c r="N328" s="1"/>
      <c r="O328" s="1"/>
    </row>
    <row r="329" spans="1:16" x14ac:dyDescent="0.25">
      <c r="A329" s="1"/>
      <c r="B329" s="1"/>
      <c r="C329" s="1"/>
      <c r="D329" s="1"/>
      <c r="E329" s="1"/>
      <c r="F329" s="1"/>
      <c r="G329" s="1"/>
      <c r="H329" s="1"/>
      <c r="I329" s="1"/>
      <c r="J329" s="1"/>
      <c r="K329" s="1"/>
      <c r="L329" s="1"/>
      <c r="M329" s="1"/>
      <c r="N329" s="1"/>
      <c r="O329" s="1"/>
    </row>
    <row r="330" spans="1:16" x14ac:dyDescent="0.25">
      <c r="A330" s="1"/>
      <c r="B330" s="1"/>
      <c r="C330" s="1"/>
      <c r="D330" s="1"/>
      <c r="E330" s="1"/>
      <c r="F330" s="1"/>
      <c r="G330" s="1"/>
      <c r="H330" s="1"/>
      <c r="I330" s="1"/>
      <c r="J330" s="1"/>
      <c r="K330" s="1"/>
      <c r="L330" s="1"/>
      <c r="M330" s="1"/>
      <c r="N330" s="1"/>
      <c r="O330" s="1"/>
    </row>
    <row r="331" spans="1:16" x14ac:dyDescent="0.25">
      <c r="A331" s="1"/>
      <c r="B331" s="1"/>
      <c r="C331" s="1"/>
      <c r="D331" s="1"/>
      <c r="E331" s="1"/>
      <c r="F331" s="1"/>
      <c r="G331" s="1"/>
      <c r="H331" s="1"/>
      <c r="I331" s="1"/>
      <c r="J331" s="1"/>
      <c r="K331" s="1"/>
      <c r="L331" s="1"/>
      <c r="M331" s="1"/>
      <c r="N331" s="1"/>
      <c r="O331" s="1"/>
    </row>
    <row r="332" spans="1:16" x14ac:dyDescent="0.25">
      <c r="A332" s="1"/>
      <c r="B332" s="1"/>
      <c r="C332" s="1"/>
      <c r="D332" s="1"/>
      <c r="E332" s="1"/>
      <c r="F332" s="1"/>
      <c r="G332" s="1"/>
      <c r="H332" s="1"/>
      <c r="I332" s="1"/>
      <c r="J332" s="1"/>
      <c r="K332" s="1"/>
      <c r="L332" s="1"/>
      <c r="M332" s="1"/>
      <c r="N332" s="1"/>
      <c r="O332" s="1"/>
    </row>
    <row r="333" spans="1:16" x14ac:dyDescent="0.25">
      <c r="A333" s="1"/>
      <c r="B333" s="1"/>
      <c r="C333" s="1"/>
      <c r="D333" s="1"/>
      <c r="E333" s="1"/>
      <c r="F333" s="1"/>
      <c r="G333" s="1"/>
      <c r="H333" s="1"/>
      <c r="I333" s="1"/>
      <c r="J333" s="1"/>
      <c r="K333" s="1"/>
      <c r="L333" s="1"/>
      <c r="M333" s="1"/>
      <c r="N333" s="1"/>
      <c r="O333" s="1"/>
    </row>
    <row r="334" spans="1:16" x14ac:dyDescent="0.25">
      <c r="A334" s="1"/>
      <c r="B334" s="1"/>
      <c r="C334" s="1"/>
      <c r="D334" s="1"/>
      <c r="E334" s="1"/>
      <c r="F334" s="1"/>
      <c r="G334" s="1"/>
      <c r="H334" s="1"/>
      <c r="I334" s="1"/>
      <c r="J334" s="1"/>
      <c r="K334" s="1"/>
      <c r="L334" s="1"/>
      <c r="M334" s="1"/>
      <c r="N334" s="1"/>
      <c r="O334" s="1"/>
    </row>
    <row r="335" spans="1:16" x14ac:dyDescent="0.25">
      <c r="A335" s="1"/>
      <c r="B335" s="1"/>
      <c r="C335" s="1"/>
      <c r="D335" s="1"/>
      <c r="E335" s="1"/>
      <c r="F335" s="1"/>
      <c r="G335" s="1"/>
      <c r="H335" s="1"/>
      <c r="I335" s="1"/>
      <c r="J335" s="1"/>
      <c r="K335" s="1"/>
      <c r="L335" s="1"/>
      <c r="M335" s="1"/>
      <c r="N335" s="1"/>
      <c r="O335" s="1"/>
    </row>
    <row r="336" spans="1:16" x14ac:dyDescent="0.25">
      <c r="A336" s="1"/>
      <c r="B336" s="1"/>
      <c r="C336" s="1"/>
      <c r="D336" s="1"/>
      <c r="E336" s="1"/>
      <c r="F336" s="1"/>
      <c r="G336" s="1"/>
      <c r="H336" s="1"/>
      <c r="I336" s="1"/>
      <c r="J336" s="1"/>
      <c r="K336" s="1"/>
      <c r="L336" s="1"/>
      <c r="M336" s="1"/>
      <c r="N336" s="1"/>
      <c r="O336" s="1"/>
    </row>
    <row r="337" spans="1:15" x14ac:dyDescent="0.25">
      <c r="A337" s="1"/>
      <c r="B337" s="1"/>
      <c r="C337" s="1"/>
      <c r="D337" s="1"/>
      <c r="E337" s="1"/>
      <c r="F337" s="1"/>
      <c r="G337" s="1"/>
      <c r="H337" s="1"/>
      <c r="I337" s="1"/>
      <c r="J337" s="1"/>
      <c r="K337" s="1"/>
      <c r="L337" s="1"/>
      <c r="M337" s="1"/>
      <c r="N337" s="1"/>
      <c r="O337" s="1"/>
    </row>
    <row r="338" spans="1:15" x14ac:dyDescent="0.25">
      <c r="A338" s="1"/>
      <c r="B338" s="1"/>
      <c r="C338" s="1"/>
      <c r="D338" s="1"/>
      <c r="E338" s="1"/>
      <c r="F338" s="1"/>
      <c r="G338" s="1"/>
      <c r="H338" s="1"/>
      <c r="I338" s="1"/>
      <c r="J338" s="1"/>
      <c r="K338" s="1"/>
      <c r="L338" s="1"/>
      <c r="M338" s="1"/>
      <c r="N338" s="1"/>
      <c r="O338" s="1"/>
    </row>
  </sheetData>
  <mergeCells count="32">
    <mergeCell ref="A288:B288"/>
    <mergeCell ref="A290:B290"/>
    <mergeCell ref="H18:H19"/>
    <mergeCell ref="I18:I19"/>
    <mergeCell ref="J18:J19"/>
    <mergeCell ref="C16:P16"/>
    <mergeCell ref="A17:A19"/>
    <mergeCell ref="B17:B19"/>
    <mergeCell ref="C17:O17"/>
    <mergeCell ref="P17:P19"/>
    <mergeCell ref="C18:C19"/>
    <mergeCell ref="D18:D19"/>
    <mergeCell ref="E18:E19"/>
    <mergeCell ref="F18:F19"/>
    <mergeCell ref="G18:G19"/>
    <mergeCell ref="N18:N19"/>
    <mergeCell ref="O18:O19"/>
    <mergeCell ref="K18:K19"/>
    <mergeCell ref="L18:L19"/>
    <mergeCell ref="M18:M19"/>
    <mergeCell ref="C15:P15"/>
    <mergeCell ref="A2:P2"/>
    <mergeCell ref="A3:P3"/>
    <mergeCell ref="C5:P5"/>
    <mergeCell ref="C6:P6"/>
    <mergeCell ref="C7:P7"/>
    <mergeCell ref="C8:P8"/>
    <mergeCell ref="C9:P9"/>
    <mergeCell ref="C11:P11"/>
    <mergeCell ref="C12:P12"/>
    <mergeCell ref="C13:P13"/>
    <mergeCell ref="C14:P14"/>
  </mergeCells>
  <pageMargins left="0.98425196850393704" right="0.70866141732283472" top="0.43307086614173229" bottom="0.39370078740157483" header="0.23622047244094491" footer="0.31496062992125984"/>
  <pageSetup paperSize="9" scale="70" orientation="portrait" r:id="rId1"/>
  <headerFooter differentFirst="1">
    <oddFooter>&amp;R&amp;P (&amp;N)</oddFooter>
    <firstHeader xml:space="preserve">&amp;R&amp;"Times New Roman,Regular"&amp;9 4.pielikums Jūrmalas pilsētas domes 
2015.gada 30.jūlija saistošajiem noteikumiem Nr.30
(protokols Nr.13, 5.punkts)
Tāme Nr.04.1.12&amp;"-,Regular"&amp;11.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38"/>
  <sheetViews>
    <sheetView view="pageLayout" zoomScaleNormal="90" workbookViewId="0">
      <selection activeCell="S4" sqref="S4"/>
    </sheetView>
  </sheetViews>
  <sheetFormatPr defaultRowHeight="12" outlineLevelCol="1" x14ac:dyDescent="0.25"/>
  <cols>
    <col min="1" max="1" width="10.85546875" style="178" customWidth="1"/>
    <col min="2" max="2" width="28" style="178" customWidth="1"/>
    <col min="3" max="3" width="8.7109375" style="178" customWidth="1"/>
    <col min="4" max="5" width="8.7109375" style="178" hidden="1" customWidth="1" outlineLevel="1"/>
    <col min="6" max="6" width="8.7109375" style="178" customWidth="1" collapsed="1"/>
    <col min="7" max="7" width="12.28515625" style="178" hidden="1" customWidth="1" outlineLevel="1"/>
    <col min="8" max="8" width="10" style="178" hidden="1" customWidth="1" outlineLevel="1"/>
    <col min="9" max="9" width="8.7109375" style="178" customWidth="1" collapsed="1"/>
    <col min="10" max="10" width="8.7109375" style="178" hidden="1" customWidth="1" outlineLevel="1"/>
    <col min="11" max="11" width="7.7109375" style="178" hidden="1" customWidth="1" outlineLevel="1"/>
    <col min="12" max="12" width="7.42578125" style="178" customWidth="1" collapsed="1"/>
    <col min="13" max="14" width="8.7109375" style="178" hidden="1" customWidth="1" outlineLevel="1"/>
    <col min="15" max="15" width="7.5703125" style="178" customWidth="1" collapsed="1"/>
    <col min="16" max="16" width="36.7109375" style="1" hidden="1" customWidth="1" outlineLevel="1"/>
    <col min="17" max="17" width="9.140625" style="1" collapsed="1"/>
    <col min="18" max="16384" width="9.140625" style="1"/>
  </cols>
  <sheetData>
    <row r="1" spans="1:18" x14ac:dyDescent="0.25">
      <c r="A1" s="364"/>
      <c r="B1" s="364"/>
      <c r="C1" s="364"/>
      <c r="D1" s="364"/>
      <c r="E1" s="364"/>
      <c r="F1" s="364"/>
      <c r="G1" s="364"/>
      <c r="H1" s="364"/>
      <c r="I1" s="364"/>
      <c r="J1" s="364"/>
      <c r="K1" s="364"/>
      <c r="L1" s="364"/>
      <c r="M1" s="364"/>
      <c r="N1" s="364"/>
      <c r="O1" s="364"/>
      <c r="P1" s="364"/>
    </row>
    <row r="2" spans="1:18" x14ac:dyDescent="0.25">
      <c r="A2" s="1203"/>
      <c r="B2" s="1204"/>
      <c r="C2" s="1204"/>
      <c r="D2" s="1204"/>
      <c r="E2" s="1204"/>
      <c r="F2" s="1204"/>
      <c r="G2" s="1204"/>
      <c r="H2" s="1204"/>
      <c r="I2" s="1204"/>
      <c r="J2" s="1204"/>
      <c r="K2" s="1204"/>
      <c r="L2" s="1204"/>
      <c r="M2" s="1204"/>
      <c r="N2" s="1204"/>
      <c r="O2" s="1204"/>
      <c r="P2" s="1205"/>
      <c r="Q2" s="367"/>
    </row>
    <row r="3" spans="1:18" ht="18" customHeight="1" x14ac:dyDescent="0.25">
      <c r="A3" s="1206" t="s">
        <v>292</v>
      </c>
      <c r="B3" s="1207"/>
      <c r="C3" s="1207"/>
      <c r="D3" s="1207"/>
      <c r="E3" s="1207"/>
      <c r="F3" s="1207"/>
      <c r="G3" s="1207"/>
      <c r="H3" s="1207"/>
      <c r="I3" s="1207"/>
      <c r="J3" s="1207"/>
      <c r="K3" s="1207"/>
      <c r="L3" s="1207"/>
      <c r="M3" s="1207"/>
      <c r="N3" s="1207"/>
      <c r="O3" s="1207"/>
      <c r="P3" s="1208"/>
      <c r="Q3" s="367"/>
      <c r="R3" s="152"/>
    </row>
    <row r="4" spans="1:18" ht="15" x14ac:dyDescent="0.25">
      <c r="A4" s="2"/>
      <c r="B4" s="3"/>
      <c r="C4" s="4"/>
      <c r="D4" s="3"/>
      <c r="E4" s="3"/>
      <c r="F4" s="3"/>
      <c r="G4" s="3"/>
      <c r="H4" s="3"/>
      <c r="I4" s="3"/>
      <c r="J4" s="3"/>
      <c r="K4" s="3"/>
      <c r="L4" s="3"/>
      <c r="M4" s="3"/>
      <c r="N4" s="3"/>
      <c r="O4" s="320"/>
      <c r="P4" s="322"/>
      <c r="Q4" s="367"/>
      <c r="R4" s="793"/>
    </row>
    <row r="5" spans="1:18" ht="12.75" customHeight="1" x14ac:dyDescent="0.25">
      <c r="A5" s="5" t="s">
        <v>0</v>
      </c>
      <c r="B5" s="6"/>
      <c r="C5" s="1209" t="s">
        <v>347</v>
      </c>
      <c r="D5" s="1209"/>
      <c r="E5" s="1209"/>
      <c r="F5" s="1209"/>
      <c r="G5" s="1209"/>
      <c r="H5" s="1209"/>
      <c r="I5" s="1209"/>
      <c r="J5" s="1209"/>
      <c r="K5" s="1209"/>
      <c r="L5" s="1209"/>
      <c r="M5" s="1209"/>
      <c r="N5" s="1209"/>
      <c r="O5" s="1209"/>
      <c r="P5" s="1210"/>
      <c r="Q5" s="367"/>
      <c r="R5" s="152"/>
    </row>
    <row r="6" spans="1:18" ht="12.75" customHeight="1" x14ac:dyDescent="0.25">
      <c r="A6" s="5" t="s">
        <v>1</v>
      </c>
      <c r="B6" s="6"/>
      <c r="C6" s="1209" t="s">
        <v>348</v>
      </c>
      <c r="D6" s="1209"/>
      <c r="E6" s="1209"/>
      <c r="F6" s="1209"/>
      <c r="G6" s="1209"/>
      <c r="H6" s="1209"/>
      <c r="I6" s="1209"/>
      <c r="J6" s="1209"/>
      <c r="K6" s="1209"/>
      <c r="L6" s="1209"/>
      <c r="M6" s="1209"/>
      <c r="N6" s="1209"/>
      <c r="O6" s="1209"/>
      <c r="P6" s="1210"/>
      <c r="Q6" s="367"/>
    </row>
    <row r="7" spans="1:18" ht="12.75" customHeight="1" x14ac:dyDescent="0.25">
      <c r="A7" s="2" t="s">
        <v>2</v>
      </c>
      <c r="B7" s="3"/>
      <c r="C7" s="1201" t="s">
        <v>349</v>
      </c>
      <c r="D7" s="1201"/>
      <c r="E7" s="1201"/>
      <c r="F7" s="1201"/>
      <c r="G7" s="1201"/>
      <c r="H7" s="1201"/>
      <c r="I7" s="1201"/>
      <c r="J7" s="1201"/>
      <c r="K7" s="1201"/>
      <c r="L7" s="1201"/>
      <c r="M7" s="1201"/>
      <c r="N7" s="1201"/>
      <c r="O7" s="1201"/>
      <c r="P7" s="1202"/>
      <c r="Q7" s="367"/>
    </row>
    <row r="8" spans="1:18" ht="12.75" customHeight="1" x14ac:dyDescent="0.25">
      <c r="A8" s="2" t="s">
        <v>3</v>
      </c>
      <c r="B8" s="3"/>
      <c r="C8" s="1201" t="s">
        <v>350</v>
      </c>
      <c r="D8" s="1201"/>
      <c r="E8" s="1201"/>
      <c r="F8" s="1201"/>
      <c r="G8" s="1201"/>
      <c r="H8" s="1201"/>
      <c r="I8" s="1201"/>
      <c r="J8" s="1201"/>
      <c r="K8" s="1201"/>
      <c r="L8" s="1201"/>
      <c r="M8" s="1201"/>
      <c r="N8" s="1201"/>
      <c r="O8" s="1201"/>
      <c r="P8" s="1202"/>
      <c r="Q8" s="367"/>
    </row>
    <row r="9" spans="1:18" ht="24" customHeight="1" x14ac:dyDescent="0.25">
      <c r="A9" s="2" t="s">
        <v>4</v>
      </c>
      <c r="B9" s="3"/>
      <c r="C9" s="1209" t="s">
        <v>351</v>
      </c>
      <c r="D9" s="1209"/>
      <c r="E9" s="1209"/>
      <c r="F9" s="1209"/>
      <c r="G9" s="1209"/>
      <c r="H9" s="1209"/>
      <c r="I9" s="1209"/>
      <c r="J9" s="1209"/>
      <c r="K9" s="1209"/>
      <c r="L9" s="1209"/>
      <c r="M9" s="1209"/>
      <c r="N9" s="1209"/>
      <c r="O9" s="1209"/>
      <c r="P9" s="1210"/>
      <c r="Q9" s="367"/>
    </row>
    <row r="10" spans="1:18" ht="12.75" customHeight="1" x14ac:dyDescent="0.25">
      <c r="A10" s="7" t="s">
        <v>5</v>
      </c>
      <c r="B10" s="3"/>
      <c r="C10" s="321"/>
      <c r="D10" s="321"/>
      <c r="E10" s="321"/>
      <c r="F10" s="321"/>
      <c r="G10" s="321"/>
      <c r="H10" s="321"/>
      <c r="I10" s="321"/>
      <c r="J10" s="321"/>
      <c r="K10" s="321"/>
      <c r="L10" s="321"/>
      <c r="M10" s="321"/>
      <c r="N10" s="321"/>
      <c r="O10" s="321"/>
      <c r="P10" s="323"/>
      <c r="Q10" s="367"/>
    </row>
    <row r="11" spans="1:18" ht="12.75" customHeight="1" x14ac:dyDescent="0.25">
      <c r="A11" s="2"/>
      <c r="B11" s="3" t="s">
        <v>6</v>
      </c>
      <c r="C11" s="1201" t="s">
        <v>352</v>
      </c>
      <c r="D11" s="1201"/>
      <c r="E11" s="1201"/>
      <c r="F11" s="1201"/>
      <c r="G11" s="1201"/>
      <c r="H11" s="1201"/>
      <c r="I11" s="1201"/>
      <c r="J11" s="1201"/>
      <c r="K11" s="1201"/>
      <c r="L11" s="1201"/>
      <c r="M11" s="1201"/>
      <c r="N11" s="1201"/>
      <c r="O11" s="1201"/>
      <c r="P11" s="1202"/>
      <c r="Q11" s="367"/>
    </row>
    <row r="12" spans="1:18" ht="12.75" customHeight="1" x14ac:dyDescent="0.25">
      <c r="A12" s="2"/>
      <c r="B12" s="3" t="s">
        <v>7</v>
      </c>
      <c r="C12" s="1201"/>
      <c r="D12" s="1201"/>
      <c r="E12" s="1201"/>
      <c r="F12" s="1201"/>
      <c r="G12" s="1201"/>
      <c r="H12" s="1201"/>
      <c r="I12" s="1201"/>
      <c r="J12" s="1201"/>
      <c r="K12" s="1201"/>
      <c r="L12" s="1201"/>
      <c r="M12" s="1201"/>
      <c r="N12" s="1201"/>
      <c r="O12" s="1201"/>
      <c r="P12" s="1202"/>
      <c r="Q12" s="367"/>
    </row>
    <row r="13" spans="1:18" ht="12.75" customHeight="1" x14ac:dyDescent="0.25">
      <c r="A13" s="2"/>
      <c r="B13" s="3" t="s">
        <v>8</v>
      </c>
      <c r="C13" s="1201"/>
      <c r="D13" s="1201"/>
      <c r="E13" s="1201"/>
      <c r="F13" s="1201"/>
      <c r="G13" s="1201"/>
      <c r="H13" s="1201"/>
      <c r="I13" s="1201"/>
      <c r="J13" s="1201"/>
      <c r="K13" s="1201"/>
      <c r="L13" s="1201"/>
      <c r="M13" s="1201"/>
      <c r="N13" s="1201"/>
      <c r="O13" s="1201"/>
      <c r="P13" s="1202"/>
      <c r="Q13" s="367"/>
    </row>
    <row r="14" spans="1:18" ht="12.75" customHeight="1" x14ac:dyDescent="0.25">
      <c r="A14" s="2"/>
      <c r="B14" s="3" t="s">
        <v>9</v>
      </c>
      <c r="C14" s="1201"/>
      <c r="D14" s="1201"/>
      <c r="E14" s="1201"/>
      <c r="F14" s="1201"/>
      <c r="G14" s="1201"/>
      <c r="H14" s="1201"/>
      <c r="I14" s="1201"/>
      <c r="J14" s="1201"/>
      <c r="K14" s="1201"/>
      <c r="L14" s="1201"/>
      <c r="M14" s="1201"/>
      <c r="N14" s="1201"/>
      <c r="O14" s="1201"/>
      <c r="P14" s="1202"/>
      <c r="Q14" s="367"/>
    </row>
    <row r="15" spans="1:18" ht="12.75" customHeight="1" x14ac:dyDescent="0.25">
      <c r="A15" s="2"/>
      <c r="B15" s="3" t="s">
        <v>10</v>
      </c>
      <c r="C15" s="1201"/>
      <c r="D15" s="1201"/>
      <c r="E15" s="1201"/>
      <c r="F15" s="1201"/>
      <c r="G15" s="1201"/>
      <c r="H15" s="1201"/>
      <c r="I15" s="1201"/>
      <c r="J15" s="1201"/>
      <c r="K15" s="1201"/>
      <c r="L15" s="1201"/>
      <c r="M15" s="1201"/>
      <c r="N15" s="1201"/>
      <c r="O15" s="1201"/>
      <c r="P15" s="1202"/>
      <c r="Q15" s="367"/>
    </row>
    <row r="16" spans="1:18" ht="12.75" customHeight="1" x14ac:dyDescent="0.25">
      <c r="A16" s="8"/>
      <c r="B16" s="9"/>
      <c r="C16" s="1211"/>
      <c r="D16" s="1211"/>
      <c r="E16" s="1211"/>
      <c r="F16" s="1211"/>
      <c r="G16" s="1211"/>
      <c r="H16" s="1211"/>
      <c r="I16" s="1211"/>
      <c r="J16" s="1211"/>
      <c r="K16" s="1211"/>
      <c r="L16" s="1211"/>
      <c r="M16" s="1211"/>
      <c r="N16" s="1211"/>
      <c r="O16" s="1211"/>
      <c r="P16" s="1212"/>
      <c r="Q16" s="367"/>
    </row>
    <row r="17" spans="1:18" s="10" customFormat="1" ht="12.75" customHeight="1" x14ac:dyDescent="0.25">
      <c r="A17" s="1178" t="s">
        <v>11</v>
      </c>
      <c r="B17" s="1181" t="s">
        <v>12</v>
      </c>
      <c r="C17" s="1183" t="s">
        <v>274</v>
      </c>
      <c r="D17" s="1184"/>
      <c r="E17" s="1184"/>
      <c r="F17" s="1184"/>
      <c r="G17" s="1184"/>
      <c r="H17" s="1184"/>
      <c r="I17" s="1184"/>
      <c r="J17" s="1184"/>
      <c r="K17" s="1184"/>
      <c r="L17" s="1184"/>
      <c r="M17" s="1184"/>
      <c r="N17" s="1184"/>
      <c r="O17" s="1215"/>
      <c r="P17" s="1181" t="s">
        <v>283</v>
      </c>
    </row>
    <row r="18" spans="1:18" s="10" customFormat="1" ht="12.75" customHeight="1" x14ac:dyDescent="0.25">
      <c r="A18" s="1213"/>
      <c r="B18" s="1182"/>
      <c r="C18" s="1216" t="s">
        <v>13</v>
      </c>
      <c r="D18" s="1218" t="s">
        <v>284</v>
      </c>
      <c r="E18" s="1220" t="s">
        <v>285</v>
      </c>
      <c r="F18" s="1222" t="s">
        <v>14</v>
      </c>
      <c r="G18" s="1218" t="s">
        <v>286</v>
      </c>
      <c r="H18" s="1220" t="s">
        <v>287</v>
      </c>
      <c r="I18" s="1222" t="s">
        <v>15</v>
      </c>
      <c r="J18" s="1218" t="s">
        <v>288</v>
      </c>
      <c r="K18" s="1220" t="s">
        <v>289</v>
      </c>
      <c r="L18" s="1222" t="s">
        <v>16</v>
      </c>
      <c r="M18" s="1218" t="s">
        <v>290</v>
      </c>
      <c r="N18" s="1220" t="s">
        <v>291</v>
      </c>
      <c r="O18" s="1222" t="s">
        <v>17</v>
      </c>
      <c r="P18" s="1182"/>
    </row>
    <row r="19" spans="1:18" s="11" customFormat="1" ht="78.75" customHeight="1" thickBot="1" x14ac:dyDescent="0.3">
      <c r="A19" s="1180"/>
      <c r="B19" s="1214"/>
      <c r="C19" s="1217"/>
      <c r="D19" s="1219"/>
      <c r="E19" s="1221"/>
      <c r="F19" s="1223"/>
      <c r="G19" s="1219"/>
      <c r="H19" s="1221"/>
      <c r="I19" s="1223"/>
      <c r="J19" s="1219"/>
      <c r="K19" s="1221"/>
      <c r="L19" s="1223"/>
      <c r="M19" s="1219"/>
      <c r="N19" s="1221"/>
      <c r="O19" s="1223"/>
      <c r="P19" s="1214"/>
    </row>
    <row r="20" spans="1:18" s="11" customFormat="1" ht="9.75" customHeight="1" thickTop="1" x14ac:dyDescent="0.25">
      <c r="A20" s="12" t="s">
        <v>18</v>
      </c>
      <c r="B20" s="12">
        <v>2</v>
      </c>
      <c r="C20" s="12">
        <v>3</v>
      </c>
      <c r="D20" s="213">
        <v>4</v>
      </c>
      <c r="E20" s="14">
        <v>5</v>
      </c>
      <c r="F20" s="214">
        <v>6</v>
      </c>
      <c r="G20" s="213">
        <v>7</v>
      </c>
      <c r="H20" s="183">
        <v>8</v>
      </c>
      <c r="I20" s="15">
        <v>9</v>
      </c>
      <c r="J20" s="213">
        <v>10</v>
      </c>
      <c r="K20" s="287">
        <v>11</v>
      </c>
      <c r="L20" s="15">
        <v>12</v>
      </c>
      <c r="M20" s="287">
        <v>13</v>
      </c>
      <c r="N20" s="14">
        <v>14</v>
      </c>
      <c r="O20" s="15">
        <v>15</v>
      </c>
      <c r="P20" s="15">
        <v>16</v>
      </c>
    </row>
    <row r="21" spans="1:18" s="19" customFormat="1" x14ac:dyDescent="0.25">
      <c r="A21" s="16"/>
      <c r="B21" s="17" t="s">
        <v>19</v>
      </c>
      <c r="C21" s="96"/>
      <c r="D21" s="335"/>
      <c r="E21" s="336"/>
      <c r="F21" s="337"/>
      <c r="G21" s="335"/>
      <c r="H21" s="338"/>
      <c r="I21" s="339"/>
      <c r="J21" s="335"/>
      <c r="L21" s="339"/>
      <c r="N21" s="336"/>
      <c r="O21" s="339"/>
      <c r="P21" s="340"/>
    </row>
    <row r="22" spans="1:18" s="19" customFormat="1" ht="32.25" customHeight="1" thickBot="1" x14ac:dyDescent="0.3">
      <c r="A22" s="20"/>
      <c r="B22" s="21" t="s">
        <v>20</v>
      </c>
      <c r="C22" s="368">
        <f>F22+I22+L22+O22</f>
        <v>1498205</v>
      </c>
      <c r="D22" s="215">
        <f>SUM(D23,D26,D27,D43,D44)</f>
        <v>1498205</v>
      </c>
      <c r="E22" s="23">
        <f>SUM(E23,E26,E27,E43,E44)</f>
        <v>0</v>
      </c>
      <c r="F22" s="216">
        <f t="shared" ref="F22:F27" si="0">D22+E22</f>
        <v>1498205</v>
      </c>
      <c r="G22" s="215">
        <f>SUM(G23,G26,G44)</f>
        <v>0</v>
      </c>
      <c r="H22" s="184">
        <f>SUM(H23,H26,H44)</f>
        <v>0</v>
      </c>
      <c r="I22" s="24">
        <f>G22+H22</f>
        <v>0</v>
      </c>
      <c r="J22" s="215">
        <f>SUM(J23,J28,J44)</f>
        <v>0</v>
      </c>
      <c r="K22" s="184">
        <f>SUM(K23,K28,K44)</f>
        <v>0</v>
      </c>
      <c r="L22" s="24">
        <f>J22+K22</f>
        <v>0</v>
      </c>
      <c r="M22" s="288">
        <f>SUM(M23,M46)</f>
        <v>0</v>
      </c>
      <c r="N22" s="23">
        <f>SUM(N23,N46)</f>
        <v>0</v>
      </c>
      <c r="O22" s="24">
        <f>M22+N22</f>
        <v>0</v>
      </c>
      <c r="P22" s="341"/>
      <c r="R22" s="300"/>
    </row>
    <row r="23" spans="1:18" ht="21.75" customHeight="1" thickTop="1" x14ac:dyDescent="0.25">
      <c r="A23" s="25"/>
      <c r="B23" s="26" t="s">
        <v>21</v>
      </c>
      <c r="C23" s="369">
        <f>F23+I23+L23+O23</f>
        <v>0</v>
      </c>
      <c r="D23" s="217">
        <f>SUM(D24:D25)</f>
        <v>0</v>
      </c>
      <c r="E23" s="28">
        <f>SUM(E24:E25)</f>
        <v>0</v>
      </c>
      <c r="F23" s="218">
        <f t="shared" si="0"/>
        <v>0</v>
      </c>
      <c r="G23" s="217">
        <f>SUM(G24:G25)</f>
        <v>0</v>
      </c>
      <c r="H23" s="185">
        <f>SUM(H24:H25)</f>
        <v>0</v>
      </c>
      <c r="I23" s="29">
        <f>G23+H23</f>
        <v>0</v>
      </c>
      <c r="J23" s="217">
        <f>SUM(J24:J25)</f>
        <v>0</v>
      </c>
      <c r="K23" s="185">
        <f>SUM(K24:K25)</f>
        <v>0</v>
      </c>
      <c r="L23" s="29">
        <f>J23+K23</f>
        <v>0</v>
      </c>
      <c r="M23" s="289">
        <f>SUM(M24:M25)</f>
        <v>0</v>
      </c>
      <c r="N23" s="28">
        <f>SUM(N24:N25)</f>
        <v>0</v>
      </c>
      <c r="O23" s="29">
        <f>M23+N23</f>
        <v>0</v>
      </c>
      <c r="P23" s="342"/>
      <c r="R23" s="300"/>
    </row>
    <row r="24" spans="1:18" x14ac:dyDescent="0.25">
      <c r="A24" s="30"/>
      <c r="B24" s="31" t="s">
        <v>22</v>
      </c>
      <c r="C24" s="370">
        <f>F24+I24+L24+O24</f>
        <v>0</v>
      </c>
      <c r="D24" s="219"/>
      <c r="E24" s="32"/>
      <c r="F24" s="220">
        <f t="shared" si="0"/>
        <v>0</v>
      </c>
      <c r="G24" s="219"/>
      <c r="H24" s="186"/>
      <c r="I24" s="33">
        <f>G24+H24</f>
        <v>0</v>
      </c>
      <c r="J24" s="219"/>
      <c r="K24" s="186"/>
      <c r="L24" s="33">
        <f>J24+K24</f>
        <v>0</v>
      </c>
      <c r="M24" s="290"/>
      <c r="N24" s="32"/>
      <c r="O24" s="33">
        <f>M24+N24</f>
        <v>0</v>
      </c>
      <c r="P24" s="343"/>
      <c r="R24" s="300"/>
    </row>
    <row r="25" spans="1:18" x14ac:dyDescent="0.25">
      <c r="A25" s="34"/>
      <c r="B25" s="35" t="s">
        <v>23</v>
      </c>
      <c r="C25" s="371">
        <f>F25+I25+L25+O25</f>
        <v>0</v>
      </c>
      <c r="D25" s="221"/>
      <c r="E25" s="36"/>
      <c r="F25" s="222">
        <f t="shared" si="0"/>
        <v>0</v>
      </c>
      <c r="G25" s="221"/>
      <c r="H25" s="187"/>
      <c r="I25" s="37">
        <f>G25+H25</f>
        <v>0</v>
      </c>
      <c r="J25" s="221"/>
      <c r="K25" s="187"/>
      <c r="L25" s="37">
        <f>J25+K25</f>
        <v>0</v>
      </c>
      <c r="M25" s="291"/>
      <c r="N25" s="36"/>
      <c r="O25" s="37">
        <f>M25+N25</f>
        <v>0</v>
      </c>
      <c r="P25" s="344"/>
      <c r="R25" s="300"/>
    </row>
    <row r="26" spans="1:18" s="19" customFormat="1" ht="33.75" customHeight="1" thickBot="1" x14ac:dyDescent="0.3">
      <c r="A26" s="179">
        <v>19300</v>
      </c>
      <c r="B26" s="179" t="s">
        <v>277</v>
      </c>
      <c r="C26" s="372">
        <f>SUM(F26,I26)</f>
        <v>1498205</v>
      </c>
      <c r="D26" s="223">
        <f>1498205</f>
        <v>1498205</v>
      </c>
      <c r="E26" s="39"/>
      <c r="F26" s="224">
        <f t="shared" si="0"/>
        <v>1498205</v>
      </c>
      <c r="G26" s="223"/>
      <c r="H26" s="188"/>
      <c r="I26" s="279">
        <f>G26+H26</f>
        <v>0</v>
      </c>
      <c r="J26" s="304" t="s">
        <v>24</v>
      </c>
      <c r="K26" s="278" t="s">
        <v>24</v>
      </c>
      <c r="L26" s="41" t="s">
        <v>24</v>
      </c>
      <c r="M26" s="292" t="s">
        <v>24</v>
      </c>
      <c r="N26" s="40" t="s">
        <v>24</v>
      </c>
      <c r="O26" s="41" t="s">
        <v>24</v>
      </c>
      <c r="P26" s="345"/>
      <c r="R26" s="300"/>
    </row>
    <row r="27" spans="1:18" s="19" customFormat="1" ht="36.75" customHeight="1" thickTop="1" x14ac:dyDescent="0.25">
      <c r="A27" s="42"/>
      <c r="B27" s="42" t="s">
        <v>25</v>
      </c>
      <c r="C27" s="373">
        <f>F27</f>
        <v>0</v>
      </c>
      <c r="D27" s="225"/>
      <c r="E27" s="47"/>
      <c r="F27" s="234">
        <f t="shared" si="0"/>
        <v>0</v>
      </c>
      <c r="G27" s="226" t="s">
        <v>24</v>
      </c>
      <c r="H27" s="189" t="s">
        <v>24</v>
      </c>
      <c r="I27" s="46" t="s">
        <v>24</v>
      </c>
      <c r="J27" s="226" t="s">
        <v>24</v>
      </c>
      <c r="K27" s="189" t="s">
        <v>24</v>
      </c>
      <c r="L27" s="46" t="s">
        <v>24</v>
      </c>
      <c r="M27" s="293" t="s">
        <v>24</v>
      </c>
      <c r="N27" s="45" t="s">
        <v>24</v>
      </c>
      <c r="O27" s="46" t="s">
        <v>24</v>
      </c>
      <c r="P27" s="346"/>
      <c r="R27" s="300"/>
    </row>
    <row r="28" spans="1:18" s="19" customFormat="1" ht="36" x14ac:dyDescent="0.25">
      <c r="A28" s="42">
        <v>21300</v>
      </c>
      <c r="B28" s="42" t="s">
        <v>26</v>
      </c>
      <c r="C28" s="373">
        <f t="shared" ref="C28:C42" si="1">L28</f>
        <v>0</v>
      </c>
      <c r="D28" s="226" t="s">
        <v>24</v>
      </c>
      <c r="E28" s="45" t="s">
        <v>24</v>
      </c>
      <c r="F28" s="227" t="s">
        <v>24</v>
      </c>
      <c r="G28" s="226" t="s">
        <v>24</v>
      </c>
      <c r="H28" s="189" t="s">
        <v>24</v>
      </c>
      <c r="I28" s="46" t="s">
        <v>24</v>
      </c>
      <c r="J28" s="249">
        <f>SUM(J29,J33,J35,J38)</f>
        <v>0</v>
      </c>
      <c r="K28" s="105">
        <f>SUM(K29,K33,K35,K38)</f>
        <v>0</v>
      </c>
      <c r="L28" s="115">
        <f t="shared" ref="L28:L42" si="2">J28+K28</f>
        <v>0</v>
      </c>
      <c r="M28" s="293" t="s">
        <v>24</v>
      </c>
      <c r="N28" s="45" t="s">
        <v>24</v>
      </c>
      <c r="O28" s="46" t="s">
        <v>24</v>
      </c>
      <c r="P28" s="346"/>
      <c r="R28" s="300"/>
    </row>
    <row r="29" spans="1:18" s="19" customFormat="1" ht="24" x14ac:dyDescent="0.25">
      <c r="A29" s="49">
        <v>21350</v>
      </c>
      <c r="B29" s="42" t="s">
        <v>27</v>
      </c>
      <c r="C29" s="373">
        <f t="shared" si="1"/>
        <v>0</v>
      </c>
      <c r="D29" s="226" t="s">
        <v>24</v>
      </c>
      <c r="E29" s="45" t="s">
        <v>24</v>
      </c>
      <c r="F29" s="227" t="s">
        <v>24</v>
      </c>
      <c r="G29" s="226" t="s">
        <v>24</v>
      </c>
      <c r="H29" s="189" t="s">
        <v>24</v>
      </c>
      <c r="I29" s="46" t="s">
        <v>24</v>
      </c>
      <c r="J29" s="249">
        <f>SUM(J30:J32)</f>
        <v>0</v>
      </c>
      <c r="K29" s="105">
        <f>SUM(K30:K32)</f>
        <v>0</v>
      </c>
      <c r="L29" s="115">
        <f t="shared" si="2"/>
        <v>0</v>
      </c>
      <c r="M29" s="293" t="s">
        <v>24</v>
      </c>
      <c r="N29" s="45" t="s">
        <v>24</v>
      </c>
      <c r="O29" s="46" t="s">
        <v>24</v>
      </c>
      <c r="P29" s="346"/>
      <c r="R29" s="300"/>
    </row>
    <row r="30" spans="1:18" x14ac:dyDescent="0.25">
      <c r="A30" s="30">
        <v>21351</v>
      </c>
      <c r="B30" s="50" t="s">
        <v>28</v>
      </c>
      <c r="C30" s="374">
        <f t="shared" si="1"/>
        <v>0</v>
      </c>
      <c r="D30" s="228" t="s">
        <v>24</v>
      </c>
      <c r="E30" s="52" t="s">
        <v>24</v>
      </c>
      <c r="F30" s="229" t="s">
        <v>24</v>
      </c>
      <c r="G30" s="228" t="s">
        <v>24</v>
      </c>
      <c r="H30" s="190" t="s">
        <v>24</v>
      </c>
      <c r="I30" s="54" t="s">
        <v>24</v>
      </c>
      <c r="J30" s="252"/>
      <c r="K30" s="201"/>
      <c r="L30" s="109">
        <f t="shared" si="2"/>
        <v>0</v>
      </c>
      <c r="M30" s="305" t="s">
        <v>24</v>
      </c>
      <c r="N30" s="52" t="s">
        <v>24</v>
      </c>
      <c r="O30" s="54" t="s">
        <v>24</v>
      </c>
      <c r="P30" s="343"/>
      <c r="R30" s="300"/>
    </row>
    <row r="31" spans="1:18" x14ac:dyDescent="0.25">
      <c r="A31" s="34">
        <v>21352</v>
      </c>
      <c r="B31" s="56" t="s">
        <v>29</v>
      </c>
      <c r="C31" s="362">
        <f t="shared" si="1"/>
        <v>0</v>
      </c>
      <c r="D31" s="230" t="s">
        <v>24</v>
      </c>
      <c r="E31" s="58" t="s">
        <v>24</v>
      </c>
      <c r="F31" s="231" t="s">
        <v>24</v>
      </c>
      <c r="G31" s="230" t="s">
        <v>24</v>
      </c>
      <c r="H31" s="191" t="s">
        <v>24</v>
      </c>
      <c r="I31" s="60" t="s">
        <v>24</v>
      </c>
      <c r="J31" s="253"/>
      <c r="K31" s="202"/>
      <c r="L31" s="110">
        <f t="shared" si="2"/>
        <v>0</v>
      </c>
      <c r="M31" s="306" t="s">
        <v>24</v>
      </c>
      <c r="N31" s="58" t="s">
        <v>24</v>
      </c>
      <c r="O31" s="60" t="s">
        <v>24</v>
      </c>
      <c r="P31" s="344"/>
      <c r="R31" s="300"/>
    </row>
    <row r="32" spans="1:18" ht="24" x14ac:dyDescent="0.25">
      <c r="A32" s="34">
        <v>21359</v>
      </c>
      <c r="B32" s="56" t="s">
        <v>30</v>
      </c>
      <c r="C32" s="362">
        <f t="shared" si="1"/>
        <v>0</v>
      </c>
      <c r="D32" s="230" t="s">
        <v>24</v>
      </c>
      <c r="E32" s="58" t="s">
        <v>24</v>
      </c>
      <c r="F32" s="231" t="s">
        <v>24</v>
      </c>
      <c r="G32" s="230" t="s">
        <v>24</v>
      </c>
      <c r="H32" s="191" t="s">
        <v>24</v>
      </c>
      <c r="I32" s="60" t="s">
        <v>24</v>
      </c>
      <c r="J32" s="253"/>
      <c r="K32" s="202"/>
      <c r="L32" s="110">
        <f t="shared" si="2"/>
        <v>0</v>
      </c>
      <c r="M32" s="306" t="s">
        <v>24</v>
      </c>
      <c r="N32" s="58" t="s">
        <v>24</v>
      </c>
      <c r="O32" s="60" t="s">
        <v>24</v>
      </c>
      <c r="P32" s="344"/>
      <c r="R32" s="300"/>
    </row>
    <row r="33" spans="1:18" s="19" customFormat="1" ht="36" x14ac:dyDescent="0.25">
      <c r="A33" s="49">
        <v>21370</v>
      </c>
      <c r="B33" s="42" t="s">
        <v>31</v>
      </c>
      <c r="C33" s="373">
        <f t="shared" si="1"/>
        <v>0</v>
      </c>
      <c r="D33" s="226" t="s">
        <v>24</v>
      </c>
      <c r="E33" s="45" t="s">
        <v>24</v>
      </c>
      <c r="F33" s="227" t="s">
        <v>24</v>
      </c>
      <c r="G33" s="226" t="s">
        <v>24</v>
      </c>
      <c r="H33" s="189" t="s">
        <v>24</v>
      </c>
      <c r="I33" s="46" t="s">
        <v>24</v>
      </c>
      <c r="J33" s="249">
        <f>SUM(J34)</f>
        <v>0</v>
      </c>
      <c r="K33" s="105">
        <f>SUM(K34)</f>
        <v>0</v>
      </c>
      <c r="L33" s="115">
        <f t="shared" si="2"/>
        <v>0</v>
      </c>
      <c r="M33" s="293" t="s">
        <v>24</v>
      </c>
      <c r="N33" s="45" t="s">
        <v>24</v>
      </c>
      <c r="O33" s="46" t="s">
        <v>24</v>
      </c>
      <c r="P33" s="346"/>
      <c r="R33" s="300"/>
    </row>
    <row r="34" spans="1:18" ht="36" x14ac:dyDescent="0.25">
      <c r="A34" s="63">
        <v>21379</v>
      </c>
      <c r="B34" s="64" t="s">
        <v>32</v>
      </c>
      <c r="C34" s="365">
        <f t="shared" si="1"/>
        <v>0</v>
      </c>
      <c r="D34" s="232" t="s">
        <v>24</v>
      </c>
      <c r="E34" s="55" t="s">
        <v>24</v>
      </c>
      <c r="F34" s="74" t="s">
        <v>24</v>
      </c>
      <c r="G34" s="232" t="s">
        <v>24</v>
      </c>
      <c r="H34" s="192" t="s">
        <v>24</v>
      </c>
      <c r="I34" s="67" t="s">
        <v>24</v>
      </c>
      <c r="J34" s="270"/>
      <c r="K34" s="211"/>
      <c r="L34" s="169">
        <f t="shared" si="2"/>
        <v>0</v>
      </c>
      <c r="M34" s="307" t="s">
        <v>24</v>
      </c>
      <c r="N34" s="55" t="s">
        <v>24</v>
      </c>
      <c r="O34" s="67" t="s">
        <v>24</v>
      </c>
      <c r="P34" s="347"/>
      <c r="R34" s="300"/>
    </row>
    <row r="35" spans="1:18" s="19" customFormat="1" x14ac:dyDescent="0.25">
      <c r="A35" s="49">
        <v>21380</v>
      </c>
      <c r="B35" s="42" t="s">
        <v>33</v>
      </c>
      <c r="C35" s="373">
        <f t="shared" si="1"/>
        <v>0</v>
      </c>
      <c r="D35" s="226" t="s">
        <v>24</v>
      </c>
      <c r="E35" s="45" t="s">
        <v>24</v>
      </c>
      <c r="F35" s="227" t="s">
        <v>24</v>
      </c>
      <c r="G35" s="226" t="s">
        <v>24</v>
      </c>
      <c r="H35" s="189" t="s">
        <v>24</v>
      </c>
      <c r="I35" s="46" t="s">
        <v>24</v>
      </c>
      <c r="J35" s="249">
        <f>SUM(J36:J37)</f>
        <v>0</v>
      </c>
      <c r="K35" s="105">
        <f>SUM(K36:K37)</f>
        <v>0</v>
      </c>
      <c r="L35" s="115">
        <f t="shared" si="2"/>
        <v>0</v>
      </c>
      <c r="M35" s="293" t="s">
        <v>24</v>
      </c>
      <c r="N35" s="45" t="s">
        <v>24</v>
      </c>
      <c r="O35" s="46" t="s">
        <v>24</v>
      </c>
      <c r="P35" s="346"/>
      <c r="R35" s="300"/>
    </row>
    <row r="36" spans="1:18" x14ac:dyDescent="0.25">
      <c r="A36" s="31">
        <v>21381</v>
      </c>
      <c r="B36" s="50" t="s">
        <v>34</v>
      </c>
      <c r="C36" s="374">
        <f t="shared" si="1"/>
        <v>0</v>
      </c>
      <c r="D36" s="228" t="s">
        <v>24</v>
      </c>
      <c r="E36" s="52" t="s">
        <v>24</v>
      </c>
      <c r="F36" s="229" t="s">
        <v>24</v>
      </c>
      <c r="G36" s="228" t="s">
        <v>24</v>
      </c>
      <c r="H36" s="190" t="s">
        <v>24</v>
      </c>
      <c r="I36" s="54" t="s">
        <v>24</v>
      </c>
      <c r="J36" s="252"/>
      <c r="K36" s="201"/>
      <c r="L36" s="109">
        <f t="shared" si="2"/>
        <v>0</v>
      </c>
      <c r="M36" s="305" t="s">
        <v>24</v>
      </c>
      <c r="N36" s="52" t="s">
        <v>24</v>
      </c>
      <c r="O36" s="54" t="s">
        <v>24</v>
      </c>
      <c r="P36" s="343"/>
      <c r="R36" s="300"/>
    </row>
    <row r="37" spans="1:18" ht="24" x14ac:dyDescent="0.25">
      <c r="A37" s="35">
        <v>21383</v>
      </c>
      <c r="B37" s="56" t="s">
        <v>35</v>
      </c>
      <c r="C37" s="362">
        <f t="shared" si="1"/>
        <v>0</v>
      </c>
      <c r="D37" s="230" t="s">
        <v>24</v>
      </c>
      <c r="E37" s="58" t="s">
        <v>24</v>
      </c>
      <c r="F37" s="231" t="s">
        <v>24</v>
      </c>
      <c r="G37" s="230" t="s">
        <v>24</v>
      </c>
      <c r="H37" s="191" t="s">
        <v>24</v>
      </c>
      <c r="I37" s="60" t="s">
        <v>24</v>
      </c>
      <c r="J37" s="253"/>
      <c r="K37" s="202"/>
      <c r="L37" s="110">
        <f t="shared" si="2"/>
        <v>0</v>
      </c>
      <c r="M37" s="306" t="s">
        <v>24</v>
      </c>
      <c r="N37" s="58" t="s">
        <v>24</v>
      </c>
      <c r="O37" s="60" t="s">
        <v>24</v>
      </c>
      <c r="P37" s="344"/>
      <c r="R37" s="300"/>
    </row>
    <row r="38" spans="1:18" s="19" customFormat="1" ht="24" x14ac:dyDescent="0.25">
      <c r="A38" s="49">
        <v>21390</v>
      </c>
      <c r="B38" s="42" t="s">
        <v>36</v>
      </c>
      <c r="C38" s="373">
        <f t="shared" si="1"/>
        <v>0</v>
      </c>
      <c r="D38" s="226" t="s">
        <v>24</v>
      </c>
      <c r="E38" s="45" t="s">
        <v>24</v>
      </c>
      <c r="F38" s="227" t="s">
        <v>24</v>
      </c>
      <c r="G38" s="226" t="s">
        <v>24</v>
      </c>
      <c r="H38" s="189" t="s">
        <v>24</v>
      </c>
      <c r="I38" s="46" t="s">
        <v>24</v>
      </c>
      <c r="J38" s="249">
        <f>SUM(J39:J42)</f>
        <v>0</v>
      </c>
      <c r="K38" s="105">
        <f>SUM(K39:K42)</f>
        <v>0</v>
      </c>
      <c r="L38" s="115">
        <f t="shared" si="2"/>
        <v>0</v>
      </c>
      <c r="M38" s="293" t="s">
        <v>24</v>
      </c>
      <c r="N38" s="45" t="s">
        <v>24</v>
      </c>
      <c r="O38" s="46" t="s">
        <v>24</v>
      </c>
      <c r="P38" s="346"/>
      <c r="R38" s="300"/>
    </row>
    <row r="39" spans="1:18" ht="24" x14ac:dyDescent="0.25">
      <c r="A39" s="31">
        <v>21391</v>
      </c>
      <c r="B39" s="50" t="s">
        <v>37</v>
      </c>
      <c r="C39" s="374">
        <f t="shared" si="1"/>
        <v>0</v>
      </c>
      <c r="D39" s="228" t="s">
        <v>24</v>
      </c>
      <c r="E39" s="52" t="s">
        <v>24</v>
      </c>
      <c r="F39" s="229" t="s">
        <v>24</v>
      </c>
      <c r="G39" s="228" t="s">
        <v>24</v>
      </c>
      <c r="H39" s="190" t="s">
        <v>24</v>
      </c>
      <c r="I39" s="54" t="s">
        <v>24</v>
      </c>
      <c r="J39" s="252"/>
      <c r="K39" s="201"/>
      <c r="L39" s="109">
        <f t="shared" si="2"/>
        <v>0</v>
      </c>
      <c r="M39" s="305" t="s">
        <v>24</v>
      </c>
      <c r="N39" s="52" t="s">
        <v>24</v>
      </c>
      <c r="O39" s="54" t="s">
        <v>24</v>
      </c>
      <c r="P39" s="343"/>
      <c r="R39" s="300"/>
    </row>
    <row r="40" spans="1:18" x14ac:dyDescent="0.25">
      <c r="A40" s="35">
        <v>21393</v>
      </c>
      <c r="B40" s="56" t="s">
        <v>38</v>
      </c>
      <c r="C40" s="362">
        <f t="shared" si="1"/>
        <v>0</v>
      </c>
      <c r="D40" s="230" t="s">
        <v>24</v>
      </c>
      <c r="E40" s="58" t="s">
        <v>24</v>
      </c>
      <c r="F40" s="231" t="s">
        <v>24</v>
      </c>
      <c r="G40" s="230" t="s">
        <v>24</v>
      </c>
      <c r="H40" s="191" t="s">
        <v>24</v>
      </c>
      <c r="I40" s="60" t="s">
        <v>24</v>
      </c>
      <c r="J40" s="253"/>
      <c r="K40" s="202"/>
      <c r="L40" s="110">
        <f t="shared" si="2"/>
        <v>0</v>
      </c>
      <c r="M40" s="306" t="s">
        <v>24</v>
      </c>
      <c r="N40" s="58" t="s">
        <v>24</v>
      </c>
      <c r="O40" s="60" t="s">
        <v>24</v>
      </c>
      <c r="P40" s="344"/>
      <c r="R40" s="300"/>
    </row>
    <row r="41" spans="1:18" x14ac:dyDescent="0.25">
      <c r="A41" s="35">
        <v>21395</v>
      </c>
      <c r="B41" s="56" t="s">
        <v>39</v>
      </c>
      <c r="C41" s="362">
        <f t="shared" si="1"/>
        <v>0</v>
      </c>
      <c r="D41" s="230" t="s">
        <v>24</v>
      </c>
      <c r="E41" s="58" t="s">
        <v>24</v>
      </c>
      <c r="F41" s="231" t="s">
        <v>24</v>
      </c>
      <c r="G41" s="230" t="s">
        <v>24</v>
      </c>
      <c r="H41" s="191" t="s">
        <v>24</v>
      </c>
      <c r="I41" s="60" t="s">
        <v>24</v>
      </c>
      <c r="J41" s="253"/>
      <c r="K41" s="202"/>
      <c r="L41" s="110">
        <f t="shared" si="2"/>
        <v>0</v>
      </c>
      <c r="M41" s="306" t="s">
        <v>24</v>
      </c>
      <c r="N41" s="58" t="s">
        <v>24</v>
      </c>
      <c r="O41" s="60" t="s">
        <v>24</v>
      </c>
      <c r="P41" s="344"/>
      <c r="R41" s="300"/>
    </row>
    <row r="42" spans="1:18" ht="24" x14ac:dyDescent="0.25">
      <c r="A42" s="35">
        <v>21399</v>
      </c>
      <c r="B42" s="56" t="s">
        <v>40</v>
      </c>
      <c r="C42" s="362">
        <f t="shared" si="1"/>
        <v>0</v>
      </c>
      <c r="D42" s="230" t="s">
        <v>24</v>
      </c>
      <c r="E42" s="58" t="s">
        <v>24</v>
      </c>
      <c r="F42" s="231" t="s">
        <v>24</v>
      </c>
      <c r="G42" s="230" t="s">
        <v>24</v>
      </c>
      <c r="H42" s="191" t="s">
        <v>24</v>
      </c>
      <c r="I42" s="60" t="s">
        <v>24</v>
      </c>
      <c r="J42" s="253"/>
      <c r="K42" s="202"/>
      <c r="L42" s="110">
        <f t="shared" si="2"/>
        <v>0</v>
      </c>
      <c r="M42" s="306" t="s">
        <v>24</v>
      </c>
      <c r="N42" s="58" t="s">
        <v>24</v>
      </c>
      <c r="O42" s="60" t="s">
        <v>24</v>
      </c>
      <c r="P42" s="344"/>
      <c r="R42" s="300"/>
    </row>
    <row r="43" spans="1:18" s="19" customFormat="1" ht="36.75" customHeight="1" x14ac:dyDescent="0.25">
      <c r="A43" s="49">
        <v>21420</v>
      </c>
      <c r="B43" s="42" t="s">
        <v>41</v>
      </c>
      <c r="C43" s="375">
        <f>F43</f>
        <v>0</v>
      </c>
      <c r="D43" s="233"/>
      <c r="E43" s="44"/>
      <c r="F43" s="234">
        <f>D43+E43</f>
        <v>0</v>
      </c>
      <c r="G43" s="226" t="s">
        <v>24</v>
      </c>
      <c r="H43" s="189" t="s">
        <v>24</v>
      </c>
      <c r="I43" s="46" t="s">
        <v>24</v>
      </c>
      <c r="J43" s="226" t="s">
        <v>24</v>
      </c>
      <c r="K43" s="189" t="s">
        <v>24</v>
      </c>
      <c r="L43" s="46" t="s">
        <v>24</v>
      </c>
      <c r="M43" s="293" t="s">
        <v>24</v>
      </c>
      <c r="N43" s="45" t="s">
        <v>24</v>
      </c>
      <c r="O43" s="46" t="s">
        <v>24</v>
      </c>
      <c r="P43" s="346"/>
      <c r="R43" s="300"/>
    </row>
    <row r="44" spans="1:18" s="19" customFormat="1" ht="24" x14ac:dyDescent="0.25">
      <c r="A44" s="71">
        <v>21490</v>
      </c>
      <c r="B44" s="72" t="s">
        <v>42</v>
      </c>
      <c r="C44" s="375">
        <f>F44+I44+L44</f>
        <v>0</v>
      </c>
      <c r="D44" s="235">
        <f>D45</f>
        <v>0</v>
      </c>
      <c r="E44" s="73">
        <f>E45</f>
        <v>0</v>
      </c>
      <c r="F44" s="236">
        <f>D44+E44</f>
        <v>0</v>
      </c>
      <c r="G44" s="235">
        <f t="shared" ref="G44:K44" si="3">G45</f>
        <v>0</v>
      </c>
      <c r="H44" s="193">
        <f t="shared" si="3"/>
        <v>0</v>
      </c>
      <c r="I44" s="280">
        <f>G44+H44</f>
        <v>0</v>
      </c>
      <c r="J44" s="235">
        <f t="shared" si="3"/>
        <v>0</v>
      </c>
      <c r="K44" s="193">
        <f t="shared" si="3"/>
        <v>0</v>
      </c>
      <c r="L44" s="280">
        <f>J44+K44</f>
        <v>0</v>
      </c>
      <c r="M44" s="293" t="s">
        <v>24</v>
      </c>
      <c r="N44" s="45" t="s">
        <v>24</v>
      </c>
      <c r="O44" s="46" t="s">
        <v>24</v>
      </c>
      <c r="P44" s="346"/>
      <c r="R44" s="300"/>
    </row>
    <row r="45" spans="1:18" s="19" customFormat="1" ht="24" x14ac:dyDescent="0.25">
      <c r="A45" s="35">
        <v>21499</v>
      </c>
      <c r="B45" s="56" t="s">
        <v>43</v>
      </c>
      <c r="C45" s="376">
        <f>F45+I45+L45</f>
        <v>0</v>
      </c>
      <c r="D45" s="219"/>
      <c r="E45" s="32"/>
      <c r="F45" s="220">
        <f>D45+E45</f>
        <v>0</v>
      </c>
      <c r="G45" s="281"/>
      <c r="H45" s="186"/>
      <c r="I45" s="33">
        <f>G45+H45</f>
        <v>0</v>
      </c>
      <c r="J45" s="219"/>
      <c r="K45" s="186"/>
      <c r="L45" s="33">
        <f>J45+K45</f>
        <v>0</v>
      </c>
      <c r="M45" s="307" t="s">
        <v>24</v>
      </c>
      <c r="N45" s="55" t="s">
        <v>24</v>
      </c>
      <c r="O45" s="67" t="s">
        <v>24</v>
      </c>
      <c r="P45" s="347"/>
      <c r="R45" s="300"/>
    </row>
    <row r="46" spans="1:18" ht="24" x14ac:dyDescent="0.25">
      <c r="A46" s="75">
        <v>23000</v>
      </c>
      <c r="B46" s="76" t="s">
        <v>44</v>
      </c>
      <c r="C46" s="375">
        <f>O46</f>
        <v>0</v>
      </c>
      <c r="D46" s="237" t="s">
        <v>24</v>
      </c>
      <c r="E46" s="61" t="s">
        <v>24</v>
      </c>
      <c r="F46" s="238" t="s">
        <v>24</v>
      </c>
      <c r="G46" s="237" t="s">
        <v>24</v>
      </c>
      <c r="H46" s="194" t="s">
        <v>24</v>
      </c>
      <c r="I46" s="282" t="s">
        <v>24</v>
      </c>
      <c r="J46" s="237" t="s">
        <v>24</v>
      </c>
      <c r="K46" s="194" t="s">
        <v>24</v>
      </c>
      <c r="L46" s="282" t="s">
        <v>24</v>
      </c>
      <c r="M46" s="296">
        <f>SUM(M47:M48)</f>
        <v>0</v>
      </c>
      <c r="N46" s="70">
        <f>SUM(N47:N48)</f>
        <v>0</v>
      </c>
      <c r="O46" s="315">
        <f>M46+N46</f>
        <v>0</v>
      </c>
      <c r="P46" s="346"/>
      <c r="R46" s="300"/>
    </row>
    <row r="47" spans="1:18" ht="24" x14ac:dyDescent="0.25">
      <c r="A47" s="77">
        <v>23410</v>
      </c>
      <c r="B47" s="78" t="s">
        <v>45</v>
      </c>
      <c r="C47" s="377">
        <f>O47</f>
        <v>0</v>
      </c>
      <c r="D47" s="239" t="s">
        <v>24</v>
      </c>
      <c r="E47" s="80" t="s">
        <v>24</v>
      </c>
      <c r="F47" s="240" t="s">
        <v>24</v>
      </c>
      <c r="G47" s="239" t="s">
        <v>24</v>
      </c>
      <c r="H47" s="195" t="s">
        <v>24</v>
      </c>
      <c r="I47" s="283" t="s">
        <v>24</v>
      </c>
      <c r="J47" s="239" t="s">
        <v>24</v>
      </c>
      <c r="K47" s="195" t="s">
        <v>24</v>
      </c>
      <c r="L47" s="283" t="s">
        <v>24</v>
      </c>
      <c r="M47" s="297"/>
      <c r="N47" s="84"/>
      <c r="O47" s="81">
        <f>M47+N47</f>
        <v>0</v>
      </c>
      <c r="P47" s="348"/>
      <c r="R47" s="300"/>
    </row>
    <row r="48" spans="1:18" ht="24" x14ac:dyDescent="0.25">
      <c r="A48" s="77">
        <v>23510</v>
      </c>
      <c r="B48" s="78" t="s">
        <v>46</v>
      </c>
      <c r="C48" s="377">
        <f>O48</f>
        <v>0</v>
      </c>
      <c r="D48" s="239" t="s">
        <v>24</v>
      </c>
      <c r="E48" s="80" t="s">
        <v>24</v>
      </c>
      <c r="F48" s="240" t="s">
        <v>24</v>
      </c>
      <c r="G48" s="239" t="s">
        <v>24</v>
      </c>
      <c r="H48" s="195" t="s">
        <v>24</v>
      </c>
      <c r="I48" s="283" t="s">
        <v>24</v>
      </c>
      <c r="J48" s="239" t="s">
        <v>24</v>
      </c>
      <c r="K48" s="195" t="s">
        <v>24</v>
      </c>
      <c r="L48" s="283" t="s">
        <v>24</v>
      </c>
      <c r="M48" s="297"/>
      <c r="N48" s="84"/>
      <c r="O48" s="81">
        <f>M48+N48</f>
        <v>0</v>
      </c>
      <c r="P48" s="348"/>
      <c r="R48" s="300"/>
    </row>
    <row r="49" spans="1:18" x14ac:dyDescent="0.25">
      <c r="A49" s="82"/>
      <c r="B49" s="78"/>
      <c r="C49" s="378"/>
      <c r="D49" s="239"/>
      <c r="E49" s="80"/>
      <c r="F49" s="324"/>
      <c r="G49" s="239"/>
      <c r="H49" s="195"/>
      <c r="I49" s="283"/>
      <c r="J49" s="79"/>
      <c r="K49" s="325"/>
      <c r="L49" s="326"/>
      <c r="M49" s="327"/>
      <c r="N49" s="328"/>
      <c r="O49" s="326"/>
      <c r="P49" s="348"/>
      <c r="R49" s="300"/>
    </row>
    <row r="50" spans="1:18" s="19" customFormat="1" x14ac:dyDescent="0.25">
      <c r="A50" s="85"/>
      <c r="B50" s="86" t="s">
        <v>47</v>
      </c>
      <c r="C50" s="379"/>
      <c r="D50" s="329"/>
      <c r="E50" s="330"/>
      <c r="F50" s="331"/>
      <c r="G50" s="329"/>
      <c r="H50" s="332"/>
      <c r="I50" s="333"/>
      <c r="J50" s="329"/>
      <c r="K50" s="332"/>
      <c r="L50" s="333"/>
      <c r="M50" s="334"/>
      <c r="N50" s="330"/>
      <c r="O50" s="333"/>
      <c r="P50" s="349"/>
      <c r="R50" s="300"/>
    </row>
    <row r="51" spans="1:18" s="19" customFormat="1" ht="12.75" thickBot="1" x14ac:dyDescent="0.3">
      <c r="A51" s="87"/>
      <c r="B51" s="20" t="s">
        <v>48</v>
      </c>
      <c r="C51" s="380">
        <f t="shared" ref="C51:C114" si="4">F51+I51+L51+O51</f>
        <v>1498205</v>
      </c>
      <c r="D51" s="241">
        <f>SUM(D52,D283)</f>
        <v>1498205</v>
      </c>
      <c r="E51" s="89">
        <f>SUM(E52,E283)</f>
        <v>0</v>
      </c>
      <c r="F51" s="242">
        <f t="shared" ref="F51:F115" si="5">D51+E51</f>
        <v>1498205</v>
      </c>
      <c r="G51" s="241">
        <f>SUM(G52,G283)</f>
        <v>0</v>
      </c>
      <c r="H51" s="196">
        <f>SUM(H52,H283)</f>
        <v>0</v>
      </c>
      <c r="I51" s="90">
        <f t="shared" ref="I51:I115" si="6">G51+H51</f>
        <v>0</v>
      </c>
      <c r="J51" s="241">
        <f>SUM(J52,J283)</f>
        <v>0</v>
      </c>
      <c r="K51" s="196">
        <f>SUM(K52,K283)</f>
        <v>0</v>
      </c>
      <c r="L51" s="90">
        <f t="shared" ref="L51:L115" si="7">J51+K51</f>
        <v>0</v>
      </c>
      <c r="M51" s="298">
        <f>SUM(M52,M283)</f>
        <v>0</v>
      </c>
      <c r="N51" s="89">
        <f>SUM(N52,N283)</f>
        <v>0</v>
      </c>
      <c r="O51" s="90">
        <f t="shared" ref="O51:O115" si="8">M51+N51</f>
        <v>0</v>
      </c>
      <c r="P51" s="341"/>
      <c r="R51" s="300"/>
    </row>
    <row r="52" spans="1:18" s="19" customFormat="1" ht="36.75" thickTop="1" x14ac:dyDescent="0.25">
      <c r="A52" s="91"/>
      <c r="B52" s="92" t="s">
        <v>49</v>
      </c>
      <c r="C52" s="381">
        <f t="shared" si="4"/>
        <v>1498205</v>
      </c>
      <c r="D52" s="243">
        <f>SUM(D53,D195)</f>
        <v>1498205</v>
      </c>
      <c r="E52" s="94">
        <f>SUM(E53,E195)</f>
        <v>0</v>
      </c>
      <c r="F52" s="244">
        <f t="shared" si="5"/>
        <v>1498205</v>
      </c>
      <c r="G52" s="243">
        <f>SUM(G53,G195)</f>
        <v>0</v>
      </c>
      <c r="H52" s="197">
        <f>SUM(H53,H195)</f>
        <v>0</v>
      </c>
      <c r="I52" s="95">
        <f t="shared" si="6"/>
        <v>0</v>
      </c>
      <c r="J52" s="243">
        <f>SUM(J53,J195)</f>
        <v>0</v>
      </c>
      <c r="K52" s="197">
        <f>SUM(K53,K195)</f>
        <v>0</v>
      </c>
      <c r="L52" s="95">
        <f t="shared" si="7"/>
        <v>0</v>
      </c>
      <c r="M52" s="299">
        <f>SUM(M53,M195)</f>
        <v>0</v>
      </c>
      <c r="N52" s="94">
        <f>SUM(N53,N195)</f>
        <v>0</v>
      </c>
      <c r="O52" s="95">
        <f t="shared" si="8"/>
        <v>0</v>
      </c>
      <c r="P52" s="350"/>
      <c r="R52" s="300"/>
    </row>
    <row r="53" spans="1:18" s="19" customFormat="1" ht="24" x14ac:dyDescent="0.25">
      <c r="A53" s="96"/>
      <c r="B53" s="16" t="s">
        <v>50</v>
      </c>
      <c r="C53" s="382">
        <f t="shared" si="4"/>
        <v>1464205</v>
      </c>
      <c r="D53" s="245">
        <f>SUM(D54,D76,D174,D188)</f>
        <v>1464205</v>
      </c>
      <c r="E53" s="98">
        <f>SUM(E54,E76,E174,E188)</f>
        <v>0</v>
      </c>
      <c r="F53" s="246">
        <f t="shared" si="5"/>
        <v>1464205</v>
      </c>
      <c r="G53" s="245">
        <f>SUM(G54,G76,G174,G188)</f>
        <v>0</v>
      </c>
      <c r="H53" s="198">
        <f>SUM(H54,H76,H174,H188)</f>
        <v>0</v>
      </c>
      <c r="I53" s="99">
        <f t="shared" si="6"/>
        <v>0</v>
      </c>
      <c r="J53" s="245">
        <f>SUM(J54,J76,J174,J188)</f>
        <v>0</v>
      </c>
      <c r="K53" s="198">
        <f>SUM(K54,K76,K174,K188)</f>
        <v>0</v>
      </c>
      <c r="L53" s="99">
        <f t="shared" si="7"/>
        <v>0</v>
      </c>
      <c r="M53" s="300">
        <f>SUM(M54,M76,M174,M188)</f>
        <v>0</v>
      </c>
      <c r="N53" s="98">
        <f>SUM(N54,N76,N174,N188)</f>
        <v>0</v>
      </c>
      <c r="O53" s="99">
        <f t="shared" si="8"/>
        <v>0</v>
      </c>
      <c r="P53" s="351"/>
      <c r="R53" s="300"/>
    </row>
    <row r="54" spans="1:18" s="19" customFormat="1" x14ac:dyDescent="0.25">
      <c r="A54" s="100">
        <v>1000</v>
      </c>
      <c r="B54" s="100" t="s">
        <v>51</v>
      </c>
      <c r="C54" s="383">
        <f t="shared" si="4"/>
        <v>0</v>
      </c>
      <c r="D54" s="247">
        <f>SUM(D55,D68)</f>
        <v>0</v>
      </c>
      <c r="E54" s="102">
        <f>SUM(E55,E68)</f>
        <v>0</v>
      </c>
      <c r="F54" s="248">
        <f t="shared" si="5"/>
        <v>0</v>
      </c>
      <c r="G54" s="247">
        <f>SUM(G55,G68)</f>
        <v>0</v>
      </c>
      <c r="H54" s="199">
        <f>SUM(H55,H68)</f>
        <v>0</v>
      </c>
      <c r="I54" s="103">
        <f t="shared" si="6"/>
        <v>0</v>
      </c>
      <c r="J54" s="247">
        <f>SUM(J55,J68)</f>
        <v>0</v>
      </c>
      <c r="K54" s="199">
        <f>SUM(K55,K68)</f>
        <v>0</v>
      </c>
      <c r="L54" s="103">
        <f t="shared" si="7"/>
        <v>0</v>
      </c>
      <c r="M54" s="139">
        <f>SUM(M55,M68)</f>
        <v>0</v>
      </c>
      <c r="N54" s="102">
        <f>SUM(N55,N68)</f>
        <v>0</v>
      </c>
      <c r="O54" s="103">
        <f t="shared" si="8"/>
        <v>0</v>
      </c>
      <c r="P54" s="352"/>
      <c r="R54" s="300"/>
    </row>
    <row r="55" spans="1:18" x14ac:dyDescent="0.25">
      <c r="A55" s="42">
        <v>1100</v>
      </c>
      <c r="B55" s="104" t="s">
        <v>52</v>
      </c>
      <c r="C55" s="373">
        <f t="shared" si="4"/>
        <v>0</v>
      </c>
      <c r="D55" s="249">
        <f>SUM(D56,D59,D67)</f>
        <v>0</v>
      </c>
      <c r="E55" s="48">
        <f>SUM(E56,E59,E67)</f>
        <v>0</v>
      </c>
      <c r="F55" s="250">
        <f t="shared" si="5"/>
        <v>0</v>
      </c>
      <c r="G55" s="249">
        <f>SUM(G56,G59,G67)</f>
        <v>0</v>
      </c>
      <c r="H55" s="105">
        <f>SUM(H56,H59,H67)</f>
        <v>0</v>
      </c>
      <c r="I55" s="115">
        <f t="shared" si="6"/>
        <v>0</v>
      </c>
      <c r="J55" s="249">
        <f>SUM(J56,J59,J67)</f>
        <v>0</v>
      </c>
      <c r="K55" s="105">
        <f>SUM(K56,K59,K67)</f>
        <v>0</v>
      </c>
      <c r="L55" s="115">
        <f t="shared" si="7"/>
        <v>0</v>
      </c>
      <c r="M55" s="140">
        <f>SUM(M56,M59,M67)</f>
        <v>0</v>
      </c>
      <c r="N55" s="130">
        <f>SUM(N56,N59,N67)</f>
        <v>0</v>
      </c>
      <c r="O55" s="160">
        <f t="shared" si="8"/>
        <v>0</v>
      </c>
      <c r="P55" s="353"/>
      <c r="R55" s="300"/>
    </row>
    <row r="56" spans="1:18" x14ac:dyDescent="0.25">
      <c r="A56" s="106">
        <v>1110</v>
      </c>
      <c r="B56" s="78" t="s">
        <v>53</v>
      </c>
      <c r="C56" s="378">
        <f t="shared" si="4"/>
        <v>0</v>
      </c>
      <c r="D56" s="131">
        <f>SUM(D57:D58)</f>
        <v>0</v>
      </c>
      <c r="E56" s="107">
        <f>SUM(E57:E58)</f>
        <v>0</v>
      </c>
      <c r="F56" s="251">
        <f t="shared" si="5"/>
        <v>0</v>
      </c>
      <c r="G56" s="131">
        <f>SUM(G57:G58)</f>
        <v>0</v>
      </c>
      <c r="H56" s="200">
        <f>SUM(H57:H58)</f>
        <v>0</v>
      </c>
      <c r="I56" s="108">
        <f t="shared" si="6"/>
        <v>0</v>
      </c>
      <c r="J56" s="131">
        <f>SUM(J57:J58)</f>
        <v>0</v>
      </c>
      <c r="K56" s="200">
        <f>SUM(K57:K58)</f>
        <v>0</v>
      </c>
      <c r="L56" s="108">
        <f t="shared" si="7"/>
        <v>0</v>
      </c>
      <c r="M56" s="136">
        <f>SUM(M57:M58)</f>
        <v>0</v>
      </c>
      <c r="N56" s="107">
        <f>SUM(N57:N58)</f>
        <v>0</v>
      </c>
      <c r="O56" s="108">
        <f t="shared" si="8"/>
        <v>0</v>
      </c>
      <c r="P56" s="348"/>
      <c r="R56" s="300"/>
    </row>
    <row r="57" spans="1:18" x14ac:dyDescent="0.25">
      <c r="A57" s="31">
        <v>1111</v>
      </c>
      <c r="B57" s="50" t="s">
        <v>54</v>
      </c>
      <c r="C57" s="374">
        <f t="shared" si="4"/>
        <v>0</v>
      </c>
      <c r="D57" s="252"/>
      <c r="E57" s="53"/>
      <c r="F57" s="145">
        <f t="shared" si="5"/>
        <v>0</v>
      </c>
      <c r="G57" s="252"/>
      <c r="H57" s="201"/>
      <c r="I57" s="109">
        <f t="shared" si="6"/>
        <v>0</v>
      </c>
      <c r="J57" s="252"/>
      <c r="K57" s="201"/>
      <c r="L57" s="109">
        <f t="shared" si="7"/>
        <v>0</v>
      </c>
      <c r="M57" s="294"/>
      <c r="N57" s="53"/>
      <c r="O57" s="109">
        <f t="shared" si="8"/>
        <v>0</v>
      </c>
      <c r="P57" s="343"/>
      <c r="R57" s="300"/>
    </row>
    <row r="58" spans="1:18" ht="24" customHeight="1" x14ac:dyDescent="0.25">
      <c r="A58" s="35">
        <v>1119</v>
      </c>
      <c r="B58" s="56" t="s">
        <v>55</v>
      </c>
      <c r="C58" s="362">
        <f t="shared" si="4"/>
        <v>0</v>
      </c>
      <c r="D58" s="253"/>
      <c r="E58" s="59"/>
      <c r="F58" s="143">
        <f t="shared" si="5"/>
        <v>0</v>
      </c>
      <c r="G58" s="253"/>
      <c r="H58" s="202"/>
      <c r="I58" s="110">
        <f t="shared" si="6"/>
        <v>0</v>
      </c>
      <c r="J58" s="253"/>
      <c r="K58" s="202"/>
      <c r="L58" s="110">
        <f t="shared" si="7"/>
        <v>0</v>
      </c>
      <c r="M58" s="125"/>
      <c r="N58" s="59"/>
      <c r="O58" s="110">
        <f t="shared" si="8"/>
        <v>0</v>
      </c>
      <c r="P58" s="344"/>
      <c r="R58" s="300"/>
    </row>
    <row r="59" spans="1:18" ht="23.25" customHeight="1" x14ac:dyDescent="0.25">
      <c r="A59" s="111">
        <v>1140</v>
      </c>
      <c r="B59" s="56" t="s">
        <v>56</v>
      </c>
      <c r="C59" s="362">
        <f t="shared" si="4"/>
        <v>0</v>
      </c>
      <c r="D59" s="254">
        <f>SUM(D60:D66)</f>
        <v>0</v>
      </c>
      <c r="E59" s="38">
        <f>SUM(E60:E66)</f>
        <v>0</v>
      </c>
      <c r="F59" s="149">
        <f>D59+E59</f>
        <v>0</v>
      </c>
      <c r="G59" s="254">
        <f>SUM(G60:G66)</f>
        <v>0</v>
      </c>
      <c r="H59" s="118">
        <f>SUM(H60:H66)</f>
        <v>0</v>
      </c>
      <c r="I59" s="112">
        <f t="shared" si="6"/>
        <v>0</v>
      </c>
      <c r="J59" s="254">
        <f>SUM(J60:J66)</f>
        <v>0</v>
      </c>
      <c r="K59" s="118">
        <f>SUM(K60:K66)</f>
        <v>0</v>
      </c>
      <c r="L59" s="112">
        <f t="shared" si="7"/>
        <v>0</v>
      </c>
      <c r="M59" s="135">
        <f>SUM(M60:M66)</f>
        <v>0</v>
      </c>
      <c r="N59" s="38">
        <f>SUM(N60:N66)</f>
        <v>0</v>
      </c>
      <c r="O59" s="112">
        <f t="shared" si="8"/>
        <v>0</v>
      </c>
      <c r="P59" s="344"/>
      <c r="R59" s="300"/>
    </row>
    <row r="60" spans="1:18" x14ac:dyDescent="0.25">
      <c r="A60" s="35">
        <v>1141</v>
      </c>
      <c r="B60" s="56" t="s">
        <v>57</v>
      </c>
      <c r="C60" s="362">
        <f t="shared" si="4"/>
        <v>0</v>
      </c>
      <c r="D60" s="253"/>
      <c r="E60" s="59"/>
      <c r="F60" s="143">
        <f t="shared" si="5"/>
        <v>0</v>
      </c>
      <c r="G60" s="253"/>
      <c r="H60" s="202"/>
      <c r="I60" s="110">
        <f t="shared" si="6"/>
        <v>0</v>
      </c>
      <c r="J60" s="253"/>
      <c r="K60" s="202"/>
      <c r="L60" s="110">
        <f t="shared" si="7"/>
        <v>0</v>
      </c>
      <c r="M60" s="125"/>
      <c r="N60" s="59"/>
      <c r="O60" s="110">
        <f t="shared" si="8"/>
        <v>0</v>
      </c>
      <c r="P60" s="344"/>
      <c r="R60" s="300"/>
    </row>
    <row r="61" spans="1:18" ht="24.75" customHeight="1" x14ac:dyDescent="0.25">
      <c r="A61" s="35">
        <v>1142</v>
      </c>
      <c r="B61" s="56" t="s">
        <v>58</v>
      </c>
      <c r="C61" s="362">
        <f t="shared" si="4"/>
        <v>0</v>
      </c>
      <c r="D61" s="253"/>
      <c r="E61" s="59"/>
      <c r="F61" s="143">
        <f t="shared" si="5"/>
        <v>0</v>
      </c>
      <c r="G61" s="253"/>
      <c r="H61" s="202"/>
      <c r="I61" s="110">
        <f t="shared" si="6"/>
        <v>0</v>
      </c>
      <c r="J61" s="253"/>
      <c r="K61" s="202"/>
      <c r="L61" s="110">
        <f t="shared" si="7"/>
        <v>0</v>
      </c>
      <c r="M61" s="125"/>
      <c r="N61" s="59"/>
      <c r="O61" s="110">
        <f t="shared" si="8"/>
        <v>0</v>
      </c>
      <c r="P61" s="344"/>
      <c r="R61" s="300"/>
    </row>
    <row r="62" spans="1:18" ht="24" x14ac:dyDescent="0.25">
      <c r="A62" s="35">
        <v>1145</v>
      </c>
      <c r="B62" s="56" t="s">
        <v>59</v>
      </c>
      <c r="C62" s="362">
        <f t="shared" si="4"/>
        <v>0</v>
      </c>
      <c r="D62" s="253"/>
      <c r="E62" s="59"/>
      <c r="F62" s="143">
        <f t="shared" si="5"/>
        <v>0</v>
      </c>
      <c r="G62" s="253"/>
      <c r="H62" s="202"/>
      <c r="I62" s="110">
        <f t="shared" si="6"/>
        <v>0</v>
      </c>
      <c r="J62" s="253"/>
      <c r="K62" s="202"/>
      <c r="L62" s="110">
        <f t="shared" si="7"/>
        <v>0</v>
      </c>
      <c r="M62" s="125"/>
      <c r="N62" s="59"/>
      <c r="O62" s="110">
        <f t="shared" si="8"/>
        <v>0</v>
      </c>
      <c r="P62" s="344"/>
      <c r="R62" s="300"/>
    </row>
    <row r="63" spans="1:18" ht="27.75" customHeight="1" x14ac:dyDescent="0.25">
      <c r="A63" s="35">
        <v>1146</v>
      </c>
      <c r="B63" s="56" t="s">
        <v>60</v>
      </c>
      <c r="C63" s="362">
        <f t="shared" si="4"/>
        <v>0</v>
      </c>
      <c r="D63" s="253"/>
      <c r="E63" s="59"/>
      <c r="F63" s="143">
        <f t="shared" si="5"/>
        <v>0</v>
      </c>
      <c r="G63" s="253"/>
      <c r="H63" s="202"/>
      <c r="I63" s="110">
        <f t="shared" si="6"/>
        <v>0</v>
      </c>
      <c r="J63" s="253"/>
      <c r="K63" s="202"/>
      <c r="L63" s="110">
        <f t="shared" si="7"/>
        <v>0</v>
      </c>
      <c r="M63" s="125"/>
      <c r="N63" s="59"/>
      <c r="O63" s="110">
        <f t="shared" si="8"/>
        <v>0</v>
      </c>
      <c r="P63" s="344"/>
      <c r="R63" s="300"/>
    </row>
    <row r="64" spans="1:18" x14ac:dyDescent="0.25">
      <c r="A64" s="35">
        <v>1147</v>
      </c>
      <c r="B64" s="56" t="s">
        <v>61</v>
      </c>
      <c r="C64" s="362">
        <f t="shared" si="4"/>
        <v>0</v>
      </c>
      <c r="D64" s="253"/>
      <c r="E64" s="59"/>
      <c r="F64" s="143">
        <f t="shared" si="5"/>
        <v>0</v>
      </c>
      <c r="G64" s="253"/>
      <c r="H64" s="202"/>
      <c r="I64" s="110">
        <f t="shared" si="6"/>
        <v>0</v>
      </c>
      <c r="J64" s="253"/>
      <c r="K64" s="202"/>
      <c r="L64" s="110">
        <f t="shared" si="7"/>
        <v>0</v>
      </c>
      <c r="M64" s="125"/>
      <c r="N64" s="59"/>
      <c r="O64" s="110">
        <f t="shared" si="8"/>
        <v>0</v>
      </c>
      <c r="P64" s="344"/>
      <c r="R64" s="300"/>
    </row>
    <row r="65" spans="1:18" x14ac:dyDescent="0.25">
      <c r="A65" s="35">
        <v>1148</v>
      </c>
      <c r="B65" s="56" t="s">
        <v>295</v>
      </c>
      <c r="C65" s="362">
        <f t="shared" si="4"/>
        <v>0</v>
      </c>
      <c r="D65" s="253"/>
      <c r="E65" s="59"/>
      <c r="F65" s="143">
        <f t="shared" si="5"/>
        <v>0</v>
      </c>
      <c r="G65" s="253"/>
      <c r="H65" s="202"/>
      <c r="I65" s="110">
        <f t="shared" si="6"/>
        <v>0</v>
      </c>
      <c r="J65" s="253"/>
      <c r="K65" s="202"/>
      <c r="L65" s="110">
        <f t="shared" si="7"/>
        <v>0</v>
      </c>
      <c r="M65" s="125"/>
      <c r="N65" s="59"/>
      <c r="O65" s="110">
        <f t="shared" si="8"/>
        <v>0</v>
      </c>
      <c r="P65" s="344"/>
      <c r="R65" s="300"/>
    </row>
    <row r="66" spans="1:18" ht="37.5" customHeight="1" x14ac:dyDescent="0.25">
      <c r="A66" s="35">
        <v>1149</v>
      </c>
      <c r="B66" s="56" t="s">
        <v>62</v>
      </c>
      <c r="C66" s="362">
        <f t="shared" si="4"/>
        <v>0</v>
      </c>
      <c r="D66" s="253"/>
      <c r="E66" s="59"/>
      <c r="F66" s="143">
        <f t="shared" si="5"/>
        <v>0</v>
      </c>
      <c r="G66" s="253"/>
      <c r="H66" s="202"/>
      <c r="I66" s="110">
        <f t="shared" si="6"/>
        <v>0</v>
      </c>
      <c r="J66" s="253"/>
      <c r="K66" s="202"/>
      <c r="L66" s="110">
        <f t="shared" si="7"/>
        <v>0</v>
      </c>
      <c r="M66" s="125"/>
      <c r="N66" s="59"/>
      <c r="O66" s="110">
        <f t="shared" si="8"/>
        <v>0</v>
      </c>
      <c r="P66" s="344"/>
      <c r="R66" s="300"/>
    </row>
    <row r="67" spans="1:18" ht="36" x14ac:dyDescent="0.25">
      <c r="A67" s="106">
        <v>1150</v>
      </c>
      <c r="B67" s="78" t="s">
        <v>63</v>
      </c>
      <c r="C67" s="362">
        <f t="shared" si="4"/>
        <v>0</v>
      </c>
      <c r="D67" s="255"/>
      <c r="E67" s="113"/>
      <c r="F67" s="256">
        <f t="shared" si="5"/>
        <v>0</v>
      </c>
      <c r="G67" s="255"/>
      <c r="H67" s="203"/>
      <c r="I67" s="114">
        <f t="shared" si="6"/>
        <v>0</v>
      </c>
      <c r="J67" s="255"/>
      <c r="K67" s="203"/>
      <c r="L67" s="114">
        <f t="shared" si="7"/>
        <v>0</v>
      </c>
      <c r="M67" s="301"/>
      <c r="N67" s="113"/>
      <c r="O67" s="114">
        <f t="shared" si="8"/>
        <v>0</v>
      </c>
      <c r="P67" s="348"/>
      <c r="R67" s="300"/>
    </row>
    <row r="68" spans="1:18" ht="36" x14ac:dyDescent="0.25">
      <c r="A68" s="42">
        <v>1200</v>
      </c>
      <c r="B68" s="104" t="s">
        <v>64</v>
      </c>
      <c r="C68" s="373">
        <f t="shared" si="4"/>
        <v>0</v>
      </c>
      <c r="D68" s="249">
        <f>SUM(D69:D70)</f>
        <v>0</v>
      </c>
      <c r="E68" s="48">
        <f>SUM(E69:E70)</f>
        <v>0</v>
      </c>
      <c r="F68" s="250">
        <f>D68+E68</f>
        <v>0</v>
      </c>
      <c r="G68" s="249">
        <f>SUM(G69:G70)</f>
        <v>0</v>
      </c>
      <c r="H68" s="105">
        <f>SUM(H69:H70)</f>
        <v>0</v>
      </c>
      <c r="I68" s="115">
        <f t="shared" si="6"/>
        <v>0</v>
      </c>
      <c r="J68" s="249">
        <f>SUM(J69:J70)</f>
        <v>0</v>
      </c>
      <c r="K68" s="105">
        <f>SUM(K69:K70)</f>
        <v>0</v>
      </c>
      <c r="L68" s="115">
        <f t="shared" si="7"/>
        <v>0</v>
      </c>
      <c r="M68" s="123">
        <f>SUM(M69:M70)</f>
        <v>0</v>
      </c>
      <c r="N68" s="48">
        <f>SUM(N69:N70)</f>
        <v>0</v>
      </c>
      <c r="O68" s="115">
        <f t="shared" si="8"/>
        <v>0</v>
      </c>
      <c r="P68" s="346"/>
      <c r="R68" s="300"/>
    </row>
    <row r="69" spans="1:18" ht="24" x14ac:dyDescent="0.25">
      <c r="A69" s="116">
        <v>1210</v>
      </c>
      <c r="B69" s="50" t="s">
        <v>65</v>
      </c>
      <c r="C69" s="374">
        <f t="shared" si="4"/>
        <v>0</v>
      </c>
      <c r="D69" s="252"/>
      <c r="E69" s="53"/>
      <c r="F69" s="145">
        <f t="shared" si="5"/>
        <v>0</v>
      </c>
      <c r="G69" s="252"/>
      <c r="H69" s="201"/>
      <c r="I69" s="109">
        <f t="shared" si="6"/>
        <v>0</v>
      </c>
      <c r="J69" s="252"/>
      <c r="K69" s="201"/>
      <c r="L69" s="109">
        <f t="shared" si="7"/>
        <v>0</v>
      </c>
      <c r="M69" s="294"/>
      <c r="N69" s="53"/>
      <c r="O69" s="109">
        <f t="shared" si="8"/>
        <v>0</v>
      </c>
      <c r="P69" s="343"/>
      <c r="R69" s="300"/>
    </row>
    <row r="70" spans="1:18" ht="24" x14ac:dyDescent="0.25">
      <c r="A70" s="111">
        <v>1220</v>
      </c>
      <c r="B70" s="56" t="s">
        <v>66</v>
      </c>
      <c r="C70" s="362">
        <f t="shared" si="4"/>
        <v>0</v>
      </c>
      <c r="D70" s="254">
        <f>SUM(D71:D75)</f>
        <v>0</v>
      </c>
      <c r="E70" s="38">
        <f>SUM(E71:E75)</f>
        <v>0</v>
      </c>
      <c r="F70" s="149">
        <f t="shared" si="5"/>
        <v>0</v>
      </c>
      <c r="G70" s="254">
        <f>SUM(G71:G75)</f>
        <v>0</v>
      </c>
      <c r="H70" s="118">
        <f>SUM(H71:H75)</f>
        <v>0</v>
      </c>
      <c r="I70" s="112">
        <f t="shared" si="6"/>
        <v>0</v>
      </c>
      <c r="J70" s="254">
        <f>SUM(J71:J75)</f>
        <v>0</v>
      </c>
      <c r="K70" s="118">
        <f>SUM(K71:K75)</f>
        <v>0</v>
      </c>
      <c r="L70" s="112">
        <f t="shared" si="7"/>
        <v>0</v>
      </c>
      <c r="M70" s="135">
        <f>SUM(M71:M75)</f>
        <v>0</v>
      </c>
      <c r="N70" s="38">
        <f>SUM(N71:N75)</f>
        <v>0</v>
      </c>
      <c r="O70" s="112">
        <f t="shared" si="8"/>
        <v>0</v>
      </c>
      <c r="P70" s="344"/>
      <c r="R70" s="300"/>
    </row>
    <row r="71" spans="1:18" ht="60" x14ac:dyDescent="0.25">
      <c r="A71" s="35">
        <v>1221</v>
      </c>
      <c r="B71" s="56" t="s">
        <v>296</v>
      </c>
      <c r="C71" s="362">
        <f t="shared" si="4"/>
        <v>0</v>
      </c>
      <c r="D71" s="253"/>
      <c r="E71" s="59"/>
      <c r="F71" s="143">
        <f t="shared" si="5"/>
        <v>0</v>
      </c>
      <c r="G71" s="253"/>
      <c r="H71" s="202"/>
      <c r="I71" s="110">
        <f t="shared" si="6"/>
        <v>0</v>
      </c>
      <c r="J71" s="253"/>
      <c r="K71" s="202"/>
      <c r="L71" s="110">
        <f t="shared" si="7"/>
        <v>0</v>
      </c>
      <c r="M71" s="125"/>
      <c r="N71" s="59"/>
      <c r="O71" s="110">
        <f t="shared" si="8"/>
        <v>0</v>
      </c>
      <c r="P71" s="344"/>
      <c r="R71" s="300"/>
    </row>
    <row r="72" spans="1:18" x14ac:dyDescent="0.25">
      <c r="A72" s="35">
        <v>1223</v>
      </c>
      <c r="B72" s="56" t="s">
        <v>67</v>
      </c>
      <c r="C72" s="362">
        <f t="shared" si="4"/>
        <v>0</v>
      </c>
      <c r="D72" s="253"/>
      <c r="E72" s="59"/>
      <c r="F72" s="143">
        <f t="shared" si="5"/>
        <v>0</v>
      </c>
      <c r="G72" s="253"/>
      <c r="H72" s="202"/>
      <c r="I72" s="110">
        <f t="shared" si="6"/>
        <v>0</v>
      </c>
      <c r="J72" s="253"/>
      <c r="K72" s="202"/>
      <c r="L72" s="110">
        <f t="shared" si="7"/>
        <v>0</v>
      </c>
      <c r="M72" s="125"/>
      <c r="N72" s="59"/>
      <c r="O72" s="110">
        <f t="shared" si="8"/>
        <v>0</v>
      </c>
      <c r="P72" s="344"/>
      <c r="R72" s="300"/>
    </row>
    <row r="73" spans="1:18" x14ac:dyDescent="0.25">
      <c r="A73" s="35">
        <v>1225</v>
      </c>
      <c r="B73" s="56" t="s">
        <v>293</v>
      </c>
      <c r="C73" s="362">
        <f t="shared" si="4"/>
        <v>0</v>
      </c>
      <c r="D73" s="253"/>
      <c r="E73" s="59"/>
      <c r="F73" s="143">
        <f t="shared" si="5"/>
        <v>0</v>
      </c>
      <c r="G73" s="253"/>
      <c r="H73" s="202"/>
      <c r="I73" s="110">
        <f t="shared" si="6"/>
        <v>0</v>
      </c>
      <c r="J73" s="253"/>
      <c r="K73" s="202"/>
      <c r="L73" s="110">
        <f t="shared" si="7"/>
        <v>0</v>
      </c>
      <c r="M73" s="125"/>
      <c r="N73" s="59"/>
      <c r="O73" s="110">
        <f t="shared" si="8"/>
        <v>0</v>
      </c>
      <c r="P73" s="344"/>
      <c r="R73" s="300"/>
    </row>
    <row r="74" spans="1:18" ht="36" x14ac:dyDescent="0.25">
      <c r="A74" s="35">
        <v>1227</v>
      </c>
      <c r="B74" s="56" t="s">
        <v>68</v>
      </c>
      <c r="C74" s="362">
        <f t="shared" si="4"/>
        <v>0</v>
      </c>
      <c r="D74" s="253"/>
      <c r="E74" s="59"/>
      <c r="F74" s="143">
        <f t="shared" si="5"/>
        <v>0</v>
      </c>
      <c r="G74" s="253"/>
      <c r="H74" s="202"/>
      <c r="I74" s="110">
        <f t="shared" si="6"/>
        <v>0</v>
      </c>
      <c r="J74" s="253"/>
      <c r="K74" s="202"/>
      <c r="L74" s="110">
        <f t="shared" si="7"/>
        <v>0</v>
      </c>
      <c r="M74" s="125"/>
      <c r="N74" s="59"/>
      <c r="O74" s="110">
        <f t="shared" si="8"/>
        <v>0</v>
      </c>
      <c r="P74" s="344"/>
      <c r="R74" s="300"/>
    </row>
    <row r="75" spans="1:18" ht="60" x14ac:dyDescent="0.25">
      <c r="A75" s="35">
        <v>1228</v>
      </c>
      <c r="B75" s="56" t="s">
        <v>297</v>
      </c>
      <c r="C75" s="362">
        <f t="shared" si="4"/>
        <v>0</v>
      </c>
      <c r="D75" s="253"/>
      <c r="E75" s="59"/>
      <c r="F75" s="143">
        <f t="shared" si="5"/>
        <v>0</v>
      </c>
      <c r="G75" s="253"/>
      <c r="H75" s="202"/>
      <c r="I75" s="110">
        <f t="shared" si="6"/>
        <v>0</v>
      </c>
      <c r="J75" s="253"/>
      <c r="K75" s="202"/>
      <c r="L75" s="110">
        <f t="shared" si="7"/>
        <v>0</v>
      </c>
      <c r="M75" s="125"/>
      <c r="N75" s="59"/>
      <c r="O75" s="110">
        <f t="shared" si="8"/>
        <v>0</v>
      </c>
      <c r="P75" s="344"/>
      <c r="R75" s="300"/>
    </row>
    <row r="76" spans="1:18" ht="15" customHeight="1" x14ac:dyDescent="0.25">
      <c r="A76" s="100">
        <v>2000</v>
      </c>
      <c r="B76" s="100" t="s">
        <v>69</v>
      </c>
      <c r="C76" s="383">
        <f t="shared" si="4"/>
        <v>1464205</v>
      </c>
      <c r="D76" s="247">
        <f>SUM(D77,D84,D131,D165,D166,D173)</f>
        <v>1464205</v>
      </c>
      <c r="E76" s="102">
        <f>SUM(E77,E84,E131,E165,E166,E173)</f>
        <v>0</v>
      </c>
      <c r="F76" s="248">
        <f t="shared" si="5"/>
        <v>1464205</v>
      </c>
      <c r="G76" s="247">
        <f>SUM(G77,G84,G131,G165,G166,G173)</f>
        <v>0</v>
      </c>
      <c r="H76" s="199">
        <f>SUM(H77,H84,H131,H165,H166,H173)</f>
        <v>0</v>
      </c>
      <c r="I76" s="103">
        <f t="shared" si="6"/>
        <v>0</v>
      </c>
      <c r="J76" s="247">
        <f>SUM(J77,J84,J131,J165,J166,J173)</f>
        <v>0</v>
      </c>
      <c r="K76" s="199">
        <f>SUM(K77,K84,K131,K165,K166,K173)</f>
        <v>0</v>
      </c>
      <c r="L76" s="103">
        <f t="shared" si="7"/>
        <v>0</v>
      </c>
      <c r="M76" s="139">
        <f>SUM(M77,M84,M131,M165,M166,M173)</f>
        <v>0</v>
      </c>
      <c r="N76" s="102">
        <f>SUM(N77,N84,N131,N165,N166,N173)</f>
        <v>0</v>
      </c>
      <c r="O76" s="103">
        <f t="shared" si="8"/>
        <v>0</v>
      </c>
      <c r="P76" s="352"/>
      <c r="R76" s="300"/>
    </row>
    <row r="77" spans="1:18" ht="36" customHeight="1" x14ac:dyDescent="0.25">
      <c r="A77" s="42">
        <v>2100</v>
      </c>
      <c r="B77" s="104" t="s">
        <v>298</v>
      </c>
      <c r="C77" s="373">
        <f t="shared" si="4"/>
        <v>0</v>
      </c>
      <c r="D77" s="249">
        <f>SUM(D78,D81)</f>
        <v>0</v>
      </c>
      <c r="E77" s="48">
        <f>SUM(E78,E81)</f>
        <v>0</v>
      </c>
      <c r="F77" s="250">
        <f t="shared" si="5"/>
        <v>0</v>
      </c>
      <c r="G77" s="249">
        <f>SUM(G78,G81)</f>
        <v>0</v>
      </c>
      <c r="H77" s="105">
        <f>SUM(H78,H81)</f>
        <v>0</v>
      </c>
      <c r="I77" s="115">
        <f t="shared" si="6"/>
        <v>0</v>
      </c>
      <c r="J77" s="249">
        <f>SUM(J78,J81)</f>
        <v>0</v>
      </c>
      <c r="K77" s="105">
        <f>SUM(K78,K81)</f>
        <v>0</v>
      </c>
      <c r="L77" s="115">
        <f t="shared" si="7"/>
        <v>0</v>
      </c>
      <c r="M77" s="123">
        <f>SUM(M78,M81)</f>
        <v>0</v>
      </c>
      <c r="N77" s="48">
        <f>SUM(N78,N81)</f>
        <v>0</v>
      </c>
      <c r="O77" s="115">
        <f t="shared" si="8"/>
        <v>0</v>
      </c>
      <c r="P77" s="346"/>
      <c r="R77" s="300"/>
    </row>
    <row r="78" spans="1:18" ht="35.25" customHeight="1" x14ac:dyDescent="0.25">
      <c r="A78" s="116">
        <v>2110</v>
      </c>
      <c r="B78" s="50" t="s">
        <v>299</v>
      </c>
      <c r="C78" s="374">
        <f t="shared" si="4"/>
        <v>0</v>
      </c>
      <c r="D78" s="257">
        <f>SUM(D79:D80)</f>
        <v>0</v>
      </c>
      <c r="E78" s="68">
        <f>SUM(E79:E80)</f>
        <v>0</v>
      </c>
      <c r="F78" s="258">
        <f t="shared" si="5"/>
        <v>0</v>
      </c>
      <c r="G78" s="257">
        <f>SUM(G79:G80)</f>
        <v>0</v>
      </c>
      <c r="H78" s="204">
        <f>SUM(H79:H80)</f>
        <v>0</v>
      </c>
      <c r="I78" s="117">
        <f t="shared" si="6"/>
        <v>0</v>
      </c>
      <c r="J78" s="257">
        <f>SUM(J79:J80)</f>
        <v>0</v>
      </c>
      <c r="K78" s="204">
        <f>SUM(K79:K80)</f>
        <v>0</v>
      </c>
      <c r="L78" s="117">
        <f t="shared" si="7"/>
        <v>0</v>
      </c>
      <c r="M78" s="141">
        <f>SUM(M79:M80)</f>
        <v>0</v>
      </c>
      <c r="N78" s="68">
        <f>SUM(N79:N80)</f>
        <v>0</v>
      </c>
      <c r="O78" s="117">
        <f t="shared" si="8"/>
        <v>0</v>
      </c>
      <c r="P78" s="343"/>
      <c r="R78" s="300"/>
    </row>
    <row r="79" spans="1:18" x14ac:dyDescent="0.25">
      <c r="A79" s="35">
        <v>2111</v>
      </c>
      <c r="B79" s="56" t="s">
        <v>70</v>
      </c>
      <c r="C79" s="362">
        <f t="shared" si="4"/>
        <v>0</v>
      </c>
      <c r="D79" s="253"/>
      <c r="E79" s="59"/>
      <c r="F79" s="143">
        <f t="shared" si="5"/>
        <v>0</v>
      </c>
      <c r="G79" s="253"/>
      <c r="H79" s="202"/>
      <c r="I79" s="110">
        <f t="shared" si="6"/>
        <v>0</v>
      </c>
      <c r="J79" s="253"/>
      <c r="K79" s="202"/>
      <c r="L79" s="110">
        <f t="shared" si="7"/>
        <v>0</v>
      </c>
      <c r="M79" s="125"/>
      <c r="N79" s="59"/>
      <c r="O79" s="110">
        <f t="shared" si="8"/>
        <v>0</v>
      </c>
      <c r="P79" s="344"/>
      <c r="R79" s="300"/>
    </row>
    <row r="80" spans="1:18" ht="24" x14ac:dyDescent="0.25">
      <c r="A80" s="35">
        <v>2112</v>
      </c>
      <c r="B80" s="56" t="s">
        <v>300</v>
      </c>
      <c r="C80" s="362">
        <f t="shared" si="4"/>
        <v>0</v>
      </c>
      <c r="D80" s="253"/>
      <c r="E80" s="59"/>
      <c r="F80" s="143">
        <f t="shared" si="5"/>
        <v>0</v>
      </c>
      <c r="G80" s="253"/>
      <c r="H80" s="202"/>
      <c r="I80" s="110">
        <f t="shared" si="6"/>
        <v>0</v>
      </c>
      <c r="J80" s="253"/>
      <c r="K80" s="202"/>
      <c r="L80" s="110">
        <f t="shared" si="7"/>
        <v>0</v>
      </c>
      <c r="M80" s="125"/>
      <c r="N80" s="59"/>
      <c r="O80" s="110">
        <f t="shared" si="8"/>
        <v>0</v>
      </c>
      <c r="P80" s="344"/>
      <c r="R80" s="300"/>
    </row>
    <row r="81" spans="1:18" ht="33" customHeight="1" x14ac:dyDescent="0.25">
      <c r="A81" s="111">
        <v>2120</v>
      </c>
      <c r="B81" s="56" t="s">
        <v>301</v>
      </c>
      <c r="C81" s="362">
        <f t="shared" si="4"/>
        <v>0</v>
      </c>
      <c r="D81" s="254">
        <f>SUM(D82:D83)</f>
        <v>0</v>
      </c>
      <c r="E81" s="38">
        <f>SUM(E82:E83)</f>
        <v>0</v>
      </c>
      <c r="F81" s="149">
        <f t="shared" si="5"/>
        <v>0</v>
      </c>
      <c r="G81" s="254">
        <f>SUM(G82:G83)</f>
        <v>0</v>
      </c>
      <c r="H81" s="118">
        <f>SUM(H82:H83)</f>
        <v>0</v>
      </c>
      <c r="I81" s="112">
        <f t="shared" si="6"/>
        <v>0</v>
      </c>
      <c r="J81" s="254">
        <f>SUM(J82:J83)</f>
        <v>0</v>
      </c>
      <c r="K81" s="118">
        <f>SUM(K82:K83)</f>
        <v>0</v>
      </c>
      <c r="L81" s="112">
        <f t="shared" si="7"/>
        <v>0</v>
      </c>
      <c r="M81" s="135">
        <f>SUM(M82:M83)</f>
        <v>0</v>
      </c>
      <c r="N81" s="38">
        <f>SUM(N82:N83)</f>
        <v>0</v>
      </c>
      <c r="O81" s="112">
        <f t="shared" si="8"/>
        <v>0</v>
      </c>
      <c r="P81" s="344"/>
      <c r="R81" s="300"/>
    </row>
    <row r="82" spans="1:18" x14ac:dyDescent="0.25">
      <c r="A82" s="35">
        <v>2121</v>
      </c>
      <c r="B82" s="56" t="s">
        <v>70</v>
      </c>
      <c r="C82" s="362">
        <f t="shared" si="4"/>
        <v>0</v>
      </c>
      <c r="D82" s="253"/>
      <c r="E82" s="59"/>
      <c r="F82" s="143">
        <f t="shared" si="5"/>
        <v>0</v>
      </c>
      <c r="G82" s="253"/>
      <c r="H82" s="202"/>
      <c r="I82" s="110">
        <f t="shared" si="6"/>
        <v>0</v>
      </c>
      <c r="J82" s="253"/>
      <c r="K82" s="202"/>
      <c r="L82" s="110">
        <f t="shared" si="7"/>
        <v>0</v>
      </c>
      <c r="M82" s="125"/>
      <c r="N82" s="59"/>
      <c r="O82" s="110">
        <f t="shared" si="8"/>
        <v>0</v>
      </c>
      <c r="P82" s="344"/>
      <c r="R82" s="300"/>
    </row>
    <row r="83" spans="1:18" ht="24" x14ac:dyDescent="0.25">
      <c r="A83" s="35">
        <v>2122</v>
      </c>
      <c r="B83" s="56" t="s">
        <v>300</v>
      </c>
      <c r="C83" s="362">
        <f t="shared" si="4"/>
        <v>0</v>
      </c>
      <c r="D83" s="253"/>
      <c r="E83" s="59"/>
      <c r="F83" s="143">
        <f t="shared" si="5"/>
        <v>0</v>
      </c>
      <c r="G83" s="253"/>
      <c r="H83" s="202"/>
      <c r="I83" s="110">
        <f t="shared" si="6"/>
        <v>0</v>
      </c>
      <c r="J83" s="253"/>
      <c r="K83" s="202"/>
      <c r="L83" s="110">
        <f t="shared" si="7"/>
        <v>0</v>
      </c>
      <c r="M83" s="125"/>
      <c r="N83" s="59"/>
      <c r="O83" s="110">
        <f t="shared" si="8"/>
        <v>0</v>
      </c>
      <c r="P83" s="344"/>
      <c r="R83" s="300"/>
    </row>
    <row r="84" spans="1:18" x14ac:dyDescent="0.25">
      <c r="A84" s="42">
        <v>2200</v>
      </c>
      <c r="B84" s="104" t="s">
        <v>71</v>
      </c>
      <c r="C84" s="363">
        <f t="shared" si="4"/>
        <v>1421294</v>
      </c>
      <c r="D84" s="249">
        <f>SUM(D85,D90,D96,D104,D113,D117,D123,D129)</f>
        <v>1421294</v>
      </c>
      <c r="E84" s="48">
        <f>SUM(E85,E90,E96,E104,E113,E117,E123,E129)</f>
        <v>0</v>
      </c>
      <c r="F84" s="250">
        <f t="shared" si="5"/>
        <v>1421294</v>
      </c>
      <c r="G84" s="249">
        <f>SUM(G85,G90,G96,G104,G113,G117,G123,G129)</f>
        <v>0</v>
      </c>
      <c r="H84" s="105">
        <f>SUM(H85,H90,H96,H104,H113,H117,H123,H129)</f>
        <v>0</v>
      </c>
      <c r="I84" s="115">
        <f t="shared" si="6"/>
        <v>0</v>
      </c>
      <c r="J84" s="249">
        <f>SUM(J85,J90,J96,J104,J113,J117,J123,J129)</f>
        <v>0</v>
      </c>
      <c r="K84" s="105">
        <f>SUM(K85,K90,K96,K104,K113,K117,K123,K129)</f>
        <v>0</v>
      </c>
      <c r="L84" s="115">
        <f t="shared" si="7"/>
        <v>0</v>
      </c>
      <c r="M84" s="137">
        <f>SUM(M85,M90,M96,M104,M113,M117,M123,M129)</f>
        <v>0</v>
      </c>
      <c r="N84" s="62">
        <f>SUM(N85,N90,N96,N104,N113,N117,N123,N129)</f>
        <v>0</v>
      </c>
      <c r="O84" s="284">
        <f t="shared" si="8"/>
        <v>0</v>
      </c>
      <c r="P84" s="354"/>
      <c r="R84" s="300"/>
    </row>
    <row r="85" spans="1:18" ht="24" x14ac:dyDescent="0.25">
      <c r="A85" s="106">
        <v>2210</v>
      </c>
      <c r="B85" s="78" t="s">
        <v>72</v>
      </c>
      <c r="C85" s="378">
        <f t="shared" si="4"/>
        <v>0</v>
      </c>
      <c r="D85" s="131">
        <f>SUM(D86:D89)</f>
        <v>0</v>
      </c>
      <c r="E85" s="107">
        <f>SUM(E86:E89)</f>
        <v>0</v>
      </c>
      <c r="F85" s="251">
        <f t="shared" si="5"/>
        <v>0</v>
      </c>
      <c r="G85" s="131">
        <f>SUM(G86:G89)</f>
        <v>0</v>
      </c>
      <c r="H85" s="200">
        <f>SUM(H86:H89)</f>
        <v>0</v>
      </c>
      <c r="I85" s="108">
        <f t="shared" si="6"/>
        <v>0</v>
      </c>
      <c r="J85" s="131">
        <f>SUM(J86:J89)</f>
        <v>0</v>
      </c>
      <c r="K85" s="200">
        <f>SUM(K86:K89)</f>
        <v>0</v>
      </c>
      <c r="L85" s="108">
        <f t="shared" si="7"/>
        <v>0</v>
      </c>
      <c r="M85" s="136">
        <f>SUM(M86:M89)</f>
        <v>0</v>
      </c>
      <c r="N85" s="107">
        <f>SUM(N86:N89)</f>
        <v>0</v>
      </c>
      <c r="O85" s="108">
        <f t="shared" si="8"/>
        <v>0</v>
      </c>
      <c r="P85" s="348"/>
      <c r="R85" s="300"/>
    </row>
    <row r="86" spans="1:18" ht="24" x14ac:dyDescent="0.25">
      <c r="A86" s="31">
        <v>2211</v>
      </c>
      <c r="B86" s="50" t="s">
        <v>73</v>
      </c>
      <c r="C86" s="362">
        <f t="shared" si="4"/>
        <v>0</v>
      </c>
      <c r="D86" s="252"/>
      <c r="E86" s="53"/>
      <c r="F86" s="145">
        <f t="shared" si="5"/>
        <v>0</v>
      </c>
      <c r="G86" s="252"/>
      <c r="H86" s="201"/>
      <c r="I86" s="109">
        <f t="shared" si="6"/>
        <v>0</v>
      </c>
      <c r="J86" s="252"/>
      <c r="K86" s="201"/>
      <c r="L86" s="109">
        <f t="shared" si="7"/>
        <v>0</v>
      </c>
      <c r="M86" s="294"/>
      <c r="N86" s="53"/>
      <c r="O86" s="109">
        <f t="shared" si="8"/>
        <v>0</v>
      </c>
      <c r="P86" s="343"/>
      <c r="R86" s="300"/>
    </row>
    <row r="87" spans="1:18" ht="36" x14ac:dyDescent="0.25">
      <c r="A87" s="35">
        <v>2212</v>
      </c>
      <c r="B87" s="56" t="s">
        <v>74</v>
      </c>
      <c r="C87" s="362">
        <f t="shared" si="4"/>
        <v>0</v>
      </c>
      <c r="D87" s="253"/>
      <c r="E87" s="59"/>
      <c r="F87" s="143">
        <f t="shared" si="5"/>
        <v>0</v>
      </c>
      <c r="G87" s="253"/>
      <c r="H87" s="202"/>
      <c r="I87" s="110">
        <f t="shared" si="6"/>
        <v>0</v>
      </c>
      <c r="J87" s="253"/>
      <c r="K87" s="202"/>
      <c r="L87" s="110">
        <f t="shared" si="7"/>
        <v>0</v>
      </c>
      <c r="M87" s="125"/>
      <c r="N87" s="59"/>
      <c r="O87" s="110">
        <f t="shared" si="8"/>
        <v>0</v>
      </c>
      <c r="P87" s="344"/>
      <c r="R87" s="300"/>
    </row>
    <row r="88" spans="1:18" ht="24" x14ac:dyDescent="0.25">
      <c r="A88" s="35">
        <v>2214</v>
      </c>
      <c r="B88" s="56" t="s">
        <v>75</v>
      </c>
      <c r="C88" s="362">
        <f t="shared" si="4"/>
        <v>0</v>
      </c>
      <c r="D88" s="253"/>
      <c r="E88" s="59"/>
      <c r="F88" s="143">
        <f t="shared" si="5"/>
        <v>0</v>
      </c>
      <c r="G88" s="253"/>
      <c r="H88" s="202"/>
      <c r="I88" s="110">
        <f t="shared" si="6"/>
        <v>0</v>
      </c>
      <c r="J88" s="253"/>
      <c r="K88" s="202"/>
      <c r="L88" s="110">
        <f t="shared" si="7"/>
        <v>0</v>
      </c>
      <c r="M88" s="125"/>
      <c r="N88" s="59"/>
      <c r="O88" s="110">
        <f t="shared" si="8"/>
        <v>0</v>
      </c>
      <c r="P88" s="344"/>
      <c r="R88" s="300"/>
    </row>
    <row r="89" spans="1:18" x14ac:dyDescent="0.25">
      <c r="A89" s="35">
        <v>2219</v>
      </c>
      <c r="B89" s="56" t="s">
        <v>76</v>
      </c>
      <c r="C89" s="362">
        <f t="shared" si="4"/>
        <v>0</v>
      </c>
      <c r="D89" s="253"/>
      <c r="E89" s="59"/>
      <c r="F89" s="143">
        <f t="shared" si="5"/>
        <v>0</v>
      </c>
      <c r="G89" s="253"/>
      <c r="H89" s="202"/>
      <c r="I89" s="110">
        <f t="shared" si="6"/>
        <v>0</v>
      </c>
      <c r="J89" s="253"/>
      <c r="K89" s="202"/>
      <c r="L89" s="110">
        <f t="shared" si="7"/>
        <v>0</v>
      </c>
      <c r="M89" s="125"/>
      <c r="N89" s="59"/>
      <c r="O89" s="110">
        <f t="shared" si="8"/>
        <v>0</v>
      </c>
      <c r="P89" s="344"/>
      <c r="R89" s="300"/>
    </row>
    <row r="90" spans="1:18" ht="24" x14ac:dyDescent="0.25">
      <c r="A90" s="111">
        <v>2220</v>
      </c>
      <c r="B90" s="56" t="s">
        <v>77</v>
      </c>
      <c r="C90" s="362">
        <f t="shared" si="4"/>
        <v>0</v>
      </c>
      <c r="D90" s="254">
        <f>SUM(D91:D95)</f>
        <v>0</v>
      </c>
      <c r="E90" s="38">
        <f>SUM(E91:E95)</f>
        <v>0</v>
      </c>
      <c r="F90" s="149">
        <f t="shared" si="5"/>
        <v>0</v>
      </c>
      <c r="G90" s="254">
        <f>SUM(G91:G95)</f>
        <v>0</v>
      </c>
      <c r="H90" s="118">
        <f>SUM(H91:H95)</f>
        <v>0</v>
      </c>
      <c r="I90" s="112">
        <f t="shared" si="6"/>
        <v>0</v>
      </c>
      <c r="J90" s="254">
        <f>SUM(J91:J95)</f>
        <v>0</v>
      </c>
      <c r="K90" s="118">
        <f>SUM(K91:K95)</f>
        <v>0</v>
      </c>
      <c r="L90" s="112">
        <f t="shared" si="7"/>
        <v>0</v>
      </c>
      <c r="M90" s="135">
        <f>SUM(M91:M95)</f>
        <v>0</v>
      </c>
      <c r="N90" s="38">
        <f>SUM(N91:N95)</f>
        <v>0</v>
      </c>
      <c r="O90" s="112">
        <f t="shared" si="8"/>
        <v>0</v>
      </c>
      <c r="P90" s="344"/>
      <c r="R90" s="300"/>
    </row>
    <row r="91" spans="1:18" x14ac:dyDescent="0.25">
      <c r="A91" s="35">
        <v>2221</v>
      </c>
      <c r="B91" s="56" t="s">
        <v>78</v>
      </c>
      <c r="C91" s="362">
        <f t="shared" si="4"/>
        <v>0</v>
      </c>
      <c r="D91" s="253"/>
      <c r="E91" s="59"/>
      <c r="F91" s="143">
        <f t="shared" si="5"/>
        <v>0</v>
      </c>
      <c r="G91" s="253"/>
      <c r="H91" s="202"/>
      <c r="I91" s="110">
        <f t="shared" si="6"/>
        <v>0</v>
      </c>
      <c r="J91" s="253"/>
      <c r="K91" s="202"/>
      <c r="L91" s="110">
        <f t="shared" si="7"/>
        <v>0</v>
      </c>
      <c r="M91" s="125"/>
      <c r="N91" s="59"/>
      <c r="O91" s="110">
        <f t="shared" si="8"/>
        <v>0</v>
      </c>
      <c r="P91" s="344"/>
      <c r="R91" s="300"/>
    </row>
    <row r="92" spans="1:18" x14ac:dyDescent="0.25">
      <c r="A92" s="35">
        <v>2222</v>
      </c>
      <c r="B92" s="56" t="s">
        <v>79</v>
      </c>
      <c r="C92" s="362">
        <f t="shared" si="4"/>
        <v>0</v>
      </c>
      <c r="D92" s="253"/>
      <c r="E92" s="59"/>
      <c r="F92" s="143">
        <f t="shared" si="5"/>
        <v>0</v>
      </c>
      <c r="G92" s="253"/>
      <c r="H92" s="202"/>
      <c r="I92" s="110">
        <f t="shared" si="6"/>
        <v>0</v>
      </c>
      <c r="J92" s="253"/>
      <c r="K92" s="202"/>
      <c r="L92" s="110">
        <f t="shared" si="7"/>
        <v>0</v>
      </c>
      <c r="M92" s="125"/>
      <c r="N92" s="59"/>
      <c r="O92" s="110">
        <f t="shared" si="8"/>
        <v>0</v>
      </c>
      <c r="P92" s="344"/>
      <c r="R92" s="300"/>
    </row>
    <row r="93" spans="1:18" x14ac:dyDescent="0.25">
      <c r="A93" s="35">
        <v>2223</v>
      </c>
      <c r="B93" s="56" t="s">
        <v>80</v>
      </c>
      <c r="C93" s="362">
        <f t="shared" si="4"/>
        <v>0</v>
      </c>
      <c r="D93" s="253"/>
      <c r="E93" s="59"/>
      <c r="F93" s="143">
        <f t="shared" si="5"/>
        <v>0</v>
      </c>
      <c r="G93" s="253"/>
      <c r="H93" s="202"/>
      <c r="I93" s="110">
        <f t="shared" si="6"/>
        <v>0</v>
      </c>
      <c r="J93" s="253"/>
      <c r="K93" s="202"/>
      <c r="L93" s="110">
        <f t="shared" si="7"/>
        <v>0</v>
      </c>
      <c r="M93" s="125"/>
      <c r="N93" s="59"/>
      <c r="O93" s="110">
        <f t="shared" si="8"/>
        <v>0</v>
      </c>
      <c r="P93" s="344"/>
      <c r="R93" s="300"/>
    </row>
    <row r="94" spans="1:18" ht="11.25" customHeight="1" x14ac:dyDescent="0.25">
      <c r="A94" s="35">
        <v>2224</v>
      </c>
      <c r="B94" s="56" t="s">
        <v>302</v>
      </c>
      <c r="C94" s="362">
        <f t="shared" si="4"/>
        <v>0</v>
      </c>
      <c r="D94" s="253"/>
      <c r="E94" s="59"/>
      <c r="F94" s="143">
        <f t="shared" si="5"/>
        <v>0</v>
      </c>
      <c r="G94" s="253"/>
      <c r="H94" s="202"/>
      <c r="I94" s="110">
        <f t="shared" si="6"/>
        <v>0</v>
      </c>
      <c r="J94" s="253"/>
      <c r="K94" s="202"/>
      <c r="L94" s="110">
        <f t="shared" si="7"/>
        <v>0</v>
      </c>
      <c r="M94" s="125"/>
      <c r="N94" s="59"/>
      <c r="O94" s="110">
        <f t="shared" si="8"/>
        <v>0</v>
      </c>
      <c r="P94" s="344"/>
      <c r="R94" s="300"/>
    </row>
    <row r="95" spans="1:18" ht="24" x14ac:dyDescent="0.25">
      <c r="A95" s="35">
        <v>2229</v>
      </c>
      <c r="B95" s="56" t="s">
        <v>81</v>
      </c>
      <c r="C95" s="362">
        <f t="shared" si="4"/>
        <v>0</v>
      </c>
      <c r="D95" s="253"/>
      <c r="E95" s="59"/>
      <c r="F95" s="143">
        <f t="shared" si="5"/>
        <v>0</v>
      </c>
      <c r="G95" s="253"/>
      <c r="H95" s="202"/>
      <c r="I95" s="110">
        <f t="shared" si="6"/>
        <v>0</v>
      </c>
      <c r="J95" s="253"/>
      <c r="K95" s="202"/>
      <c r="L95" s="110">
        <f t="shared" si="7"/>
        <v>0</v>
      </c>
      <c r="M95" s="125"/>
      <c r="N95" s="59"/>
      <c r="O95" s="110">
        <f t="shared" si="8"/>
        <v>0</v>
      </c>
      <c r="P95" s="344"/>
      <c r="R95" s="300"/>
    </row>
    <row r="96" spans="1:18" ht="36" x14ac:dyDescent="0.25">
      <c r="A96" s="111">
        <v>2230</v>
      </c>
      <c r="B96" s="56" t="s">
        <v>82</v>
      </c>
      <c r="C96" s="362">
        <f t="shared" si="4"/>
        <v>11161</v>
      </c>
      <c r="D96" s="254">
        <f>SUM(D97:D103)</f>
        <v>11161</v>
      </c>
      <c r="E96" s="38">
        <f>SUM(E97:E103)</f>
        <v>0</v>
      </c>
      <c r="F96" s="149">
        <f t="shared" si="5"/>
        <v>11161</v>
      </c>
      <c r="G96" s="254">
        <f>SUM(G97:G103)</f>
        <v>0</v>
      </c>
      <c r="H96" s="118">
        <f>SUM(H97:H103)</f>
        <v>0</v>
      </c>
      <c r="I96" s="112">
        <f t="shared" si="6"/>
        <v>0</v>
      </c>
      <c r="J96" s="254">
        <f>SUM(J97:J103)</f>
        <v>0</v>
      </c>
      <c r="K96" s="118">
        <f>SUM(K97:K103)</f>
        <v>0</v>
      </c>
      <c r="L96" s="112">
        <f t="shared" si="7"/>
        <v>0</v>
      </c>
      <c r="M96" s="135">
        <f>SUM(M97:M103)</f>
        <v>0</v>
      </c>
      <c r="N96" s="38">
        <f>SUM(N97:N103)</f>
        <v>0</v>
      </c>
      <c r="O96" s="112">
        <f t="shared" si="8"/>
        <v>0</v>
      </c>
      <c r="P96" s="344"/>
      <c r="R96" s="300"/>
    </row>
    <row r="97" spans="1:18" ht="24" x14ac:dyDescent="0.25">
      <c r="A97" s="35">
        <v>2231</v>
      </c>
      <c r="B97" s="56" t="s">
        <v>303</v>
      </c>
      <c r="C97" s="362">
        <f t="shared" si="4"/>
        <v>11161</v>
      </c>
      <c r="D97" s="253">
        <v>11161</v>
      </c>
      <c r="E97" s="59"/>
      <c r="F97" s="143">
        <f t="shared" si="5"/>
        <v>11161</v>
      </c>
      <c r="G97" s="253"/>
      <c r="H97" s="202"/>
      <c r="I97" s="110">
        <f t="shared" si="6"/>
        <v>0</v>
      </c>
      <c r="J97" s="253"/>
      <c r="K97" s="202"/>
      <c r="L97" s="110">
        <f t="shared" si="7"/>
        <v>0</v>
      </c>
      <c r="M97" s="125"/>
      <c r="N97" s="59"/>
      <c r="O97" s="110">
        <f t="shared" si="8"/>
        <v>0</v>
      </c>
      <c r="P97" s="344"/>
      <c r="R97" s="300"/>
    </row>
    <row r="98" spans="1:18" ht="36" x14ac:dyDescent="0.25">
      <c r="A98" s="35">
        <v>2232</v>
      </c>
      <c r="B98" s="56" t="s">
        <v>83</v>
      </c>
      <c r="C98" s="362">
        <f t="shared" si="4"/>
        <v>0</v>
      </c>
      <c r="D98" s="253"/>
      <c r="E98" s="59"/>
      <c r="F98" s="143">
        <f t="shared" si="5"/>
        <v>0</v>
      </c>
      <c r="G98" s="253"/>
      <c r="H98" s="202"/>
      <c r="I98" s="110">
        <f t="shared" si="6"/>
        <v>0</v>
      </c>
      <c r="J98" s="253"/>
      <c r="K98" s="202"/>
      <c r="L98" s="110">
        <f t="shared" si="7"/>
        <v>0</v>
      </c>
      <c r="M98" s="125"/>
      <c r="N98" s="59"/>
      <c r="O98" s="110">
        <f t="shared" si="8"/>
        <v>0</v>
      </c>
      <c r="P98" s="344"/>
      <c r="R98" s="300"/>
    </row>
    <row r="99" spans="1:18" ht="24" x14ac:dyDescent="0.25">
      <c r="A99" s="31">
        <v>2233</v>
      </c>
      <c r="B99" s="50" t="s">
        <v>84</v>
      </c>
      <c r="C99" s="362">
        <f t="shared" si="4"/>
        <v>0</v>
      </c>
      <c r="D99" s="252"/>
      <c r="E99" s="53"/>
      <c r="F99" s="145">
        <f t="shared" si="5"/>
        <v>0</v>
      </c>
      <c r="G99" s="252"/>
      <c r="H99" s="201"/>
      <c r="I99" s="109">
        <f t="shared" si="6"/>
        <v>0</v>
      </c>
      <c r="J99" s="252"/>
      <c r="K99" s="201"/>
      <c r="L99" s="109">
        <f t="shared" si="7"/>
        <v>0</v>
      </c>
      <c r="M99" s="294"/>
      <c r="N99" s="53"/>
      <c r="O99" s="109">
        <f t="shared" si="8"/>
        <v>0</v>
      </c>
      <c r="P99" s="343"/>
      <c r="R99" s="300"/>
    </row>
    <row r="100" spans="1:18" ht="36" x14ac:dyDescent="0.25">
      <c r="A100" s="35">
        <v>2234</v>
      </c>
      <c r="B100" s="56" t="s">
        <v>85</v>
      </c>
      <c r="C100" s="362">
        <f t="shared" si="4"/>
        <v>0</v>
      </c>
      <c r="D100" s="253"/>
      <c r="E100" s="59"/>
      <c r="F100" s="143">
        <f t="shared" si="5"/>
        <v>0</v>
      </c>
      <c r="G100" s="253"/>
      <c r="H100" s="202"/>
      <c r="I100" s="110">
        <f t="shared" si="6"/>
        <v>0</v>
      </c>
      <c r="J100" s="253"/>
      <c r="K100" s="202"/>
      <c r="L100" s="110">
        <f t="shared" si="7"/>
        <v>0</v>
      </c>
      <c r="M100" s="125"/>
      <c r="N100" s="59"/>
      <c r="O100" s="110">
        <f t="shared" si="8"/>
        <v>0</v>
      </c>
      <c r="P100" s="344"/>
      <c r="R100" s="300"/>
    </row>
    <row r="101" spans="1:18" ht="24" x14ac:dyDescent="0.25">
      <c r="A101" s="35">
        <v>2235</v>
      </c>
      <c r="B101" s="56" t="s">
        <v>304</v>
      </c>
      <c r="C101" s="362">
        <f t="shared" si="4"/>
        <v>0</v>
      </c>
      <c r="D101" s="253"/>
      <c r="E101" s="59"/>
      <c r="F101" s="143">
        <f t="shared" si="5"/>
        <v>0</v>
      </c>
      <c r="G101" s="253"/>
      <c r="H101" s="202"/>
      <c r="I101" s="110">
        <f t="shared" si="6"/>
        <v>0</v>
      </c>
      <c r="J101" s="253"/>
      <c r="K101" s="202"/>
      <c r="L101" s="110">
        <f t="shared" si="7"/>
        <v>0</v>
      </c>
      <c r="M101" s="125"/>
      <c r="N101" s="59"/>
      <c r="O101" s="110">
        <f t="shared" si="8"/>
        <v>0</v>
      </c>
      <c r="P101" s="344"/>
      <c r="R101" s="300"/>
    </row>
    <row r="102" spans="1:18" x14ac:dyDescent="0.25">
      <c r="A102" s="35">
        <v>2236</v>
      </c>
      <c r="B102" s="56" t="s">
        <v>86</v>
      </c>
      <c r="C102" s="362">
        <f t="shared" si="4"/>
        <v>0</v>
      </c>
      <c r="D102" s="253"/>
      <c r="E102" s="59"/>
      <c r="F102" s="143">
        <f t="shared" si="5"/>
        <v>0</v>
      </c>
      <c r="G102" s="253"/>
      <c r="H102" s="202"/>
      <c r="I102" s="110">
        <f t="shared" si="6"/>
        <v>0</v>
      </c>
      <c r="J102" s="253"/>
      <c r="K102" s="202"/>
      <c r="L102" s="110">
        <f t="shared" si="7"/>
        <v>0</v>
      </c>
      <c r="M102" s="125"/>
      <c r="N102" s="59"/>
      <c r="O102" s="110">
        <f t="shared" si="8"/>
        <v>0</v>
      </c>
      <c r="P102" s="344"/>
      <c r="R102" s="300"/>
    </row>
    <row r="103" spans="1:18" ht="24" x14ac:dyDescent="0.25">
      <c r="A103" s="35">
        <v>2239</v>
      </c>
      <c r="B103" s="56" t="s">
        <v>87</v>
      </c>
      <c r="C103" s="362">
        <f t="shared" si="4"/>
        <v>0</v>
      </c>
      <c r="D103" s="253"/>
      <c r="E103" s="59"/>
      <c r="F103" s="143">
        <f t="shared" si="5"/>
        <v>0</v>
      </c>
      <c r="G103" s="253"/>
      <c r="H103" s="202"/>
      <c r="I103" s="110">
        <f t="shared" si="6"/>
        <v>0</v>
      </c>
      <c r="J103" s="253"/>
      <c r="K103" s="202"/>
      <c r="L103" s="110">
        <f t="shared" si="7"/>
        <v>0</v>
      </c>
      <c r="M103" s="125"/>
      <c r="N103" s="59"/>
      <c r="O103" s="110">
        <f t="shared" si="8"/>
        <v>0</v>
      </c>
      <c r="P103" s="344"/>
      <c r="R103" s="300"/>
    </row>
    <row r="104" spans="1:18" ht="36" x14ac:dyDescent="0.25">
      <c r="A104" s="111">
        <v>2240</v>
      </c>
      <c r="B104" s="56" t="s">
        <v>305</v>
      </c>
      <c r="C104" s="362">
        <f t="shared" si="4"/>
        <v>150</v>
      </c>
      <c r="D104" s="254">
        <f>SUM(D105:D112)</f>
        <v>150</v>
      </c>
      <c r="E104" s="38">
        <f>SUM(E105:E112)</f>
        <v>0</v>
      </c>
      <c r="F104" s="149">
        <f t="shared" si="5"/>
        <v>150</v>
      </c>
      <c r="G104" s="254">
        <f>SUM(G105:G112)</f>
        <v>0</v>
      </c>
      <c r="H104" s="118">
        <f>SUM(H105:H112)</f>
        <v>0</v>
      </c>
      <c r="I104" s="112">
        <f t="shared" si="6"/>
        <v>0</v>
      </c>
      <c r="J104" s="254">
        <f>SUM(J105:J112)</f>
        <v>0</v>
      </c>
      <c r="K104" s="118">
        <f>SUM(K105:K112)</f>
        <v>0</v>
      </c>
      <c r="L104" s="112">
        <f t="shared" si="7"/>
        <v>0</v>
      </c>
      <c r="M104" s="135">
        <f>SUM(M105:M112)</f>
        <v>0</v>
      </c>
      <c r="N104" s="38">
        <f>SUM(N105:N112)</f>
        <v>0</v>
      </c>
      <c r="O104" s="112">
        <f t="shared" si="8"/>
        <v>0</v>
      </c>
      <c r="P104" s="344"/>
      <c r="R104" s="300"/>
    </row>
    <row r="105" spans="1:18" x14ac:dyDescent="0.25">
      <c r="A105" s="35">
        <v>2241</v>
      </c>
      <c r="B105" s="56" t="s">
        <v>88</v>
      </c>
      <c r="C105" s="362">
        <f t="shared" si="4"/>
        <v>0</v>
      </c>
      <c r="D105" s="253"/>
      <c r="E105" s="59"/>
      <c r="F105" s="143">
        <f t="shared" si="5"/>
        <v>0</v>
      </c>
      <c r="G105" s="253"/>
      <c r="H105" s="202"/>
      <c r="I105" s="110">
        <f t="shared" si="6"/>
        <v>0</v>
      </c>
      <c r="J105" s="253"/>
      <c r="K105" s="202"/>
      <c r="L105" s="110">
        <f t="shared" si="7"/>
        <v>0</v>
      </c>
      <c r="M105" s="125"/>
      <c r="N105" s="59"/>
      <c r="O105" s="110">
        <f t="shared" si="8"/>
        <v>0</v>
      </c>
      <c r="P105" s="344"/>
      <c r="R105" s="300"/>
    </row>
    <row r="106" spans="1:18" ht="24" x14ac:dyDescent="0.25">
      <c r="A106" s="35">
        <v>2242</v>
      </c>
      <c r="B106" s="56" t="s">
        <v>89</v>
      </c>
      <c r="C106" s="362">
        <f t="shared" si="4"/>
        <v>0</v>
      </c>
      <c r="D106" s="253"/>
      <c r="E106" s="59"/>
      <c r="F106" s="143">
        <f t="shared" si="5"/>
        <v>0</v>
      </c>
      <c r="G106" s="253"/>
      <c r="H106" s="202"/>
      <c r="I106" s="110">
        <f t="shared" si="6"/>
        <v>0</v>
      </c>
      <c r="J106" s="253"/>
      <c r="K106" s="202"/>
      <c r="L106" s="110">
        <f t="shared" si="7"/>
        <v>0</v>
      </c>
      <c r="M106" s="125"/>
      <c r="N106" s="59"/>
      <c r="O106" s="110">
        <f t="shared" si="8"/>
        <v>0</v>
      </c>
      <c r="P106" s="344"/>
      <c r="R106" s="300"/>
    </row>
    <row r="107" spans="1:18" ht="24" x14ac:dyDescent="0.25">
      <c r="A107" s="35">
        <v>2243</v>
      </c>
      <c r="B107" s="56" t="s">
        <v>90</v>
      </c>
      <c r="C107" s="362">
        <f t="shared" si="4"/>
        <v>0</v>
      </c>
      <c r="D107" s="253"/>
      <c r="E107" s="59"/>
      <c r="F107" s="143">
        <f t="shared" si="5"/>
        <v>0</v>
      </c>
      <c r="G107" s="253"/>
      <c r="H107" s="202"/>
      <c r="I107" s="110">
        <f t="shared" si="6"/>
        <v>0</v>
      </c>
      <c r="J107" s="253"/>
      <c r="K107" s="202"/>
      <c r="L107" s="110">
        <f t="shared" si="7"/>
        <v>0</v>
      </c>
      <c r="M107" s="125"/>
      <c r="N107" s="59"/>
      <c r="O107" s="110">
        <f t="shared" si="8"/>
        <v>0</v>
      </c>
      <c r="P107" s="344"/>
      <c r="R107" s="300"/>
    </row>
    <row r="108" spans="1:18" x14ac:dyDescent="0.25">
      <c r="A108" s="35">
        <v>2244</v>
      </c>
      <c r="B108" s="56" t="s">
        <v>306</v>
      </c>
      <c r="C108" s="362">
        <f t="shared" si="4"/>
        <v>0</v>
      </c>
      <c r="D108" s="253"/>
      <c r="E108" s="59"/>
      <c r="F108" s="143">
        <f t="shared" si="5"/>
        <v>0</v>
      </c>
      <c r="G108" s="253"/>
      <c r="H108" s="202"/>
      <c r="I108" s="110">
        <f t="shared" si="6"/>
        <v>0</v>
      </c>
      <c r="J108" s="253"/>
      <c r="K108" s="202"/>
      <c r="L108" s="110">
        <f t="shared" si="7"/>
        <v>0</v>
      </c>
      <c r="M108" s="125"/>
      <c r="N108" s="59"/>
      <c r="O108" s="110">
        <f t="shared" si="8"/>
        <v>0</v>
      </c>
      <c r="P108" s="344"/>
      <c r="R108" s="300"/>
    </row>
    <row r="109" spans="1:18" ht="24" x14ac:dyDescent="0.25">
      <c r="A109" s="35">
        <v>2246</v>
      </c>
      <c r="B109" s="56" t="s">
        <v>91</v>
      </c>
      <c r="C109" s="362">
        <f t="shared" si="4"/>
        <v>0</v>
      </c>
      <c r="D109" s="253"/>
      <c r="E109" s="59"/>
      <c r="F109" s="143">
        <f t="shared" si="5"/>
        <v>0</v>
      </c>
      <c r="G109" s="253"/>
      <c r="H109" s="202"/>
      <c r="I109" s="110">
        <f t="shared" si="6"/>
        <v>0</v>
      </c>
      <c r="J109" s="253"/>
      <c r="K109" s="202"/>
      <c r="L109" s="110">
        <f t="shared" si="7"/>
        <v>0</v>
      </c>
      <c r="M109" s="125"/>
      <c r="N109" s="59"/>
      <c r="O109" s="110">
        <f t="shared" si="8"/>
        <v>0</v>
      </c>
      <c r="P109" s="344"/>
      <c r="R109" s="300"/>
    </row>
    <row r="110" spans="1:18" x14ac:dyDescent="0.25">
      <c r="A110" s="35">
        <v>2247</v>
      </c>
      <c r="B110" s="56" t="s">
        <v>92</v>
      </c>
      <c r="C110" s="362">
        <f t="shared" si="4"/>
        <v>150</v>
      </c>
      <c r="D110" s="253">
        <v>150</v>
      </c>
      <c r="E110" s="59"/>
      <c r="F110" s="143">
        <f t="shared" si="5"/>
        <v>150</v>
      </c>
      <c r="G110" s="253"/>
      <c r="H110" s="202"/>
      <c r="I110" s="110">
        <f t="shared" si="6"/>
        <v>0</v>
      </c>
      <c r="J110" s="253"/>
      <c r="K110" s="202"/>
      <c r="L110" s="110">
        <f t="shared" si="7"/>
        <v>0</v>
      </c>
      <c r="M110" s="125"/>
      <c r="N110" s="59"/>
      <c r="O110" s="110">
        <f t="shared" si="8"/>
        <v>0</v>
      </c>
      <c r="P110" s="344"/>
      <c r="R110" s="300"/>
    </row>
    <row r="111" spans="1:18" ht="24" x14ac:dyDescent="0.25">
      <c r="A111" s="35">
        <v>2248</v>
      </c>
      <c r="B111" s="56" t="s">
        <v>93</v>
      </c>
      <c r="C111" s="362">
        <f t="shared" si="4"/>
        <v>0</v>
      </c>
      <c r="D111" s="253"/>
      <c r="E111" s="59"/>
      <c r="F111" s="143">
        <f t="shared" si="5"/>
        <v>0</v>
      </c>
      <c r="G111" s="253"/>
      <c r="H111" s="202"/>
      <c r="I111" s="110">
        <f t="shared" si="6"/>
        <v>0</v>
      </c>
      <c r="J111" s="253"/>
      <c r="K111" s="202"/>
      <c r="L111" s="110">
        <f t="shared" si="7"/>
        <v>0</v>
      </c>
      <c r="M111" s="125"/>
      <c r="N111" s="59"/>
      <c r="O111" s="110">
        <f t="shared" si="8"/>
        <v>0</v>
      </c>
      <c r="P111" s="344"/>
      <c r="R111" s="300"/>
    </row>
    <row r="112" spans="1:18" ht="24" x14ac:dyDescent="0.25">
      <c r="A112" s="35">
        <v>2249</v>
      </c>
      <c r="B112" s="56" t="s">
        <v>94</v>
      </c>
      <c r="C112" s="362">
        <f t="shared" si="4"/>
        <v>0</v>
      </c>
      <c r="D112" s="253"/>
      <c r="E112" s="59"/>
      <c r="F112" s="143">
        <f t="shared" si="5"/>
        <v>0</v>
      </c>
      <c r="G112" s="253"/>
      <c r="H112" s="202"/>
      <c r="I112" s="110">
        <f t="shared" si="6"/>
        <v>0</v>
      </c>
      <c r="J112" s="253"/>
      <c r="K112" s="202"/>
      <c r="L112" s="110">
        <f t="shared" si="7"/>
        <v>0</v>
      </c>
      <c r="M112" s="125"/>
      <c r="N112" s="59"/>
      <c r="O112" s="110">
        <f t="shared" si="8"/>
        <v>0</v>
      </c>
      <c r="P112" s="344"/>
      <c r="R112" s="300"/>
    </row>
    <row r="113" spans="1:18" x14ac:dyDescent="0.25">
      <c r="A113" s="111">
        <v>2250</v>
      </c>
      <c r="B113" s="56" t="s">
        <v>95</v>
      </c>
      <c r="C113" s="362">
        <f t="shared" si="4"/>
        <v>0</v>
      </c>
      <c r="D113" s="254">
        <f>SUM(D114:D116)</f>
        <v>0</v>
      </c>
      <c r="E113" s="38">
        <f>SUM(E114:E116)</f>
        <v>0</v>
      </c>
      <c r="F113" s="149">
        <f t="shared" si="5"/>
        <v>0</v>
      </c>
      <c r="G113" s="254">
        <f>SUM(G114:G116)</f>
        <v>0</v>
      </c>
      <c r="H113" s="118">
        <f>SUM(H114:H116)</f>
        <v>0</v>
      </c>
      <c r="I113" s="112">
        <f t="shared" si="6"/>
        <v>0</v>
      </c>
      <c r="J113" s="254">
        <f>SUM(J114:J116)</f>
        <v>0</v>
      </c>
      <c r="K113" s="118">
        <f>SUM(K114:K116)</f>
        <v>0</v>
      </c>
      <c r="L113" s="112">
        <f t="shared" si="7"/>
        <v>0</v>
      </c>
      <c r="M113" s="135">
        <f>SUM(M114:M116)</f>
        <v>0</v>
      </c>
      <c r="N113" s="38">
        <f>SUM(N114:N116)</f>
        <v>0</v>
      </c>
      <c r="O113" s="112">
        <f t="shared" si="8"/>
        <v>0</v>
      </c>
      <c r="P113" s="344"/>
      <c r="R113" s="300"/>
    </row>
    <row r="114" spans="1:18" x14ac:dyDescent="0.25">
      <c r="A114" s="35">
        <v>2251</v>
      </c>
      <c r="B114" s="56" t="s">
        <v>96</v>
      </c>
      <c r="C114" s="362">
        <f t="shared" si="4"/>
        <v>0</v>
      </c>
      <c r="D114" s="253"/>
      <c r="E114" s="59"/>
      <c r="F114" s="143">
        <f t="shared" si="5"/>
        <v>0</v>
      </c>
      <c r="G114" s="253"/>
      <c r="H114" s="202"/>
      <c r="I114" s="110">
        <f t="shared" si="6"/>
        <v>0</v>
      </c>
      <c r="J114" s="253"/>
      <c r="K114" s="202"/>
      <c r="L114" s="110">
        <f t="shared" si="7"/>
        <v>0</v>
      </c>
      <c r="M114" s="125"/>
      <c r="N114" s="59"/>
      <c r="O114" s="110">
        <f t="shared" si="8"/>
        <v>0</v>
      </c>
      <c r="P114" s="344"/>
      <c r="R114" s="300"/>
    </row>
    <row r="115" spans="1:18" ht="24" x14ac:dyDescent="0.25">
      <c r="A115" s="35">
        <v>2252</v>
      </c>
      <c r="B115" s="56" t="s">
        <v>97</v>
      </c>
      <c r="C115" s="362">
        <f t="shared" ref="C115:C179" si="9">F115+I115+L115+O115</f>
        <v>0</v>
      </c>
      <c r="D115" s="253"/>
      <c r="E115" s="59"/>
      <c r="F115" s="143">
        <f t="shared" si="5"/>
        <v>0</v>
      </c>
      <c r="G115" s="253"/>
      <c r="H115" s="202"/>
      <c r="I115" s="110">
        <f t="shared" si="6"/>
        <v>0</v>
      </c>
      <c r="J115" s="253"/>
      <c r="K115" s="202"/>
      <c r="L115" s="110">
        <f t="shared" si="7"/>
        <v>0</v>
      </c>
      <c r="M115" s="125"/>
      <c r="N115" s="59"/>
      <c r="O115" s="110">
        <f t="shared" si="8"/>
        <v>0</v>
      </c>
      <c r="P115" s="344"/>
      <c r="R115" s="300"/>
    </row>
    <row r="116" spans="1:18" ht="24" x14ac:dyDescent="0.25">
      <c r="A116" s="35">
        <v>2259</v>
      </c>
      <c r="B116" s="56" t="s">
        <v>98</v>
      </c>
      <c r="C116" s="362">
        <f t="shared" si="9"/>
        <v>0</v>
      </c>
      <c r="D116" s="253"/>
      <c r="E116" s="59"/>
      <c r="F116" s="143">
        <f t="shared" ref="F116:F180" si="10">D116+E116</f>
        <v>0</v>
      </c>
      <c r="G116" s="253"/>
      <c r="H116" s="202"/>
      <c r="I116" s="110">
        <f t="shared" ref="I116:I180" si="11">G116+H116</f>
        <v>0</v>
      </c>
      <c r="J116" s="253"/>
      <c r="K116" s="202"/>
      <c r="L116" s="110">
        <f t="shared" ref="L116:L180" si="12">J116+K116</f>
        <v>0</v>
      </c>
      <c r="M116" s="125"/>
      <c r="N116" s="59"/>
      <c r="O116" s="110">
        <f t="shared" ref="O116:O180" si="13">M116+N116</f>
        <v>0</v>
      </c>
      <c r="P116" s="344"/>
      <c r="R116" s="300"/>
    </row>
    <row r="117" spans="1:18" x14ac:dyDescent="0.25">
      <c r="A117" s="111">
        <v>2260</v>
      </c>
      <c r="B117" s="56" t="s">
        <v>99</v>
      </c>
      <c r="C117" s="362">
        <f t="shared" si="9"/>
        <v>32648</v>
      </c>
      <c r="D117" s="254">
        <f>SUM(D118:D122)</f>
        <v>33207</v>
      </c>
      <c r="E117" s="38">
        <f>SUM(E118:E122)</f>
        <v>-559</v>
      </c>
      <c r="F117" s="149">
        <f t="shared" si="10"/>
        <v>32648</v>
      </c>
      <c r="G117" s="254">
        <f>SUM(G118:G122)</f>
        <v>0</v>
      </c>
      <c r="H117" s="118">
        <f>SUM(H118:H122)</f>
        <v>0</v>
      </c>
      <c r="I117" s="112">
        <f t="shared" si="11"/>
        <v>0</v>
      </c>
      <c r="J117" s="254">
        <f>SUM(J118:J122)</f>
        <v>0</v>
      </c>
      <c r="K117" s="118">
        <f>SUM(K118:K122)</f>
        <v>0</v>
      </c>
      <c r="L117" s="112">
        <f t="shared" si="12"/>
        <v>0</v>
      </c>
      <c r="M117" s="135">
        <f>SUM(M118:M122)</f>
        <v>0</v>
      </c>
      <c r="N117" s="38">
        <f>SUM(N118:N122)</f>
        <v>0</v>
      </c>
      <c r="O117" s="112">
        <f t="shared" si="13"/>
        <v>0</v>
      </c>
      <c r="P117" s="344"/>
      <c r="R117" s="300"/>
    </row>
    <row r="118" spans="1:18" x14ac:dyDescent="0.25">
      <c r="A118" s="35">
        <v>2261</v>
      </c>
      <c r="B118" s="56" t="s">
        <v>100</v>
      </c>
      <c r="C118" s="362">
        <f t="shared" si="9"/>
        <v>13933</v>
      </c>
      <c r="D118" s="253">
        <v>13933</v>
      </c>
      <c r="E118" s="59"/>
      <c r="F118" s="143">
        <f t="shared" si="10"/>
        <v>13933</v>
      </c>
      <c r="G118" s="253"/>
      <c r="H118" s="202"/>
      <c r="I118" s="110">
        <f t="shared" si="11"/>
        <v>0</v>
      </c>
      <c r="J118" s="253"/>
      <c r="K118" s="202"/>
      <c r="L118" s="110">
        <f t="shared" si="12"/>
        <v>0</v>
      </c>
      <c r="M118" s="125"/>
      <c r="N118" s="59"/>
      <c r="O118" s="110">
        <f t="shared" si="13"/>
        <v>0</v>
      </c>
      <c r="P118" s="344"/>
      <c r="R118" s="300"/>
    </row>
    <row r="119" spans="1:18" x14ac:dyDescent="0.25">
      <c r="A119" s="35">
        <v>2262</v>
      </c>
      <c r="B119" s="56" t="s">
        <v>101</v>
      </c>
      <c r="C119" s="362">
        <f t="shared" si="9"/>
        <v>12842</v>
      </c>
      <c r="D119" s="253">
        <f>14366-470-495</f>
        <v>13401</v>
      </c>
      <c r="E119" s="59">
        <v>-559</v>
      </c>
      <c r="F119" s="143">
        <f t="shared" si="10"/>
        <v>12842</v>
      </c>
      <c r="G119" s="253"/>
      <c r="H119" s="202"/>
      <c r="I119" s="110">
        <f t="shared" si="11"/>
        <v>0</v>
      </c>
      <c r="J119" s="253"/>
      <c r="K119" s="202"/>
      <c r="L119" s="110">
        <f t="shared" si="12"/>
        <v>0</v>
      </c>
      <c r="M119" s="125"/>
      <c r="N119" s="59"/>
      <c r="O119" s="110">
        <f t="shared" si="13"/>
        <v>0</v>
      </c>
      <c r="P119" s="344"/>
      <c r="R119" s="300"/>
    </row>
    <row r="120" spans="1:18" x14ac:dyDescent="0.25">
      <c r="A120" s="35">
        <v>2263</v>
      </c>
      <c r="B120" s="56" t="s">
        <v>102</v>
      </c>
      <c r="C120" s="362">
        <f t="shared" si="9"/>
        <v>0</v>
      </c>
      <c r="D120" s="253"/>
      <c r="E120" s="59"/>
      <c r="F120" s="143">
        <f t="shared" si="10"/>
        <v>0</v>
      </c>
      <c r="G120" s="253"/>
      <c r="H120" s="202"/>
      <c r="I120" s="110">
        <f t="shared" si="11"/>
        <v>0</v>
      </c>
      <c r="J120" s="253"/>
      <c r="K120" s="202"/>
      <c r="L120" s="110">
        <f t="shared" si="12"/>
        <v>0</v>
      </c>
      <c r="M120" s="125"/>
      <c r="N120" s="59"/>
      <c r="O120" s="110">
        <f t="shared" si="13"/>
        <v>0</v>
      </c>
      <c r="P120" s="344"/>
      <c r="R120" s="300"/>
    </row>
    <row r="121" spans="1:18" ht="24" x14ac:dyDescent="0.25">
      <c r="A121" s="35">
        <v>2264</v>
      </c>
      <c r="B121" s="56" t="s">
        <v>307</v>
      </c>
      <c r="C121" s="362">
        <f t="shared" si="9"/>
        <v>5873</v>
      </c>
      <c r="D121" s="253">
        <v>5873</v>
      </c>
      <c r="E121" s="59"/>
      <c r="F121" s="143">
        <f t="shared" si="10"/>
        <v>5873</v>
      </c>
      <c r="G121" s="253"/>
      <c r="H121" s="202"/>
      <c r="I121" s="110">
        <f t="shared" si="11"/>
        <v>0</v>
      </c>
      <c r="J121" s="253"/>
      <c r="K121" s="202"/>
      <c r="L121" s="110">
        <f t="shared" si="12"/>
        <v>0</v>
      </c>
      <c r="M121" s="125"/>
      <c r="N121" s="59"/>
      <c r="O121" s="110">
        <f t="shared" si="13"/>
        <v>0</v>
      </c>
      <c r="P121" s="344"/>
      <c r="R121" s="300"/>
    </row>
    <row r="122" spans="1:18" x14ac:dyDescent="0.25">
      <c r="A122" s="35">
        <v>2269</v>
      </c>
      <c r="B122" s="56" t="s">
        <v>103</v>
      </c>
      <c r="C122" s="362">
        <f t="shared" si="9"/>
        <v>0</v>
      </c>
      <c r="D122" s="253">
        <v>0</v>
      </c>
      <c r="E122" s="59"/>
      <c r="F122" s="143">
        <f t="shared" si="10"/>
        <v>0</v>
      </c>
      <c r="G122" s="253"/>
      <c r="H122" s="202"/>
      <c r="I122" s="110">
        <f t="shared" si="11"/>
        <v>0</v>
      </c>
      <c r="J122" s="253"/>
      <c r="K122" s="202"/>
      <c r="L122" s="110">
        <f t="shared" si="12"/>
        <v>0</v>
      </c>
      <c r="M122" s="125"/>
      <c r="N122" s="59"/>
      <c r="O122" s="110">
        <f t="shared" si="13"/>
        <v>0</v>
      </c>
      <c r="P122" s="344"/>
      <c r="R122" s="300"/>
    </row>
    <row r="123" spans="1:18" x14ac:dyDescent="0.25">
      <c r="A123" s="111">
        <v>2270</v>
      </c>
      <c r="B123" s="56" t="s">
        <v>104</v>
      </c>
      <c r="C123" s="362">
        <f t="shared" si="9"/>
        <v>1377335</v>
      </c>
      <c r="D123" s="254">
        <f>SUM(D124:D128)</f>
        <v>1376776</v>
      </c>
      <c r="E123" s="38">
        <f>SUM(E124:E128)</f>
        <v>559</v>
      </c>
      <c r="F123" s="149">
        <f t="shared" si="10"/>
        <v>1377335</v>
      </c>
      <c r="G123" s="254">
        <f>SUM(G124:G128)</f>
        <v>0</v>
      </c>
      <c r="H123" s="118">
        <f>SUM(H124:H128)</f>
        <v>0</v>
      </c>
      <c r="I123" s="112">
        <f t="shared" si="11"/>
        <v>0</v>
      </c>
      <c r="J123" s="254">
        <f>SUM(J124:J128)</f>
        <v>0</v>
      </c>
      <c r="K123" s="118">
        <f>SUM(K124:K128)</f>
        <v>0</v>
      </c>
      <c r="L123" s="112">
        <f t="shared" si="12"/>
        <v>0</v>
      </c>
      <c r="M123" s="135">
        <f>SUM(M124:M128)</f>
        <v>0</v>
      </c>
      <c r="N123" s="38">
        <f>SUM(N124:N128)</f>
        <v>0</v>
      </c>
      <c r="O123" s="112">
        <f t="shared" si="13"/>
        <v>0</v>
      </c>
      <c r="P123" s="344"/>
      <c r="R123" s="300"/>
    </row>
    <row r="124" spans="1:18" x14ac:dyDescent="0.25">
      <c r="A124" s="35">
        <v>2272</v>
      </c>
      <c r="B124" s="1" t="s">
        <v>105</v>
      </c>
      <c r="C124" s="362">
        <f t="shared" si="9"/>
        <v>0</v>
      </c>
      <c r="D124" s="253"/>
      <c r="E124" s="59"/>
      <c r="F124" s="143">
        <f t="shared" si="10"/>
        <v>0</v>
      </c>
      <c r="G124" s="253"/>
      <c r="H124" s="202"/>
      <c r="I124" s="110">
        <f t="shared" si="11"/>
        <v>0</v>
      </c>
      <c r="J124" s="253"/>
      <c r="K124" s="202"/>
      <c r="L124" s="110">
        <f t="shared" si="12"/>
        <v>0</v>
      </c>
      <c r="M124" s="125"/>
      <c r="N124" s="59"/>
      <c r="O124" s="110">
        <f t="shared" si="13"/>
        <v>0</v>
      </c>
      <c r="P124" s="344"/>
      <c r="R124" s="300"/>
    </row>
    <row r="125" spans="1:18" ht="24" x14ac:dyDescent="0.25">
      <c r="A125" s="35">
        <v>2275</v>
      </c>
      <c r="B125" s="56" t="s">
        <v>106</v>
      </c>
      <c r="C125" s="362">
        <f t="shared" si="9"/>
        <v>0</v>
      </c>
      <c r="D125" s="253">
        <f>57326-22423-2100-1578-3600-27625</f>
        <v>0</v>
      </c>
      <c r="E125" s="59"/>
      <c r="F125" s="143">
        <f t="shared" si="10"/>
        <v>0</v>
      </c>
      <c r="G125" s="253"/>
      <c r="H125" s="202"/>
      <c r="I125" s="110">
        <f t="shared" si="11"/>
        <v>0</v>
      </c>
      <c r="J125" s="253"/>
      <c r="K125" s="202"/>
      <c r="L125" s="110">
        <f t="shared" si="12"/>
        <v>0</v>
      </c>
      <c r="M125" s="125"/>
      <c r="N125" s="59"/>
      <c r="O125" s="110">
        <f t="shared" si="13"/>
        <v>0</v>
      </c>
      <c r="P125" s="344"/>
      <c r="R125" s="300"/>
    </row>
    <row r="126" spans="1:18" ht="36" x14ac:dyDescent="0.25">
      <c r="A126" s="35">
        <v>2276</v>
      </c>
      <c r="B126" s="56" t="s">
        <v>107</v>
      </c>
      <c r="C126" s="362">
        <f t="shared" si="9"/>
        <v>0</v>
      </c>
      <c r="D126" s="253"/>
      <c r="E126" s="59"/>
      <c r="F126" s="143">
        <f t="shared" si="10"/>
        <v>0</v>
      </c>
      <c r="G126" s="253"/>
      <c r="H126" s="202"/>
      <c r="I126" s="110">
        <f t="shared" si="11"/>
        <v>0</v>
      </c>
      <c r="J126" s="253"/>
      <c r="K126" s="202"/>
      <c r="L126" s="110">
        <f t="shared" si="12"/>
        <v>0</v>
      </c>
      <c r="M126" s="125"/>
      <c r="N126" s="59"/>
      <c r="O126" s="110">
        <f t="shared" si="13"/>
        <v>0</v>
      </c>
      <c r="P126" s="344"/>
      <c r="R126" s="300"/>
    </row>
    <row r="127" spans="1:18" ht="24" customHeight="1" x14ac:dyDescent="0.25">
      <c r="A127" s="35">
        <v>2278</v>
      </c>
      <c r="B127" s="56" t="s">
        <v>108</v>
      </c>
      <c r="C127" s="362">
        <f t="shared" si="9"/>
        <v>0</v>
      </c>
      <c r="D127" s="253"/>
      <c r="E127" s="59"/>
      <c r="F127" s="143">
        <f t="shared" si="10"/>
        <v>0</v>
      </c>
      <c r="G127" s="253"/>
      <c r="H127" s="202"/>
      <c r="I127" s="110">
        <f t="shared" si="11"/>
        <v>0</v>
      </c>
      <c r="J127" s="253"/>
      <c r="K127" s="202"/>
      <c r="L127" s="110">
        <f t="shared" si="12"/>
        <v>0</v>
      </c>
      <c r="M127" s="125"/>
      <c r="N127" s="59"/>
      <c r="O127" s="110">
        <f t="shared" si="13"/>
        <v>0</v>
      </c>
      <c r="P127" s="344"/>
      <c r="R127" s="300"/>
    </row>
    <row r="128" spans="1:18" ht="24" x14ac:dyDescent="0.25">
      <c r="A128" s="35">
        <v>2279</v>
      </c>
      <c r="B128" s="56" t="s">
        <v>109</v>
      </c>
      <c r="C128" s="362">
        <f t="shared" si="9"/>
        <v>1377335</v>
      </c>
      <c r="D128" s="253">
        <f>1376496+280</f>
        <v>1376776</v>
      </c>
      <c r="E128" s="59">
        <f>2710-2151</f>
        <v>559</v>
      </c>
      <c r="F128" s="143">
        <f t="shared" si="10"/>
        <v>1377335</v>
      </c>
      <c r="G128" s="253"/>
      <c r="H128" s="202"/>
      <c r="I128" s="110">
        <f t="shared" si="11"/>
        <v>0</v>
      </c>
      <c r="J128" s="253"/>
      <c r="K128" s="202"/>
      <c r="L128" s="110">
        <f t="shared" si="12"/>
        <v>0</v>
      </c>
      <c r="M128" s="125"/>
      <c r="N128" s="59"/>
      <c r="O128" s="110">
        <f t="shared" si="13"/>
        <v>0</v>
      </c>
      <c r="P128" s="344"/>
      <c r="R128" s="300"/>
    </row>
    <row r="129" spans="1:18" ht="24" x14ac:dyDescent="0.25">
      <c r="A129" s="116">
        <v>2280</v>
      </c>
      <c r="B129" s="50" t="s">
        <v>110</v>
      </c>
      <c r="C129" s="362">
        <f t="shared" si="9"/>
        <v>0</v>
      </c>
      <c r="D129" s="257">
        <f t="shared" ref="D129:N129" si="14">SUM(D130)</f>
        <v>0</v>
      </c>
      <c r="E129" s="68">
        <f t="shared" ref="E129" si="15">SUM(E130)</f>
        <v>0</v>
      </c>
      <c r="F129" s="258">
        <f t="shared" si="10"/>
        <v>0</v>
      </c>
      <c r="G129" s="257">
        <f t="shared" si="14"/>
        <v>0</v>
      </c>
      <c r="H129" s="204">
        <f t="shared" si="14"/>
        <v>0</v>
      </c>
      <c r="I129" s="117">
        <f t="shared" si="11"/>
        <v>0</v>
      </c>
      <c r="J129" s="257">
        <f t="shared" si="14"/>
        <v>0</v>
      </c>
      <c r="K129" s="204">
        <f t="shared" si="14"/>
        <v>0</v>
      </c>
      <c r="L129" s="117">
        <f t="shared" si="12"/>
        <v>0</v>
      </c>
      <c r="M129" s="135">
        <f t="shared" si="14"/>
        <v>0</v>
      </c>
      <c r="N129" s="38">
        <f t="shared" si="14"/>
        <v>0</v>
      </c>
      <c r="O129" s="112">
        <f t="shared" si="13"/>
        <v>0</v>
      </c>
      <c r="P129" s="344"/>
      <c r="R129" s="300"/>
    </row>
    <row r="130" spans="1:18" ht="24" x14ac:dyDescent="0.25">
      <c r="A130" s="35">
        <v>2283</v>
      </c>
      <c r="B130" s="56" t="s">
        <v>111</v>
      </c>
      <c r="C130" s="362">
        <f t="shared" si="9"/>
        <v>0</v>
      </c>
      <c r="D130" s="253"/>
      <c r="E130" s="59"/>
      <c r="F130" s="143">
        <f t="shared" si="10"/>
        <v>0</v>
      </c>
      <c r="G130" s="253"/>
      <c r="H130" s="202"/>
      <c r="I130" s="110">
        <f t="shared" si="11"/>
        <v>0</v>
      </c>
      <c r="J130" s="253"/>
      <c r="K130" s="202"/>
      <c r="L130" s="110">
        <f t="shared" si="12"/>
        <v>0</v>
      </c>
      <c r="M130" s="125"/>
      <c r="N130" s="59"/>
      <c r="O130" s="110">
        <f t="shared" si="13"/>
        <v>0</v>
      </c>
      <c r="P130" s="344"/>
      <c r="R130" s="300"/>
    </row>
    <row r="131" spans="1:18" ht="38.25" customHeight="1" x14ac:dyDescent="0.25">
      <c r="A131" s="42">
        <v>2300</v>
      </c>
      <c r="B131" s="104" t="s">
        <v>112</v>
      </c>
      <c r="C131" s="373">
        <f t="shared" si="9"/>
        <v>42911</v>
      </c>
      <c r="D131" s="249">
        <f>SUM(D132,D137,D141,D142,D145,D152,D160,D161,D164)</f>
        <v>42911</v>
      </c>
      <c r="E131" s="48">
        <f>SUM(E132,E137,E141,E142,E145,E152,E160,E161,E164)</f>
        <v>0</v>
      </c>
      <c r="F131" s="250">
        <f t="shared" si="10"/>
        <v>42911</v>
      </c>
      <c r="G131" s="249">
        <f>SUM(G132,G137,G141,G142,G145,G152,G160,G161,G164)</f>
        <v>0</v>
      </c>
      <c r="H131" s="105">
        <f>SUM(H132,H137,H141,H142,H145,H152,H160,H161,H164)</f>
        <v>0</v>
      </c>
      <c r="I131" s="115">
        <f t="shared" si="11"/>
        <v>0</v>
      </c>
      <c r="J131" s="249">
        <f>SUM(J132,J137,J141,J142,J145,J152,J160,J161,J164)</f>
        <v>0</v>
      </c>
      <c r="K131" s="105">
        <f>SUM(K132,K137,K141,K142,K145,K152,K160,K161,K164)</f>
        <v>0</v>
      </c>
      <c r="L131" s="115">
        <f t="shared" si="12"/>
        <v>0</v>
      </c>
      <c r="M131" s="123">
        <f>SUM(M132,M137,M141,M142,M145,M152,M160,M161,M164)</f>
        <v>0</v>
      </c>
      <c r="N131" s="48">
        <f>SUM(N132,N137,N141,N142,N145,N152,N160,N161,N164)</f>
        <v>0</v>
      </c>
      <c r="O131" s="115">
        <f t="shared" si="13"/>
        <v>0</v>
      </c>
      <c r="P131" s="346"/>
      <c r="R131" s="300"/>
    </row>
    <row r="132" spans="1:18" ht="24" x14ac:dyDescent="0.25">
      <c r="A132" s="116">
        <v>2310</v>
      </c>
      <c r="B132" s="50" t="s">
        <v>308</v>
      </c>
      <c r="C132" s="374">
        <f t="shared" si="9"/>
        <v>17954</v>
      </c>
      <c r="D132" s="361">
        <f>SUM(D133:D136)</f>
        <v>17954</v>
      </c>
      <c r="E132" s="204">
        <f>SUM(E133:E136)</f>
        <v>0</v>
      </c>
      <c r="F132" s="258">
        <f t="shared" si="10"/>
        <v>17954</v>
      </c>
      <c r="G132" s="257">
        <f>SUM(G133:G136)</f>
        <v>0</v>
      </c>
      <c r="H132" s="204">
        <f>SUM(H133:H136)</f>
        <v>0</v>
      </c>
      <c r="I132" s="117">
        <f t="shared" si="11"/>
        <v>0</v>
      </c>
      <c r="J132" s="257">
        <f>SUM(J133:J136)</f>
        <v>0</v>
      </c>
      <c r="K132" s="204">
        <f>SUM(K133:K136)</f>
        <v>0</v>
      </c>
      <c r="L132" s="117">
        <f t="shared" si="12"/>
        <v>0</v>
      </c>
      <c r="M132" s="141">
        <f>SUM(M133:M136)</f>
        <v>0</v>
      </c>
      <c r="N132" s="68">
        <f>SUM(N133:N136)</f>
        <v>0</v>
      </c>
      <c r="O132" s="117">
        <f t="shared" si="13"/>
        <v>0</v>
      </c>
      <c r="P132" s="343"/>
      <c r="R132" s="300"/>
    </row>
    <row r="133" spans="1:18" x14ac:dyDescent="0.25">
      <c r="A133" s="35">
        <v>2311</v>
      </c>
      <c r="B133" s="56" t="s">
        <v>113</v>
      </c>
      <c r="C133" s="362">
        <f t="shared" si="9"/>
        <v>98</v>
      </c>
      <c r="D133" s="253">
        <v>98</v>
      </c>
      <c r="E133" s="59"/>
      <c r="F133" s="143">
        <f t="shared" si="10"/>
        <v>98</v>
      </c>
      <c r="G133" s="253"/>
      <c r="H133" s="202"/>
      <c r="I133" s="110">
        <f t="shared" si="11"/>
        <v>0</v>
      </c>
      <c r="J133" s="253"/>
      <c r="K133" s="202"/>
      <c r="L133" s="110">
        <f t="shared" si="12"/>
        <v>0</v>
      </c>
      <c r="M133" s="125"/>
      <c r="N133" s="59"/>
      <c r="O133" s="110">
        <f t="shared" si="13"/>
        <v>0</v>
      </c>
      <c r="P133" s="344"/>
      <c r="R133" s="300"/>
    </row>
    <row r="134" spans="1:18" x14ac:dyDescent="0.25">
      <c r="A134" s="35">
        <v>2312</v>
      </c>
      <c r="B134" s="56" t="s">
        <v>114</v>
      </c>
      <c r="C134" s="362">
        <f t="shared" si="9"/>
        <v>3363</v>
      </c>
      <c r="D134" s="253">
        <v>3363</v>
      </c>
      <c r="E134" s="59"/>
      <c r="F134" s="143">
        <f t="shared" si="10"/>
        <v>3363</v>
      </c>
      <c r="G134" s="253"/>
      <c r="H134" s="202"/>
      <c r="I134" s="110">
        <f t="shared" si="11"/>
        <v>0</v>
      </c>
      <c r="J134" s="253"/>
      <c r="K134" s="202"/>
      <c r="L134" s="110">
        <f t="shared" si="12"/>
        <v>0</v>
      </c>
      <c r="M134" s="125"/>
      <c r="N134" s="59"/>
      <c r="O134" s="110">
        <f t="shared" si="13"/>
        <v>0</v>
      </c>
      <c r="P134" s="344"/>
      <c r="R134" s="300"/>
    </row>
    <row r="135" spans="1:18" x14ac:dyDescent="0.25">
      <c r="A135" s="35">
        <v>2313</v>
      </c>
      <c r="B135" s="56" t="s">
        <v>115</v>
      </c>
      <c r="C135" s="362">
        <f t="shared" si="9"/>
        <v>0</v>
      </c>
      <c r="D135" s="253"/>
      <c r="E135" s="59"/>
      <c r="F135" s="143">
        <f t="shared" si="10"/>
        <v>0</v>
      </c>
      <c r="G135" s="253"/>
      <c r="H135" s="202"/>
      <c r="I135" s="110">
        <f t="shared" si="11"/>
        <v>0</v>
      </c>
      <c r="J135" s="253"/>
      <c r="K135" s="202"/>
      <c r="L135" s="110">
        <f t="shared" si="12"/>
        <v>0</v>
      </c>
      <c r="M135" s="125"/>
      <c r="N135" s="59"/>
      <c r="O135" s="110">
        <f t="shared" si="13"/>
        <v>0</v>
      </c>
      <c r="P135" s="344"/>
      <c r="R135" s="300"/>
    </row>
    <row r="136" spans="1:18" ht="36" x14ac:dyDescent="0.25">
      <c r="A136" s="35">
        <v>2314</v>
      </c>
      <c r="B136" s="56" t="s">
        <v>294</v>
      </c>
      <c r="C136" s="362">
        <f t="shared" si="9"/>
        <v>14493</v>
      </c>
      <c r="D136" s="253">
        <v>14493</v>
      </c>
      <c r="E136" s="59"/>
      <c r="F136" s="143">
        <f t="shared" si="10"/>
        <v>14493</v>
      </c>
      <c r="G136" s="253"/>
      <c r="H136" s="202"/>
      <c r="I136" s="110">
        <f t="shared" si="11"/>
        <v>0</v>
      </c>
      <c r="J136" s="253"/>
      <c r="K136" s="202"/>
      <c r="L136" s="110">
        <f t="shared" si="12"/>
        <v>0</v>
      </c>
      <c r="M136" s="125"/>
      <c r="N136" s="59"/>
      <c r="O136" s="110">
        <f t="shared" si="13"/>
        <v>0</v>
      </c>
      <c r="P136" s="344"/>
      <c r="R136" s="300"/>
    </row>
    <row r="137" spans="1:18" x14ac:dyDescent="0.25">
      <c r="A137" s="111">
        <v>2320</v>
      </c>
      <c r="B137" s="56" t="s">
        <v>116</v>
      </c>
      <c r="C137" s="362">
        <f t="shared" si="9"/>
        <v>792</v>
      </c>
      <c r="D137" s="254">
        <f>SUM(D138:D140)</f>
        <v>792</v>
      </c>
      <c r="E137" s="38">
        <f>SUM(E138:E140)</f>
        <v>0</v>
      </c>
      <c r="F137" s="149">
        <f t="shared" si="10"/>
        <v>792</v>
      </c>
      <c r="G137" s="254">
        <f>SUM(G138:G140)</f>
        <v>0</v>
      </c>
      <c r="H137" s="118">
        <f>SUM(H138:H140)</f>
        <v>0</v>
      </c>
      <c r="I137" s="112">
        <f t="shared" si="11"/>
        <v>0</v>
      </c>
      <c r="J137" s="254">
        <f>SUM(J138:J140)</f>
        <v>0</v>
      </c>
      <c r="K137" s="118">
        <f>SUM(K138:K140)</f>
        <v>0</v>
      </c>
      <c r="L137" s="112">
        <f t="shared" si="12"/>
        <v>0</v>
      </c>
      <c r="M137" s="135">
        <f>SUM(M138:M140)</f>
        <v>0</v>
      </c>
      <c r="N137" s="38">
        <f>SUM(N138:N140)</f>
        <v>0</v>
      </c>
      <c r="O137" s="112">
        <f t="shared" si="13"/>
        <v>0</v>
      </c>
      <c r="P137" s="344"/>
      <c r="R137" s="300"/>
    </row>
    <row r="138" spans="1:18" x14ac:dyDescent="0.25">
      <c r="A138" s="35">
        <v>2321</v>
      </c>
      <c r="B138" s="56" t="s">
        <v>117</v>
      </c>
      <c r="C138" s="362">
        <f t="shared" si="9"/>
        <v>0</v>
      </c>
      <c r="D138" s="253"/>
      <c r="E138" s="59"/>
      <c r="F138" s="143">
        <f t="shared" si="10"/>
        <v>0</v>
      </c>
      <c r="G138" s="253"/>
      <c r="H138" s="202"/>
      <c r="I138" s="110">
        <f t="shared" si="11"/>
        <v>0</v>
      </c>
      <c r="J138" s="253"/>
      <c r="K138" s="202"/>
      <c r="L138" s="110">
        <f t="shared" si="12"/>
        <v>0</v>
      </c>
      <c r="M138" s="125"/>
      <c r="N138" s="59"/>
      <c r="O138" s="110">
        <f t="shared" si="13"/>
        <v>0</v>
      </c>
      <c r="P138" s="344"/>
      <c r="R138" s="300"/>
    </row>
    <row r="139" spans="1:18" x14ac:dyDescent="0.25">
      <c r="A139" s="35">
        <v>2322</v>
      </c>
      <c r="B139" s="56" t="s">
        <v>118</v>
      </c>
      <c r="C139" s="362">
        <f t="shared" si="9"/>
        <v>792</v>
      </c>
      <c r="D139" s="253">
        <v>792</v>
      </c>
      <c r="E139" s="59"/>
      <c r="F139" s="143">
        <f t="shared" si="10"/>
        <v>792</v>
      </c>
      <c r="G139" s="253"/>
      <c r="H139" s="202"/>
      <c r="I139" s="110">
        <f t="shared" si="11"/>
        <v>0</v>
      </c>
      <c r="J139" s="253"/>
      <c r="K139" s="202"/>
      <c r="L139" s="110">
        <f t="shared" si="12"/>
        <v>0</v>
      </c>
      <c r="M139" s="125"/>
      <c r="N139" s="59"/>
      <c r="O139" s="110">
        <f t="shared" si="13"/>
        <v>0</v>
      </c>
      <c r="P139" s="344"/>
      <c r="R139" s="300"/>
    </row>
    <row r="140" spans="1:18" ht="10.5" customHeight="1" x14ac:dyDescent="0.25">
      <c r="A140" s="35">
        <v>2329</v>
      </c>
      <c r="B140" s="56" t="s">
        <v>119</v>
      </c>
      <c r="C140" s="362">
        <f t="shared" si="9"/>
        <v>0</v>
      </c>
      <c r="D140" s="253"/>
      <c r="E140" s="59"/>
      <c r="F140" s="143">
        <f t="shared" si="10"/>
        <v>0</v>
      </c>
      <c r="G140" s="253"/>
      <c r="H140" s="202"/>
      <c r="I140" s="110">
        <f t="shared" si="11"/>
        <v>0</v>
      </c>
      <c r="J140" s="253"/>
      <c r="K140" s="202"/>
      <c r="L140" s="110">
        <f t="shared" si="12"/>
        <v>0</v>
      </c>
      <c r="M140" s="125"/>
      <c r="N140" s="59"/>
      <c r="O140" s="110">
        <f t="shared" si="13"/>
        <v>0</v>
      </c>
      <c r="P140" s="344"/>
      <c r="R140" s="300"/>
    </row>
    <row r="141" spans="1:18" x14ac:dyDescent="0.25">
      <c r="A141" s="111">
        <v>2330</v>
      </c>
      <c r="B141" s="56" t="s">
        <v>120</v>
      </c>
      <c r="C141" s="362">
        <f t="shared" si="9"/>
        <v>0</v>
      </c>
      <c r="D141" s="253"/>
      <c r="E141" s="59"/>
      <c r="F141" s="143">
        <f t="shared" si="10"/>
        <v>0</v>
      </c>
      <c r="G141" s="253"/>
      <c r="H141" s="202"/>
      <c r="I141" s="110">
        <f t="shared" si="11"/>
        <v>0</v>
      </c>
      <c r="J141" s="253"/>
      <c r="K141" s="202"/>
      <c r="L141" s="110">
        <f t="shared" si="12"/>
        <v>0</v>
      </c>
      <c r="M141" s="125"/>
      <c r="N141" s="59"/>
      <c r="O141" s="110">
        <f t="shared" si="13"/>
        <v>0</v>
      </c>
      <c r="P141" s="344"/>
      <c r="R141" s="300"/>
    </row>
    <row r="142" spans="1:18" ht="48" x14ac:dyDescent="0.25">
      <c r="A142" s="111">
        <v>2340</v>
      </c>
      <c r="B142" s="56" t="s">
        <v>121</v>
      </c>
      <c r="C142" s="362">
        <f t="shared" si="9"/>
        <v>0</v>
      </c>
      <c r="D142" s="254">
        <f>SUM(D143:D144)</f>
        <v>0</v>
      </c>
      <c r="E142" s="38">
        <f>SUM(E143:E144)</f>
        <v>0</v>
      </c>
      <c r="F142" s="149">
        <f t="shared" si="10"/>
        <v>0</v>
      </c>
      <c r="G142" s="254">
        <f>SUM(G143:G144)</f>
        <v>0</v>
      </c>
      <c r="H142" s="118">
        <f>SUM(H143:H144)</f>
        <v>0</v>
      </c>
      <c r="I142" s="112">
        <f t="shared" si="11"/>
        <v>0</v>
      </c>
      <c r="J142" s="254">
        <f>SUM(J143:J144)</f>
        <v>0</v>
      </c>
      <c r="K142" s="118">
        <f>SUM(K143:K144)</f>
        <v>0</v>
      </c>
      <c r="L142" s="112">
        <f t="shared" si="12"/>
        <v>0</v>
      </c>
      <c r="M142" s="135">
        <f>SUM(M143:M144)</f>
        <v>0</v>
      </c>
      <c r="N142" s="38">
        <f>SUM(N143:N144)</f>
        <v>0</v>
      </c>
      <c r="O142" s="112">
        <f t="shared" si="13"/>
        <v>0</v>
      </c>
      <c r="P142" s="344"/>
      <c r="R142" s="300"/>
    </row>
    <row r="143" spans="1:18" x14ac:dyDescent="0.25">
      <c r="A143" s="35">
        <v>2341</v>
      </c>
      <c r="B143" s="56" t="s">
        <v>122</v>
      </c>
      <c r="C143" s="362">
        <f t="shared" si="9"/>
        <v>0</v>
      </c>
      <c r="D143" s="253"/>
      <c r="E143" s="59"/>
      <c r="F143" s="143">
        <f t="shared" si="10"/>
        <v>0</v>
      </c>
      <c r="G143" s="253"/>
      <c r="H143" s="202"/>
      <c r="I143" s="110">
        <f t="shared" si="11"/>
        <v>0</v>
      </c>
      <c r="J143" s="253"/>
      <c r="K143" s="202"/>
      <c r="L143" s="110">
        <f t="shared" si="12"/>
        <v>0</v>
      </c>
      <c r="M143" s="125"/>
      <c r="N143" s="59"/>
      <c r="O143" s="110">
        <f t="shared" si="13"/>
        <v>0</v>
      </c>
      <c r="P143" s="344"/>
      <c r="R143" s="300"/>
    </row>
    <row r="144" spans="1:18" ht="24" x14ac:dyDescent="0.25">
      <c r="A144" s="35">
        <v>2344</v>
      </c>
      <c r="B144" s="56" t="s">
        <v>123</v>
      </c>
      <c r="C144" s="362">
        <f t="shared" si="9"/>
        <v>0</v>
      </c>
      <c r="D144" s="253"/>
      <c r="E144" s="59"/>
      <c r="F144" s="143">
        <f t="shared" si="10"/>
        <v>0</v>
      </c>
      <c r="G144" s="253"/>
      <c r="H144" s="202"/>
      <c r="I144" s="110">
        <f t="shared" si="11"/>
        <v>0</v>
      </c>
      <c r="J144" s="253"/>
      <c r="K144" s="202"/>
      <c r="L144" s="110">
        <f t="shared" si="12"/>
        <v>0</v>
      </c>
      <c r="M144" s="125"/>
      <c r="N144" s="59"/>
      <c r="O144" s="110">
        <f t="shared" si="13"/>
        <v>0</v>
      </c>
      <c r="P144" s="344"/>
      <c r="R144" s="300"/>
    </row>
    <row r="145" spans="1:18" ht="24" x14ac:dyDescent="0.25">
      <c r="A145" s="106">
        <v>2350</v>
      </c>
      <c r="B145" s="78" t="s">
        <v>124</v>
      </c>
      <c r="C145" s="362">
        <f t="shared" si="9"/>
        <v>0</v>
      </c>
      <c r="D145" s="131">
        <f>SUM(D146:D151)</f>
        <v>0</v>
      </c>
      <c r="E145" s="107">
        <f>SUM(E146:E151)</f>
        <v>0</v>
      </c>
      <c r="F145" s="251">
        <f t="shared" si="10"/>
        <v>0</v>
      </c>
      <c r="G145" s="131">
        <f>SUM(G146:G151)</f>
        <v>0</v>
      </c>
      <c r="H145" s="200">
        <f>SUM(H146:H151)</f>
        <v>0</v>
      </c>
      <c r="I145" s="108">
        <f t="shared" si="11"/>
        <v>0</v>
      </c>
      <c r="J145" s="131">
        <f>SUM(J146:J151)</f>
        <v>0</v>
      </c>
      <c r="K145" s="200">
        <f>SUM(K146:K151)</f>
        <v>0</v>
      </c>
      <c r="L145" s="108">
        <f t="shared" si="12"/>
        <v>0</v>
      </c>
      <c r="M145" s="136">
        <f>SUM(M146:M151)</f>
        <v>0</v>
      </c>
      <c r="N145" s="107">
        <f>SUM(N146:N151)</f>
        <v>0</v>
      </c>
      <c r="O145" s="108">
        <f t="shared" si="13"/>
        <v>0</v>
      </c>
      <c r="P145" s="348"/>
      <c r="R145" s="300"/>
    </row>
    <row r="146" spans="1:18" x14ac:dyDescent="0.25">
      <c r="A146" s="31">
        <v>2351</v>
      </c>
      <c r="B146" s="50" t="s">
        <v>125</v>
      </c>
      <c r="C146" s="362">
        <f t="shared" si="9"/>
        <v>0</v>
      </c>
      <c r="D146" s="252"/>
      <c r="E146" s="53"/>
      <c r="F146" s="145">
        <f t="shared" si="10"/>
        <v>0</v>
      </c>
      <c r="G146" s="252"/>
      <c r="H146" s="201"/>
      <c r="I146" s="109">
        <f t="shared" si="11"/>
        <v>0</v>
      </c>
      <c r="J146" s="252"/>
      <c r="K146" s="201"/>
      <c r="L146" s="109">
        <f t="shared" si="12"/>
        <v>0</v>
      </c>
      <c r="M146" s="294"/>
      <c r="N146" s="53"/>
      <c r="O146" s="109">
        <f t="shared" si="13"/>
        <v>0</v>
      </c>
      <c r="P146" s="343"/>
      <c r="R146" s="300"/>
    </row>
    <row r="147" spans="1:18" x14ac:dyDescent="0.25">
      <c r="A147" s="35">
        <v>2352</v>
      </c>
      <c r="B147" s="56" t="s">
        <v>126</v>
      </c>
      <c r="C147" s="362">
        <f t="shared" si="9"/>
        <v>0</v>
      </c>
      <c r="D147" s="253"/>
      <c r="E147" s="59"/>
      <c r="F147" s="143">
        <f t="shared" si="10"/>
        <v>0</v>
      </c>
      <c r="G147" s="253"/>
      <c r="H147" s="202"/>
      <c r="I147" s="110">
        <f t="shared" si="11"/>
        <v>0</v>
      </c>
      <c r="J147" s="253"/>
      <c r="K147" s="202"/>
      <c r="L147" s="110">
        <f t="shared" si="12"/>
        <v>0</v>
      </c>
      <c r="M147" s="125"/>
      <c r="N147" s="59"/>
      <c r="O147" s="110">
        <f t="shared" si="13"/>
        <v>0</v>
      </c>
      <c r="P147" s="344"/>
      <c r="R147" s="300"/>
    </row>
    <row r="148" spans="1:18" ht="24" x14ac:dyDescent="0.25">
      <c r="A148" s="35">
        <v>2353</v>
      </c>
      <c r="B148" s="56" t="s">
        <v>127</v>
      </c>
      <c r="C148" s="362">
        <f t="shared" si="9"/>
        <v>0</v>
      </c>
      <c r="D148" s="253"/>
      <c r="E148" s="59"/>
      <c r="F148" s="143">
        <f t="shared" si="10"/>
        <v>0</v>
      </c>
      <c r="G148" s="253"/>
      <c r="H148" s="202"/>
      <c r="I148" s="110">
        <f t="shared" si="11"/>
        <v>0</v>
      </c>
      <c r="J148" s="253"/>
      <c r="K148" s="202"/>
      <c r="L148" s="110">
        <f t="shared" si="12"/>
        <v>0</v>
      </c>
      <c r="M148" s="125"/>
      <c r="N148" s="59"/>
      <c r="O148" s="110">
        <f t="shared" si="13"/>
        <v>0</v>
      </c>
      <c r="P148" s="344"/>
      <c r="R148" s="300"/>
    </row>
    <row r="149" spans="1:18" ht="24" x14ac:dyDescent="0.25">
      <c r="A149" s="35">
        <v>2354</v>
      </c>
      <c r="B149" s="56" t="s">
        <v>128</v>
      </c>
      <c r="C149" s="362">
        <f t="shared" si="9"/>
        <v>0</v>
      </c>
      <c r="D149" s="253"/>
      <c r="E149" s="59"/>
      <c r="F149" s="143">
        <f t="shared" si="10"/>
        <v>0</v>
      </c>
      <c r="G149" s="253"/>
      <c r="H149" s="202"/>
      <c r="I149" s="110">
        <f t="shared" si="11"/>
        <v>0</v>
      </c>
      <c r="J149" s="253"/>
      <c r="K149" s="202"/>
      <c r="L149" s="110">
        <f t="shared" si="12"/>
        <v>0</v>
      </c>
      <c r="M149" s="125"/>
      <c r="N149" s="59"/>
      <c r="O149" s="110">
        <f t="shared" si="13"/>
        <v>0</v>
      </c>
      <c r="P149" s="344"/>
      <c r="R149" s="300"/>
    </row>
    <row r="150" spans="1:18" ht="24" x14ac:dyDescent="0.25">
      <c r="A150" s="35">
        <v>2355</v>
      </c>
      <c r="B150" s="56" t="s">
        <v>129</v>
      </c>
      <c r="C150" s="362">
        <f t="shared" si="9"/>
        <v>0</v>
      </c>
      <c r="D150" s="253"/>
      <c r="E150" s="59"/>
      <c r="F150" s="143">
        <f t="shared" si="10"/>
        <v>0</v>
      </c>
      <c r="G150" s="253"/>
      <c r="H150" s="202"/>
      <c r="I150" s="110">
        <f t="shared" si="11"/>
        <v>0</v>
      </c>
      <c r="J150" s="253"/>
      <c r="K150" s="202"/>
      <c r="L150" s="110">
        <f t="shared" si="12"/>
        <v>0</v>
      </c>
      <c r="M150" s="125"/>
      <c r="N150" s="59"/>
      <c r="O150" s="110">
        <f t="shared" si="13"/>
        <v>0</v>
      </c>
      <c r="P150" s="344"/>
      <c r="R150" s="300"/>
    </row>
    <row r="151" spans="1:18" ht="24" x14ac:dyDescent="0.25">
      <c r="A151" s="35">
        <v>2359</v>
      </c>
      <c r="B151" s="56" t="s">
        <v>130</v>
      </c>
      <c r="C151" s="362">
        <f t="shared" si="9"/>
        <v>0</v>
      </c>
      <c r="D151" s="253"/>
      <c r="E151" s="59"/>
      <c r="F151" s="143">
        <f t="shared" si="10"/>
        <v>0</v>
      </c>
      <c r="G151" s="253"/>
      <c r="H151" s="202"/>
      <c r="I151" s="110">
        <f t="shared" si="11"/>
        <v>0</v>
      </c>
      <c r="J151" s="253"/>
      <c r="K151" s="202"/>
      <c r="L151" s="110">
        <f t="shared" si="12"/>
        <v>0</v>
      </c>
      <c r="M151" s="125"/>
      <c r="N151" s="59"/>
      <c r="O151" s="110">
        <f t="shared" si="13"/>
        <v>0</v>
      </c>
      <c r="P151" s="344"/>
      <c r="R151" s="300"/>
    </row>
    <row r="152" spans="1:18" ht="24.75" customHeight="1" x14ac:dyDescent="0.25">
      <c r="A152" s="111">
        <v>2360</v>
      </c>
      <c r="B152" s="56" t="s">
        <v>131</v>
      </c>
      <c r="C152" s="362">
        <f t="shared" si="9"/>
        <v>24165</v>
      </c>
      <c r="D152" s="254">
        <f>SUM(D153:D159)</f>
        <v>24165</v>
      </c>
      <c r="E152" s="38">
        <f>SUM(E153:E159)</f>
        <v>0</v>
      </c>
      <c r="F152" s="149">
        <f t="shared" si="10"/>
        <v>24165</v>
      </c>
      <c r="G152" s="254">
        <f>SUM(G153:G159)</f>
        <v>0</v>
      </c>
      <c r="H152" s="118">
        <f>SUM(H153:H159)</f>
        <v>0</v>
      </c>
      <c r="I152" s="112">
        <f t="shared" si="11"/>
        <v>0</v>
      </c>
      <c r="J152" s="254">
        <f>SUM(J153:J159)</f>
        <v>0</v>
      </c>
      <c r="K152" s="118">
        <f>SUM(K153:K159)</f>
        <v>0</v>
      </c>
      <c r="L152" s="112">
        <f t="shared" si="12"/>
        <v>0</v>
      </c>
      <c r="M152" s="135">
        <f>SUM(M153:M159)</f>
        <v>0</v>
      </c>
      <c r="N152" s="38">
        <f>SUM(N153:N159)</f>
        <v>0</v>
      </c>
      <c r="O152" s="112">
        <f t="shared" si="13"/>
        <v>0</v>
      </c>
      <c r="P152" s="344"/>
      <c r="R152" s="300"/>
    </row>
    <row r="153" spans="1:18" x14ac:dyDescent="0.25">
      <c r="A153" s="34">
        <v>2361</v>
      </c>
      <c r="B153" s="56" t="s">
        <v>132</v>
      </c>
      <c r="C153" s="362">
        <f t="shared" si="9"/>
        <v>24165</v>
      </c>
      <c r="D153" s="253">
        <v>24165</v>
      </c>
      <c r="E153" s="59"/>
      <c r="F153" s="143">
        <f t="shared" si="10"/>
        <v>24165</v>
      </c>
      <c r="G153" s="253"/>
      <c r="H153" s="202"/>
      <c r="I153" s="110">
        <f t="shared" si="11"/>
        <v>0</v>
      </c>
      <c r="J153" s="253"/>
      <c r="K153" s="202"/>
      <c r="L153" s="110">
        <f t="shared" si="12"/>
        <v>0</v>
      </c>
      <c r="M153" s="125"/>
      <c r="N153" s="59"/>
      <c r="O153" s="110">
        <f t="shared" si="13"/>
        <v>0</v>
      </c>
      <c r="P153" s="344"/>
      <c r="R153" s="300"/>
    </row>
    <row r="154" spans="1:18" ht="24" x14ac:dyDescent="0.25">
      <c r="A154" s="34">
        <v>2362</v>
      </c>
      <c r="B154" s="56" t="s">
        <v>133</v>
      </c>
      <c r="C154" s="362">
        <f t="shared" si="9"/>
        <v>0</v>
      </c>
      <c r="D154" s="253"/>
      <c r="E154" s="59"/>
      <c r="F154" s="143">
        <f t="shared" si="10"/>
        <v>0</v>
      </c>
      <c r="G154" s="253"/>
      <c r="H154" s="202"/>
      <c r="I154" s="110">
        <f t="shared" si="11"/>
        <v>0</v>
      </c>
      <c r="J154" s="253"/>
      <c r="K154" s="202"/>
      <c r="L154" s="110">
        <f t="shared" si="12"/>
        <v>0</v>
      </c>
      <c r="M154" s="125"/>
      <c r="N154" s="59"/>
      <c r="O154" s="110">
        <f t="shared" si="13"/>
        <v>0</v>
      </c>
      <c r="P154" s="344"/>
      <c r="R154" s="300"/>
    </row>
    <row r="155" spans="1:18" x14ac:dyDescent="0.25">
      <c r="A155" s="34">
        <v>2363</v>
      </c>
      <c r="B155" s="56" t="s">
        <v>134</v>
      </c>
      <c r="C155" s="362">
        <f t="shared" si="9"/>
        <v>0</v>
      </c>
      <c r="D155" s="253"/>
      <c r="E155" s="59"/>
      <c r="F155" s="143">
        <f t="shared" si="10"/>
        <v>0</v>
      </c>
      <c r="G155" s="253"/>
      <c r="H155" s="202"/>
      <c r="I155" s="110">
        <f t="shared" si="11"/>
        <v>0</v>
      </c>
      <c r="J155" s="253"/>
      <c r="K155" s="202"/>
      <c r="L155" s="110">
        <f t="shared" si="12"/>
        <v>0</v>
      </c>
      <c r="M155" s="125"/>
      <c r="N155" s="59"/>
      <c r="O155" s="110">
        <f t="shared" si="13"/>
        <v>0</v>
      </c>
      <c r="P155" s="344"/>
      <c r="R155" s="300"/>
    </row>
    <row r="156" spans="1:18" x14ac:dyDescent="0.25">
      <c r="A156" s="34">
        <v>2364</v>
      </c>
      <c r="B156" s="56" t="s">
        <v>135</v>
      </c>
      <c r="C156" s="362">
        <f t="shared" si="9"/>
        <v>0</v>
      </c>
      <c r="D156" s="253"/>
      <c r="E156" s="59"/>
      <c r="F156" s="143">
        <f t="shared" si="10"/>
        <v>0</v>
      </c>
      <c r="G156" s="253"/>
      <c r="H156" s="202"/>
      <c r="I156" s="110">
        <f t="shared" si="11"/>
        <v>0</v>
      </c>
      <c r="J156" s="253"/>
      <c r="K156" s="202"/>
      <c r="L156" s="110">
        <f t="shared" si="12"/>
        <v>0</v>
      </c>
      <c r="M156" s="125"/>
      <c r="N156" s="59"/>
      <c r="O156" s="110">
        <f t="shared" si="13"/>
        <v>0</v>
      </c>
      <c r="P156" s="344"/>
      <c r="R156" s="300"/>
    </row>
    <row r="157" spans="1:18" ht="12.75" customHeight="1" x14ac:dyDescent="0.25">
      <c r="A157" s="34">
        <v>2365</v>
      </c>
      <c r="B157" s="56" t="s">
        <v>136</v>
      </c>
      <c r="C157" s="362">
        <f t="shared" si="9"/>
        <v>0</v>
      </c>
      <c r="D157" s="253"/>
      <c r="E157" s="59"/>
      <c r="F157" s="143">
        <f t="shared" si="10"/>
        <v>0</v>
      </c>
      <c r="G157" s="253"/>
      <c r="H157" s="202"/>
      <c r="I157" s="110">
        <f t="shared" si="11"/>
        <v>0</v>
      </c>
      <c r="J157" s="253"/>
      <c r="K157" s="202"/>
      <c r="L157" s="110">
        <f t="shared" si="12"/>
        <v>0</v>
      </c>
      <c r="M157" s="125"/>
      <c r="N157" s="59"/>
      <c r="O157" s="110">
        <f t="shared" si="13"/>
        <v>0</v>
      </c>
      <c r="P157" s="344"/>
      <c r="R157" s="300"/>
    </row>
    <row r="158" spans="1:18" ht="42.75" customHeight="1" x14ac:dyDescent="0.25">
      <c r="A158" s="34">
        <v>2366</v>
      </c>
      <c r="B158" s="56" t="s">
        <v>137</v>
      </c>
      <c r="C158" s="362">
        <f t="shared" si="9"/>
        <v>0</v>
      </c>
      <c r="D158" s="253"/>
      <c r="E158" s="59"/>
      <c r="F158" s="143">
        <f t="shared" si="10"/>
        <v>0</v>
      </c>
      <c r="G158" s="253"/>
      <c r="H158" s="202"/>
      <c r="I158" s="110">
        <f t="shared" si="11"/>
        <v>0</v>
      </c>
      <c r="J158" s="253"/>
      <c r="K158" s="202"/>
      <c r="L158" s="110">
        <f t="shared" si="12"/>
        <v>0</v>
      </c>
      <c r="M158" s="125"/>
      <c r="N158" s="59"/>
      <c r="O158" s="110">
        <f t="shared" si="13"/>
        <v>0</v>
      </c>
      <c r="P158" s="344"/>
      <c r="R158" s="300"/>
    </row>
    <row r="159" spans="1:18" ht="48" x14ac:dyDescent="0.25">
      <c r="A159" s="34">
        <v>2369</v>
      </c>
      <c r="B159" s="56" t="s">
        <v>138</v>
      </c>
      <c r="C159" s="362">
        <f t="shared" si="9"/>
        <v>0</v>
      </c>
      <c r="D159" s="253"/>
      <c r="E159" s="59"/>
      <c r="F159" s="143">
        <f t="shared" si="10"/>
        <v>0</v>
      </c>
      <c r="G159" s="253"/>
      <c r="H159" s="202"/>
      <c r="I159" s="110">
        <f t="shared" si="11"/>
        <v>0</v>
      </c>
      <c r="J159" s="253"/>
      <c r="K159" s="202"/>
      <c r="L159" s="110">
        <f t="shared" si="12"/>
        <v>0</v>
      </c>
      <c r="M159" s="125"/>
      <c r="N159" s="59"/>
      <c r="O159" s="110">
        <f t="shared" si="13"/>
        <v>0</v>
      </c>
      <c r="P159" s="344"/>
      <c r="R159" s="300"/>
    </row>
    <row r="160" spans="1:18" x14ac:dyDescent="0.25">
      <c r="A160" s="106">
        <v>2370</v>
      </c>
      <c r="B160" s="78" t="s">
        <v>139</v>
      </c>
      <c r="C160" s="362">
        <f t="shared" si="9"/>
        <v>0</v>
      </c>
      <c r="D160" s="255"/>
      <c r="E160" s="113"/>
      <c r="F160" s="256">
        <f t="shared" si="10"/>
        <v>0</v>
      </c>
      <c r="G160" s="255"/>
      <c r="H160" s="203"/>
      <c r="I160" s="114">
        <f t="shared" si="11"/>
        <v>0</v>
      </c>
      <c r="J160" s="255"/>
      <c r="K160" s="203"/>
      <c r="L160" s="114">
        <f t="shared" si="12"/>
        <v>0</v>
      </c>
      <c r="M160" s="301"/>
      <c r="N160" s="113"/>
      <c r="O160" s="114">
        <f t="shared" si="13"/>
        <v>0</v>
      </c>
      <c r="P160" s="348"/>
      <c r="R160" s="300"/>
    </row>
    <row r="161" spans="1:18" x14ac:dyDescent="0.25">
      <c r="A161" s="106">
        <v>2380</v>
      </c>
      <c r="B161" s="78" t="s">
        <v>140</v>
      </c>
      <c r="C161" s="362">
        <f t="shared" si="9"/>
        <v>0</v>
      </c>
      <c r="D161" s="131">
        <f>SUM(D162:D163)</f>
        <v>0</v>
      </c>
      <c r="E161" s="107">
        <f>SUM(E162:E163)</f>
        <v>0</v>
      </c>
      <c r="F161" s="251">
        <f t="shared" si="10"/>
        <v>0</v>
      </c>
      <c r="G161" s="131">
        <f>SUM(G162:G163)</f>
        <v>0</v>
      </c>
      <c r="H161" s="200">
        <f>SUM(H162:H163)</f>
        <v>0</v>
      </c>
      <c r="I161" s="108">
        <f t="shared" si="11"/>
        <v>0</v>
      </c>
      <c r="J161" s="131">
        <f>SUM(J162:J163)</f>
        <v>0</v>
      </c>
      <c r="K161" s="200">
        <f>SUM(K162:K163)</f>
        <v>0</v>
      </c>
      <c r="L161" s="108">
        <f t="shared" si="12"/>
        <v>0</v>
      </c>
      <c r="M161" s="136">
        <f>SUM(M162:M163)</f>
        <v>0</v>
      </c>
      <c r="N161" s="107">
        <f>SUM(N162:N163)</f>
        <v>0</v>
      </c>
      <c r="O161" s="108">
        <f t="shared" si="13"/>
        <v>0</v>
      </c>
      <c r="P161" s="348"/>
      <c r="R161" s="300"/>
    </row>
    <row r="162" spans="1:18" x14ac:dyDescent="0.25">
      <c r="A162" s="30">
        <v>2381</v>
      </c>
      <c r="B162" s="50" t="s">
        <v>141</v>
      </c>
      <c r="C162" s="362">
        <f t="shared" si="9"/>
        <v>0</v>
      </c>
      <c r="D162" s="252"/>
      <c r="E162" s="53"/>
      <c r="F162" s="145">
        <f t="shared" si="10"/>
        <v>0</v>
      </c>
      <c r="G162" s="252"/>
      <c r="H162" s="201"/>
      <c r="I162" s="109">
        <f t="shared" si="11"/>
        <v>0</v>
      </c>
      <c r="J162" s="252"/>
      <c r="K162" s="201"/>
      <c r="L162" s="109">
        <f t="shared" si="12"/>
        <v>0</v>
      </c>
      <c r="M162" s="294"/>
      <c r="N162" s="53"/>
      <c r="O162" s="109">
        <f t="shared" si="13"/>
        <v>0</v>
      </c>
      <c r="P162" s="343"/>
      <c r="R162" s="300"/>
    </row>
    <row r="163" spans="1:18" ht="24" x14ac:dyDescent="0.25">
      <c r="A163" s="34">
        <v>2389</v>
      </c>
      <c r="B163" s="56" t="s">
        <v>142</v>
      </c>
      <c r="C163" s="362">
        <f t="shared" si="9"/>
        <v>0</v>
      </c>
      <c r="D163" s="253"/>
      <c r="E163" s="59"/>
      <c r="F163" s="143">
        <f t="shared" si="10"/>
        <v>0</v>
      </c>
      <c r="G163" s="253"/>
      <c r="H163" s="202"/>
      <c r="I163" s="110">
        <f t="shared" si="11"/>
        <v>0</v>
      </c>
      <c r="J163" s="253"/>
      <c r="K163" s="202"/>
      <c r="L163" s="110">
        <f t="shared" si="12"/>
        <v>0</v>
      </c>
      <c r="M163" s="125"/>
      <c r="N163" s="59"/>
      <c r="O163" s="110">
        <f t="shared" si="13"/>
        <v>0</v>
      </c>
      <c r="P163" s="344"/>
      <c r="R163" s="300"/>
    </row>
    <row r="164" spans="1:18" x14ac:dyDescent="0.25">
      <c r="A164" s="106">
        <v>2390</v>
      </c>
      <c r="B164" s="78" t="s">
        <v>143</v>
      </c>
      <c r="C164" s="362">
        <f t="shared" si="9"/>
        <v>0</v>
      </c>
      <c r="D164" s="255"/>
      <c r="E164" s="113"/>
      <c r="F164" s="256">
        <f t="shared" si="10"/>
        <v>0</v>
      </c>
      <c r="G164" s="255"/>
      <c r="H164" s="203"/>
      <c r="I164" s="114">
        <f t="shared" si="11"/>
        <v>0</v>
      </c>
      <c r="J164" s="255"/>
      <c r="K164" s="203"/>
      <c r="L164" s="114">
        <f t="shared" si="12"/>
        <v>0</v>
      </c>
      <c r="M164" s="301"/>
      <c r="N164" s="113"/>
      <c r="O164" s="114">
        <f t="shared" si="13"/>
        <v>0</v>
      </c>
      <c r="P164" s="348"/>
      <c r="R164" s="300"/>
    </row>
    <row r="165" spans="1:18" x14ac:dyDescent="0.25">
      <c r="A165" s="42">
        <v>2400</v>
      </c>
      <c r="B165" s="104" t="s">
        <v>144</v>
      </c>
      <c r="C165" s="373">
        <f t="shared" si="9"/>
        <v>0</v>
      </c>
      <c r="D165" s="259"/>
      <c r="E165" s="119"/>
      <c r="F165" s="260">
        <f t="shared" si="10"/>
        <v>0</v>
      </c>
      <c r="G165" s="259"/>
      <c r="H165" s="205"/>
      <c r="I165" s="120">
        <f t="shared" si="11"/>
        <v>0</v>
      </c>
      <c r="J165" s="259"/>
      <c r="K165" s="205"/>
      <c r="L165" s="120">
        <f t="shared" si="12"/>
        <v>0</v>
      </c>
      <c r="M165" s="302"/>
      <c r="N165" s="119"/>
      <c r="O165" s="120">
        <f t="shared" si="13"/>
        <v>0</v>
      </c>
      <c r="P165" s="346"/>
      <c r="R165" s="300"/>
    </row>
    <row r="166" spans="1:18" ht="24" x14ac:dyDescent="0.25">
      <c r="A166" s="42">
        <v>2500</v>
      </c>
      <c r="B166" s="104" t="s">
        <v>145</v>
      </c>
      <c r="C166" s="373">
        <f t="shared" si="9"/>
        <v>0</v>
      </c>
      <c r="D166" s="249">
        <f>SUM(D167,D172)</f>
        <v>0</v>
      </c>
      <c r="E166" s="48">
        <f>SUM(E167,E172)</f>
        <v>0</v>
      </c>
      <c r="F166" s="250">
        <f t="shared" si="10"/>
        <v>0</v>
      </c>
      <c r="G166" s="249">
        <f t="shared" ref="G166:K166" si="16">SUM(G167,G172)</f>
        <v>0</v>
      </c>
      <c r="H166" s="105">
        <f t="shared" si="16"/>
        <v>0</v>
      </c>
      <c r="I166" s="115">
        <f t="shared" si="11"/>
        <v>0</v>
      </c>
      <c r="J166" s="249">
        <f t="shared" si="16"/>
        <v>0</v>
      </c>
      <c r="K166" s="105">
        <f t="shared" si="16"/>
        <v>0</v>
      </c>
      <c r="L166" s="115">
        <f t="shared" si="12"/>
        <v>0</v>
      </c>
      <c r="M166" s="140">
        <f t="shared" ref="M166:N166" si="17">SUM(M167,M172)</f>
        <v>0</v>
      </c>
      <c r="N166" s="130">
        <f t="shared" si="17"/>
        <v>0</v>
      </c>
      <c r="O166" s="160">
        <f t="shared" si="13"/>
        <v>0</v>
      </c>
      <c r="P166" s="353"/>
      <c r="R166" s="300"/>
    </row>
    <row r="167" spans="1:18" ht="16.5" customHeight="1" x14ac:dyDescent="0.25">
      <c r="A167" s="116">
        <v>2510</v>
      </c>
      <c r="B167" s="50" t="s">
        <v>146</v>
      </c>
      <c r="C167" s="374">
        <f t="shared" si="9"/>
        <v>0</v>
      </c>
      <c r="D167" s="257">
        <f>SUM(D168:D171)</f>
        <v>0</v>
      </c>
      <c r="E167" s="68">
        <f>SUM(E168:E171)</f>
        <v>0</v>
      </c>
      <c r="F167" s="258">
        <f t="shared" si="10"/>
        <v>0</v>
      </c>
      <c r="G167" s="257">
        <f t="shared" ref="G167:K167" si="18">SUM(G168:G171)</f>
        <v>0</v>
      </c>
      <c r="H167" s="204">
        <f t="shared" si="18"/>
        <v>0</v>
      </c>
      <c r="I167" s="117">
        <f t="shared" si="11"/>
        <v>0</v>
      </c>
      <c r="J167" s="257">
        <f t="shared" si="18"/>
        <v>0</v>
      </c>
      <c r="K167" s="204">
        <f t="shared" si="18"/>
        <v>0</v>
      </c>
      <c r="L167" s="117">
        <f t="shared" si="12"/>
        <v>0</v>
      </c>
      <c r="M167" s="308">
        <f t="shared" ref="M167:N167" si="19">SUM(M168:M171)</f>
        <v>0</v>
      </c>
      <c r="N167" s="311">
        <f t="shared" si="19"/>
        <v>0</v>
      </c>
      <c r="O167" s="316">
        <f t="shared" si="13"/>
        <v>0</v>
      </c>
      <c r="P167" s="347"/>
      <c r="R167" s="300"/>
    </row>
    <row r="168" spans="1:18" ht="24" x14ac:dyDescent="0.25">
      <c r="A168" s="35">
        <v>2512</v>
      </c>
      <c r="B168" s="56" t="s">
        <v>147</v>
      </c>
      <c r="C168" s="362">
        <f t="shared" si="9"/>
        <v>0</v>
      </c>
      <c r="D168" s="253"/>
      <c r="E168" s="59"/>
      <c r="F168" s="143">
        <f t="shared" si="10"/>
        <v>0</v>
      </c>
      <c r="G168" s="253"/>
      <c r="H168" s="202"/>
      <c r="I168" s="110">
        <f t="shared" si="11"/>
        <v>0</v>
      </c>
      <c r="J168" s="253"/>
      <c r="K168" s="202"/>
      <c r="L168" s="110">
        <f t="shared" si="12"/>
        <v>0</v>
      </c>
      <c r="M168" s="125"/>
      <c r="N168" s="59"/>
      <c r="O168" s="110">
        <f t="shared" si="13"/>
        <v>0</v>
      </c>
      <c r="P168" s="344"/>
      <c r="R168" s="300"/>
    </row>
    <row r="169" spans="1:18" ht="36" x14ac:dyDescent="0.25">
      <c r="A169" s="35">
        <v>2513</v>
      </c>
      <c r="B169" s="56" t="s">
        <v>148</v>
      </c>
      <c r="C169" s="362">
        <f t="shared" si="9"/>
        <v>0</v>
      </c>
      <c r="D169" s="253"/>
      <c r="E169" s="59"/>
      <c r="F169" s="143">
        <f t="shared" si="10"/>
        <v>0</v>
      </c>
      <c r="G169" s="253"/>
      <c r="H169" s="202"/>
      <c r="I169" s="110">
        <f t="shared" si="11"/>
        <v>0</v>
      </c>
      <c r="J169" s="253"/>
      <c r="K169" s="202"/>
      <c r="L169" s="110">
        <f t="shared" si="12"/>
        <v>0</v>
      </c>
      <c r="M169" s="125"/>
      <c r="N169" s="59"/>
      <c r="O169" s="110">
        <f t="shared" si="13"/>
        <v>0</v>
      </c>
      <c r="P169" s="344"/>
      <c r="R169" s="300"/>
    </row>
    <row r="170" spans="1:18" ht="24" x14ac:dyDescent="0.25">
      <c r="A170" s="35">
        <v>2515</v>
      </c>
      <c r="B170" s="56" t="s">
        <v>149</v>
      </c>
      <c r="C170" s="362">
        <f t="shared" si="9"/>
        <v>0</v>
      </c>
      <c r="D170" s="253"/>
      <c r="E170" s="59"/>
      <c r="F170" s="143">
        <f t="shared" si="10"/>
        <v>0</v>
      </c>
      <c r="G170" s="253"/>
      <c r="H170" s="202"/>
      <c r="I170" s="110">
        <f t="shared" si="11"/>
        <v>0</v>
      </c>
      <c r="J170" s="253"/>
      <c r="K170" s="202"/>
      <c r="L170" s="110">
        <f t="shared" si="12"/>
        <v>0</v>
      </c>
      <c r="M170" s="125"/>
      <c r="N170" s="59"/>
      <c r="O170" s="110">
        <f t="shared" si="13"/>
        <v>0</v>
      </c>
      <c r="P170" s="344"/>
      <c r="R170" s="300"/>
    </row>
    <row r="171" spans="1:18" ht="24" x14ac:dyDescent="0.25">
      <c r="A171" s="35">
        <v>2519</v>
      </c>
      <c r="B171" s="56" t="s">
        <v>150</v>
      </c>
      <c r="C171" s="362">
        <f t="shared" si="9"/>
        <v>0</v>
      </c>
      <c r="D171" s="253"/>
      <c r="E171" s="59"/>
      <c r="F171" s="143">
        <f t="shared" si="10"/>
        <v>0</v>
      </c>
      <c r="G171" s="253"/>
      <c r="H171" s="202"/>
      <c r="I171" s="110">
        <f t="shared" si="11"/>
        <v>0</v>
      </c>
      <c r="J171" s="253"/>
      <c r="K171" s="202"/>
      <c r="L171" s="110">
        <f t="shared" si="12"/>
        <v>0</v>
      </c>
      <c r="M171" s="125"/>
      <c r="N171" s="59"/>
      <c r="O171" s="110">
        <f t="shared" si="13"/>
        <v>0</v>
      </c>
      <c r="P171" s="344"/>
      <c r="R171" s="300"/>
    </row>
    <row r="172" spans="1:18" ht="24" x14ac:dyDescent="0.25">
      <c r="A172" s="111">
        <v>2520</v>
      </c>
      <c r="B172" s="56" t="s">
        <v>151</v>
      </c>
      <c r="C172" s="362">
        <f t="shared" si="9"/>
        <v>0</v>
      </c>
      <c r="D172" s="253"/>
      <c r="E172" s="59"/>
      <c r="F172" s="143">
        <f t="shared" si="10"/>
        <v>0</v>
      </c>
      <c r="G172" s="253"/>
      <c r="H172" s="202"/>
      <c r="I172" s="110">
        <f t="shared" si="11"/>
        <v>0</v>
      </c>
      <c r="J172" s="253"/>
      <c r="K172" s="202"/>
      <c r="L172" s="110">
        <f t="shared" si="12"/>
        <v>0</v>
      </c>
      <c r="M172" s="125"/>
      <c r="N172" s="59"/>
      <c r="O172" s="110">
        <f t="shared" si="13"/>
        <v>0</v>
      </c>
      <c r="P172" s="344"/>
      <c r="R172" s="300"/>
    </row>
    <row r="173" spans="1:18" s="121" customFormat="1" ht="48" x14ac:dyDescent="0.25">
      <c r="A173" s="17">
        <v>2800</v>
      </c>
      <c r="B173" s="50" t="s">
        <v>152</v>
      </c>
      <c r="C173" s="374">
        <f t="shared" si="9"/>
        <v>0</v>
      </c>
      <c r="D173" s="219"/>
      <c r="E173" s="32"/>
      <c r="F173" s="220">
        <f t="shared" si="10"/>
        <v>0</v>
      </c>
      <c r="G173" s="219"/>
      <c r="H173" s="186"/>
      <c r="I173" s="33">
        <f t="shared" si="11"/>
        <v>0</v>
      </c>
      <c r="J173" s="219"/>
      <c r="K173" s="186"/>
      <c r="L173" s="33">
        <f t="shared" si="12"/>
        <v>0</v>
      </c>
      <c r="M173" s="290"/>
      <c r="N173" s="32"/>
      <c r="O173" s="33">
        <f t="shared" si="13"/>
        <v>0</v>
      </c>
      <c r="P173" s="343"/>
      <c r="R173" s="300"/>
    </row>
    <row r="174" spans="1:18" x14ac:dyDescent="0.25">
      <c r="A174" s="100">
        <v>3000</v>
      </c>
      <c r="B174" s="100" t="s">
        <v>153</v>
      </c>
      <c r="C174" s="383">
        <f t="shared" si="9"/>
        <v>0</v>
      </c>
      <c r="D174" s="247">
        <f>SUM(D175,D185)</f>
        <v>0</v>
      </c>
      <c r="E174" s="102">
        <f>SUM(E175,E185)</f>
        <v>0</v>
      </c>
      <c r="F174" s="248">
        <f t="shared" si="10"/>
        <v>0</v>
      </c>
      <c r="G174" s="247">
        <f>SUM(G175,G185)</f>
        <v>0</v>
      </c>
      <c r="H174" s="199">
        <f>SUM(H175,H185)</f>
        <v>0</v>
      </c>
      <c r="I174" s="103">
        <f t="shared" si="11"/>
        <v>0</v>
      </c>
      <c r="J174" s="247">
        <f>SUM(J175,J185)</f>
        <v>0</v>
      </c>
      <c r="K174" s="199">
        <f>SUM(K175,K185)</f>
        <v>0</v>
      </c>
      <c r="L174" s="103">
        <f t="shared" si="12"/>
        <v>0</v>
      </c>
      <c r="M174" s="139">
        <f>SUM(M175,M185)</f>
        <v>0</v>
      </c>
      <c r="N174" s="102">
        <f>SUM(N175,N185)</f>
        <v>0</v>
      </c>
      <c r="O174" s="103">
        <f t="shared" si="13"/>
        <v>0</v>
      </c>
      <c r="P174" s="352"/>
      <c r="R174" s="300"/>
    </row>
    <row r="175" spans="1:18" ht="24" x14ac:dyDescent="0.25">
      <c r="A175" s="42">
        <v>3200</v>
      </c>
      <c r="B175" s="122" t="s">
        <v>309</v>
      </c>
      <c r="C175" s="373">
        <f t="shared" si="9"/>
        <v>0</v>
      </c>
      <c r="D175" s="249">
        <f>SUM(D176,D180)</f>
        <v>0</v>
      </c>
      <c r="E175" s="48">
        <f>SUM(E176,E180)</f>
        <v>0</v>
      </c>
      <c r="F175" s="250">
        <f t="shared" si="10"/>
        <v>0</v>
      </c>
      <c r="G175" s="249">
        <f t="shared" ref="G175:K175" si="20">SUM(G176,G180)</f>
        <v>0</v>
      </c>
      <c r="H175" s="105">
        <f t="shared" si="20"/>
        <v>0</v>
      </c>
      <c r="I175" s="115">
        <f t="shared" si="11"/>
        <v>0</v>
      </c>
      <c r="J175" s="249">
        <f t="shared" si="20"/>
        <v>0</v>
      </c>
      <c r="K175" s="105">
        <f t="shared" si="20"/>
        <v>0</v>
      </c>
      <c r="L175" s="115">
        <f t="shared" si="12"/>
        <v>0</v>
      </c>
      <c r="M175" s="140">
        <f t="shared" ref="M175:N175" si="21">SUM(M176,M180)</f>
        <v>0</v>
      </c>
      <c r="N175" s="130">
        <f t="shared" si="21"/>
        <v>0</v>
      </c>
      <c r="O175" s="160">
        <f t="shared" si="13"/>
        <v>0</v>
      </c>
      <c r="P175" s="353"/>
      <c r="R175" s="300"/>
    </row>
    <row r="176" spans="1:18" ht="50.25" customHeight="1" x14ac:dyDescent="0.25">
      <c r="A176" s="116">
        <v>3260</v>
      </c>
      <c r="B176" s="50" t="s">
        <v>154</v>
      </c>
      <c r="C176" s="374">
        <f t="shared" si="9"/>
        <v>0</v>
      </c>
      <c r="D176" s="257">
        <f>SUM(D177:D179)</f>
        <v>0</v>
      </c>
      <c r="E176" s="68">
        <f>SUM(E177:E179)</f>
        <v>0</v>
      </c>
      <c r="F176" s="258">
        <f t="shared" si="10"/>
        <v>0</v>
      </c>
      <c r="G176" s="257">
        <f>SUM(G177:G179)</f>
        <v>0</v>
      </c>
      <c r="H176" s="204">
        <f>SUM(H177:H179)</f>
        <v>0</v>
      </c>
      <c r="I176" s="117">
        <f t="shared" si="11"/>
        <v>0</v>
      </c>
      <c r="J176" s="257">
        <f>SUM(J177:J179)</f>
        <v>0</v>
      </c>
      <c r="K176" s="204">
        <f>SUM(K177:K179)</f>
        <v>0</v>
      </c>
      <c r="L176" s="117">
        <f t="shared" si="12"/>
        <v>0</v>
      </c>
      <c r="M176" s="141">
        <f>SUM(M177:M179)</f>
        <v>0</v>
      </c>
      <c r="N176" s="68">
        <f>SUM(N177:N179)</f>
        <v>0</v>
      </c>
      <c r="O176" s="117">
        <f t="shared" si="13"/>
        <v>0</v>
      </c>
      <c r="P176" s="343"/>
      <c r="R176" s="300"/>
    </row>
    <row r="177" spans="1:18" ht="24" x14ac:dyDescent="0.25">
      <c r="A177" s="35">
        <v>3261</v>
      </c>
      <c r="B177" s="56" t="s">
        <v>155</v>
      </c>
      <c r="C177" s="362">
        <f t="shared" si="9"/>
        <v>0</v>
      </c>
      <c r="D177" s="253"/>
      <c r="E177" s="59"/>
      <c r="F177" s="143">
        <f t="shared" si="10"/>
        <v>0</v>
      </c>
      <c r="G177" s="253"/>
      <c r="H177" s="202"/>
      <c r="I177" s="110">
        <f t="shared" si="11"/>
        <v>0</v>
      </c>
      <c r="J177" s="253"/>
      <c r="K177" s="202"/>
      <c r="L177" s="110">
        <f t="shared" si="12"/>
        <v>0</v>
      </c>
      <c r="M177" s="125"/>
      <c r="N177" s="59"/>
      <c r="O177" s="110">
        <f t="shared" si="13"/>
        <v>0</v>
      </c>
      <c r="P177" s="344"/>
      <c r="R177" s="300"/>
    </row>
    <row r="178" spans="1:18" ht="36" x14ac:dyDescent="0.25">
      <c r="A178" s="35">
        <v>3262</v>
      </c>
      <c r="B178" s="56" t="s">
        <v>310</v>
      </c>
      <c r="C178" s="362">
        <f t="shared" si="9"/>
        <v>0</v>
      </c>
      <c r="D178" s="253"/>
      <c r="E178" s="59"/>
      <c r="F178" s="143">
        <f t="shared" si="10"/>
        <v>0</v>
      </c>
      <c r="G178" s="253"/>
      <c r="H178" s="202"/>
      <c r="I178" s="110">
        <f t="shared" si="11"/>
        <v>0</v>
      </c>
      <c r="J178" s="253"/>
      <c r="K178" s="202"/>
      <c r="L178" s="110">
        <f t="shared" si="12"/>
        <v>0</v>
      </c>
      <c r="M178" s="125"/>
      <c r="N178" s="59"/>
      <c r="O178" s="110">
        <f t="shared" si="13"/>
        <v>0</v>
      </c>
      <c r="P178" s="344"/>
      <c r="R178" s="300"/>
    </row>
    <row r="179" spans="1:18" ht="24" x14ac:dyDescent="0.25">
      <c r="A179" s="35">
        <v>3263</v>
      </c>
      <c r="B179" s="56" t="s">
        <v>156</v>
      </c>
      <c r="C179" s="362">
        <f t="shared" si="9"/>
        <v>0</v>
      </c>
      <c r="D179" s="253"/>
      <c r="E179" s="59"/>
      <c r="F179" s="143">
        <f t="shared" si="10"/>
        <v>0</v>
      </c>
      <c r="G179" s="253"/>
      <c r="H179" s="202"/>
      <c r="I179" s="110">
        <f t="shared" si="11"/>
        <v>0</v>
      </c>
      <c r="J179" s="253"/>
      <c r="K179" s="202"/>
      <c r="L179" s="110">
        <f t="shared" si="12"/>
        <v>0</v>
      </c>
      <c r="M179" s="125"/>
      <c r="N179" s="59"/>
      <c r="O179" s="110">
        <f t="shared" si="13"/>
        <v>0</v>
      </c>
      <c r="P179" s="344"/>
      <c r="R179" s="300"/>
    </row>
    <row r="180" spans="1:18" ht="84" x14ac:dyDescent="0.25">
      <c r="A180" s="116">
        <v>3290</v>
      </c>
      <c r="B180" s="50" t="s">
        <v>311</v>
      </c>
      <c r="C180" s="362">
        <f t="shared" ref="C180:C256" si="22">F180+I180+L180+O180</f>
        <v>0</v>
      </c>
      <c r="D180" s="257">
        <f>SUM(D181:D184)</f>
        <v>0</v>
      </c>
      <c r="E180" s="68">
        <f>SUM(E181:E184)</f>
        <v>0</v>
      </c>
      <c r="F180" s="258">
        <f t="shared" si="10"/>
        <v>0</v>
      </c>
      <c r="G180" s="257">
        <f t="shared" ref="G180:K180" si="23">SUM(G181:G184)</f>
        <v>0</v>
      </c>
      <c r="H180" s="204">
        <f t="shared" si="23"/>
        <v>0</v>
      </c>
      <c r="I180" s="117">
        <f t="shared" si="11"/>
        <v>0</v>
      </c>
      <c r="J180" s="257">
        <f t="shared" si="23"/>
        <v>0</v>
      </c>
      <c r="K180" s="204">
        <f t="shared" si="23"/>
        <v>0</v>
      </c>
      <c r="L180" s="117">
        <f t="shared" si="12"/>
        <v>0</v>
      </c>
      <c r="M180" s="142">
        <f t="shared" ref="M180:N180" si="24">SUM(M181:M184)</f>
        <v>0</v>
      </c>
      <c r="N180" s="312">
        <f t="shared" si="24"/>
        <v>0</v>
      </c>
      <c r="O180" s="317">
        <f t="shared" si="13"/>
        <v>0</v>
      </c>
      <c r="P180" s="355"/>
      <c r="R180" s="300"/>
    </row>
    <row r="181" spans="1:18" ht="72" x14ac:dyDescent="0.25">
      <c r="A181" s="35">
        <v>3291</v>
      </c>
      <c r="B181" s="56" t="s">
        <v>157</v>
      </c>
      <c r="C181" s="362">
        <f t="shared" si="22"/>
        <v>0</v>
      </c>
      <c r="D181" s="253"/>
      <c r="E181" s="59"/>
      <c r="F181" s="143">
        <f t="shared" ref="F181:F244" si="25">D181+E181</f>
        <v>0</v>
      </c>
      <c r="G181" s="253"/>
      <c r="H181" s="202"/>
      <c r="I181" s="110">
        <f t="shared" ref="I181:I244" si="26">G181+H181</f>
        <v>0</v>
      </c>
      <c r="J181" s="253"/>
      <c r="K181" s="202"/>
      <c r="L181" s="110">
        <f t="shared" ref="L181:L244" si="27">J181+K181</f>
        <v>0</v>
      </c>
      <c r="M181" s="125"/>
      <c r="N181" s="59"/>
      <c r="O181" s="110">
        <f t="shared" ref="O181:O244" si="28">M181+N181</f>
        <v>0</v>
      </c>
      <c r="P181" s="344"/>
      <c r="R181" s="300"/>
    </row>
    <row r="182" spans="1:18" ht="72" x14ac:dyDescent="0.25">
      <c r="A182" s="35">
        <v>3292</v>
      </c>
      <c r="B182" s="56" t="s">
        <v>312</v>
      </c>
      <c r="C182" s="362">
        <f t="shared" si="22"/>
        <v>0</v>
      </c>
      <c r="D182" s="253"/>
      <c r="E182" s="59"/>
      <c r="F182" s="143">
        <f t="shared" si="25"/>
        <v>0</v>
      </c>
      <c r="G182" s="253"/>
      <c r="H182" s="202"/>
      <c r="I182" s="110">
        <f t="shared" si="26"/>
        <v>0</v>
      </c>
      <c r="J182" s="253"/>
      <c r="K182" s="202"/>
      <c r="L182" s="110">
        <f t="shared" si="27"/>
        <v>0</v>
      </c>
      <c r="M182" s="125"/>
      <c r="N182" s="59"/>
      <c r="O182" s="110">
        <f t="shared" si="28"/>
        <v>0</v>
      </c>
      <c r="P182" s="344"/>
      <c r="R182" s="300"/>
    </row>
    <row r="183" spans="1:18" ht="72" x14ac:dyDescent="0.25">
      <c r="A183" s="35">
        <v>3293</v>
      </c>
      <c r="B183" s="56" t="s">
        <v>313</v>
      </c>
      <c r="C183" s="362">
        <f t="shared" si="22"/>
        <v>0</v>
      </c>
      <c r="D183" s="253"/>
      <c r="E183" s="59"/>
      <c r="F183" s="143">
        <f t="shared" si="25"/>
        <v>0</v>
      </c>
      <c r="G183" s="253"/>
      <c r="H183" s="202"/>
      <c r="I183" s="110">
        <f t="shared" si="26"/>
        <v>0</v>
      </c>
      <c r="J183" s="253"/>
      <c r="K183" s="202"/>
      <c r="L183" s="110">
        <f t="shared" si="27"/>
        <v>0</v>
      </c>
      <c r="M183" s="125"/>
      <c r="N183" s="59"/>
      <c r="O183" s="110">
        <f t="shared" si="28"/>
        <v>0</v>
      </c>
      <c r="P183" s="344"/>
      <c r="R183" s="300"/>
    </row>
    <row r="184" spans="1:18" ht="60" x14ac:dyDescent="0.25">
      <c r="A184" s="126">
        <v>3294</v>
      </c>
      <c r="B184" s="56" t="s">
        <v>158</v>
      </c>
      <c r="C184" s="384">
        <f t="shared" si="22"/>
        <v>0</v>
      </c>
      <c r="D184" s="261"/>
      <c r="E184" s="127"/>
      <c r="F184" s="262">
        <f t="shared" si="25"/>
        <v>0</v>
      </c>
      <c r="G184" s="261"/>
      <c r="H184" s="206"/>
      <c r="I184" s="153">
        <f t="shared" si="26"/>
        <v>0</v>
      </c>
      <c r="J184" s="261"/>
      <c r="K184" s="206"/>
      <c r="L184" s="153">
        <f t="shared" si="27"/>
        <v>0</v>
      </c>
      <c r="M184" s="128"/>
      <c r="N184" s="127"/>
      <c r="O184" s="153">
        <f t="shared" si="28"/>
        <v>0</v>
      </c>
      <c r="P184" s="355"/>
      <c r="R184" s="300"/>
    </row>
    <row r="185" spans="1:18" ht="48" x14ac:dyDescent="0.25">
      <c r="A185" s="72">
        <v>3300</v>
      </c>
      <c r="B185" s="122" t="s">
        <v>159</v>
      </c>
      <c r="C185" s="385">
        <f t="shared" si="22"/>
        <v>0</v>
      </c>
      <c r="D185" s="263">
        <f>SUM(D186:D187)</f>
        <v>0</v>
      </c>
      <c r="E185" s="130">
        <f>SUM(E186:E187)</f>
        <v>0</v>
      </c>
      <c r="F185" s="158">
        <f t="shared" si="25"/>
        <v>0</v>
      </c>
      <c r="G185" s="263">
        <f t="shared" ref="G185:K185" si="29">SUM(G186:G187)</f>
        <v>0</v>
      </c>
      <c r="H185" s="207">
        <f t="shared" si="29"/>
        <v>0</v>
      </c>
      <c r="I185" s="160">
        <f t="shared" si="26"/>
        <v>0</v>
      </c>
      <c r="J185" s="263">
        <f t="shared" si="29"/>
        <v>0</v>
      </c>
      <c r="K185" s="207">
        <f t="shared" si="29"/>
        <v>0</v>
      </c>
      <c r="L185" s="160">
        <f t="shared" si="27"/>
        <v>0</v>
      </c>
      <c r="M185" s="140">
        <f t="shared" ref="M185:N185" si="30">SUM(M186:M187)</f>
        <v>0</v>
      </c>
      <c r="N185" s="130">
        <f t="shared" si="30"/>
        <v>0</v>
      </c>
      <c r="O185" s="160">
        <f t="shared" si="28"/>
        <v>0</v>
      </c>
      <c r="P185" s="353"/>
      <c r="R185" s="300"/>
    </row>
    <row r="186" spans="1:18" ht="48" x14ac:dyDescent="0.25">
      <c r="A186" s="77">
        <v>3310</v>
      </c>
      <c r="B186" s="78" t="s">
        <v>160</v>
      </c>
      <c r="C186" s="378">
        <f t="shared" si="22"/>
        <v>0</v>
      </c>
      <c r="D186" s="255"/>
      <c r="E186" s="113"/>
      <c r="F186" s="256">
        <f t="shared" si="25"/>
        <v>0</v>
      </c>
      <c r="G186" s="255"/>
      <c r="H186" s="203"/>
      <c r="I186" s="114">
        <f t="shared" si="26"/>
        <v>0</v>
      </c>
      <c r="J186" s="255"/>
      <c r="K186" s="203"/>
      <c r="L186" s="114">
        <f t="shared" si="27"/>
        <v>0</v>
      </c>
      <c r="M186" s="301"/>
      <c r="N186" s="113"/>
      <c r="O186" s="114">
        <f t="shared" si="28"/>
        <v>0</v>
      </c>
      <c r="P186" s="348"/>
      <c r="R186" s="300"/>
    </row>
    <row r="187" spans="1:18" ht="58.5" customHeight="1" x14ac:dyDescent="0.25">
      <c r="A187" s="31">
        <v>3320</v>
      </c>
      <c r="B187" s="50" t="s">
        <v>161</v>
      </c>
      <c r="C187" s="374">
        <f t="shared" si="22"/>
        <v>0</v>
      </c>
      <c r="D187" s="252"/>
      <c r="E187" s="53"/>
      <c r="F187" s="145">
        <f t="shared" si="25"/>
        <v>0</v>
      </c>
      <c r="G187" s="252"/>
      <c r="H187" s="201"/>
      <c r="I187" s="109">
        <f t="shared" si="26"/>
        <v>0</v>
      </c>
      <c r="J187" s="252"/>
      <c r="K187" s="201"/>
      <c r="L187" s="109">
        <f t="shared" si="27"/>
        <v>0</v>
      </c>
      <c r="M187" s="294"/>
      <c r="N187" s="53"/>
      <c r="O187" s="109">
        <f t="shared" si="28"/>
        <v>0</v>
      </c>
      <c r="P187" s="343"/>
      <c r="R187" s="300"/>
    </row>
    <row r="188" spans="1:18" x14ac:dyDescent="0.25">
      <c r="A188" s="132">
        <v>4000</v>
      </c>
      <c r="B188" s="100" t="s">
        <v>162</v>
      </c>
      <c r="C188" s="383">
        <f t="shared" si="22"/>
        <v>0</v>
      </c>
      <c r="D188" s="247">
        <f>SUM(D189,D192)</f>
        <v>0</v>
      </c>
      <c r="E188" s="102">
        <f>SUM(E189,E192)</f>
        <v>0</v>
      </c>
      <c r="F188" s="248">
        <f t="shared" si="25"/>
        <v>0</v>
      </c>
      <c r="G188" s="247">
        <f>SUM(G189,G192)</f>
        <v>0</v>
      </c>
      <c r="H188" s="199">
        <f>SUM(H189,H192)</f>
        <v>0</v>
      </c>
      <c r="I188" s="103">
        <f t="shared" si="26"/>
        <v>0</v>
      </c>
      <c r="J188" s="247">
        <f>SUM(J189,J192)</f>
        <v>0</v>
      </c>
      <c r="K188" s="199">
        <f>SUM(K189,K192)</f>
        <v>0</v>
      </c>
      <c r="L188" s="103">
        <f t="shared" si="27"/>
        <v>0</v>
      </c>
      <c r="M188" s="139">
        <f>SUM(M189,M192)</f>
        <v>0</v>
      </c>
      <c r="N188" s="102">
        <f>SUM(N189,N192)</f>
        <v>0</v>
      </c>
      <c r="O188" s="103">
        <f t="shared" si="28"/>
        <v>0</v>
      </c>
      <c r="P188" s="352"/>
      <c r="R188" s="300"/>
    </row>
    <row r="189" spans="1:18" ht="24" x14ac:dyDescent="0.25">
      <c r="A189" s="133">
        <v>4200</v>
      </c>
      <c r="B189" s="104" t="s">
        <v>163</v>
      </c>
      <c r="C189" s="373">
        <f t="shared" si="22"/>
        <v>0</v>
      </c>
      <c r="D189" s="249">
        <f>SUM(D190,D191)</f>
        <v>0</v>
      </c>
      <c r="E189" s="48">
        <f>SUM(E190,E191)</f>
        <v>0</v>
      </c>
      <c r="F189" s="250">
        <f t="shared" si="25"/>
        <v>0</v>
      </c>
      <c r="G189" s="249">
        <f>SUM(G190,G191)</f>
        <v>0</v>
      </c>
      <c r="H189" s="105">
        <f>SUM(H190,H191)</f>
        <v>0</v>
      </c>
      <c r="I189" s="115">
        <f t="shared" si="26"/>
        <v>0</v>
      </c>
      <c r="J189" s="249">
        <f>SUM(J190,J191)</f>
        <v>0</v>
      </c>
      <c r="K189" s="105">
        <f>SUM(K190,K191)</f>
        <v>0</v>
      </c>
      <c r="L189" s="115">
        <f t="shared" si="27"/>
        <v>0</v>
      </c>
      <c r="M189" s="123">
        <f>SUM(M190,M191)</f>
        <v>0</v>
      </c>
      <c r="N189" s="48">
        <f>SUM(N190,N191)</f>
        <v>0</v>
      </c>
      <c r="O189" s="115">
        <f t="shared" si="28"/>
        <v>0</v>
      </c>
      <c r="P189" s="346"/>
      <c r="R189" s="300"/>
    </row>
    <row r="190" spans="1:18" ht="36" x14ac:dyDescent="0.25">
      <c r="A190" s="116">
        <v>4240</v>
      </c>
      <c r="B190" s="50" t="s">
        <v>314</v>
      </c>
      <c r="C190" s="374">
        <f t="shared" si="22"/>
        <v>0</v>
      </c>
      <c r="D190" s="252"/>
      <c r="E190" s="53"/>
      <c r="F190" s="145">
        <f t="shared" si="25"/>
        <v>0</v>
      </c>
      <c r="G190" s="252"/>
      <c r="H190" s="201"/>
      <c r="I190" s="109">
        <f t="shared" si="26"/>
        <v>0</v>
      </c>
      <c r="J190" s="252"/>
      <c r="K190" s="201"/>
      <c r="L190" s="109">
        <f t="shared" si="27"/>
        <v>0</v>
      </c>
      <c r="M190" s="294"/>
      <c r="N190" s="53"/>
      <c r="O190" s="109">
        <f t="shared" si="28"/>
        <v>0</v>
      </c>
      <c r="P190" s="343"/>
      <c r="R190" s="300"/>
    </row>
    <row r="191" spans="1:18" ht="24" x14ac:dyDescent="0.25">
      <c r="A191" s="111">
        <v>4250</v>
      </c>
      <c r="B191" s="56" t="s">
        <v>164</v>
      </c>
      <c r="C191" s="362">
        <f t="shared" si="22"/>
        <v>0</v>
      </c>
      <c r="D191" s="253"/>
      <c r="E191" s="59"/>
      <c r="F191" s="143">
        <f t="shared" si="25"/>
        <v>0</v>
      </c>
      <c r="G191" s="253"/>
      <c r="H191" s="202"/>
      <c r="I191" s="110">
        <f t="shared" si="26"/>
        <v>0</v>
      </c>
      <c r="J191" s="253"/>
      <c r="K191" s="202"/>
      <c r="L191" s="110">
        <f t="shared" si="27"/>
        <v>0</v>
      </c>
      <c r="M191" s="125"/>
      <c r="N191" s="59"/>
      <c r="O191" s="110">
        <f t="shared" si="28"/>
        <v>0</v>
      </c>
      <c r="P191" s="344"/>
      <c r="R191" s="300"/>
    </row>
    <row r="192" spans="1:18" x14ac:dyDescent="0.25">
      <c r="A192" s="42">
        <v>4300</v>
      </c>
      <c r="B192" s="104" t="s">
        <v>165</v>
      </c>
      <c r="C192" s="373">
        <f t="shared" si="22"/>
        <v>0</v>
      </c>
      <c r="D192" s="249">
        <f>SUM(D193)</f>
        <v>0</v>
      </c>
      <c r="E192" s="48">
        <f>SUM(E193)</f>
        <v>0</v>
      </c>
      <c r="F192" s="250">
        <f t="shared" si="25"/>
        <v>0</v>
      </c>
      <c r="G192" s="249">
        <f>SUM(G193)</f>
        <v>0</v>
      </c>
      <c r="H192" s="105">
        <f>SUM(H193)</f>
        <v>0</v>
      </c>
      <c r="I192" s="115">
        <f t="shared" si="26"/>
        <v>0</v>
      </c>
      <c r="J192" s="249">
        <f>SUM(J193)</f>
        <v>0</v>
      </c>
      <c r="K192" s="105">
        <f>SUM(K193)</f>
        <v>0</v>
      </c>
      <c r="L192" s="115">
        <f t="shared" si="27"/>
        <v>0</v>
      </c>
      <c r="M192" s="123">
        <f>SUM(M193)</f>
        <v>0</v>
      </c>
      <c r="N192" s="48">
        <f>SUM(N193)</f>
        <v>0</v>
      </c>
      <c r="O192" s="115">
        <f t="shared" si="28"/>
        <v>0</v>
      </c>
      <c r="P192" s="346"/>
      <c r="R192" s="300"/>
    </row>
    <row r="193" spans="1:18" ht="24" x14ac:dyDescent="0.25">
      <c r="A193" s="116">
        <v>4310</v>
      </c>
      <c r="B193" s="50" t="s">
        <v>166</v>
      </c>
      <c r="C193" s="374">
        <f t="shared" si="22"/>
        <v>0</v>
      </c>
      <c r="D193" s="257">
        <f>SUM(D194:D194)</f>
        <v>0</v>
      </c>
      <c r="E193" s="68">
        <f>SUM(E194:E194)</f>
        <v>0</v>
      </c>
      <c r="F193" s="258">
        <f t="shared" si="25"/>
        <v>0</v>
      </c>
      <c r="G193" s="257">
        <f>SUM(G194:G194)</f>
        <v>0</v>
      </c>
      <c r="H193" s="204">
        <f>SUM(H194:H194)</f>
        <v>0</v>
      </c>
      <c r="I193" s="117">
        <f t="shared" si="26"/>
        <v>0</v>
      </c>
      <c r="J193" s="257">
        <f>SUM(J194:J194)</f>
        <v>0</v>
      </c>
      <c r="K193" s="204">
        <f>SUM(K194:K194)</f>
        <v>0</v>
      </c>
      <c r="L193" s="117">
        <f t="shared" si="27"/>
        <v>0</v>
      </c>
      <c r="M193" s="141">
        <f>SUM(M194:M194)</f>
        <v>0</v>
      </c>
      <c r="N193" s="68">
        <f>SUM(N194:N194)</f>
        <v>0</v>
      </c>
      <c r="O193" s="117">
        <f t="shared" si="28"/>
        <v>0</v>
      </c>
      <c r="P193" s="343"/>
      <c r="R193" s="300"/>
    </row>
    <row r="194" spans="1:18" ht="36" x14ac:dyDescent="0.25">
      <c r="A194" s="35">
        <v>4311</v>
      </c>
      <c r="B194" s="56" t="s">
        <v>315</v>
      </c>
      <c r="C194" s="362">
        <f t="shared" si="22"/>
        <v>0</v>
      </c>
      <c r="D194" s="253"/>
      <c r="E194" s="59"/>
      <c r="F194" s="143">
        <f t="shared" si="25"/>
        <v>0</v>
      </c>
      <c r="G194" s="253"/>
      <c r="H194" s="202"/>
      <c r="I194" s="110">
        <f t="shared" si="26"/>
        <v>0</v>
      </c>
      <c r="J194" s="253"/>
      <c r="K194" s="202"/>
      <c r="L194" s="110">
        <f t="shared" si="27"/>
        <v>0</v>
      </c>
      <c r="M194" s="125"/>
      <c r="N194" s="59"/>
      <c r="O194" s="110">
        <f t="shared" si="28"/>
        <v>0</v>
      </c>
      <c r="P194" s="344"/>
      <c r="R194" s="300"/>
    </row>
    <row r="195" spans="1:18" s="19" customFormat="1" ht="24" x14ac:dyDescent="0.25">
      <c r="A195" s="134"/>
      <c r="B195" s="17" t="s">
        <v>167</v>
      </c>
      <c r="C195" s="382">
        <f t="shared" si="22"/>
        <v>34000</v>
      </c>
      <c r="D195" s="245">
        <f>SUM(D196,D231,D269)</f>
        <v>34000</v>
      </c>
      <c r="E195" s="98">
        <f>SUM(E196,E231,E269)</f>
        <v>0</v>
      </c>
      <c r="F195" s="246">
        <f t="shared" si="25"/>
        <v>34000</v>
      </c>
      <c r="G195" s="245">
        <f>SUM(G196,G231,G269)</f>
        <v>0</v>
      </c>
      <c r="H195" s="198">
        <f>SUM(H196,H231,H269)</f>
        <v>0</v>
      </c>
      <c r="I195" s="99">
        <f t="shared" si="26"/>
        <v>0</v>
      </c>
      <c r="J195" s="245">
        <f>SUM(J196,J231,J269)</f>
        <v>0</v>
      </c>
      <c r="K195" s="198">
        <f>SUM(K196,K231,K269)</f>
        <v>0</v>
      </c>
      <c r="L195" s="99">
        <f t="shared" si="27"/>
        <v>0</v>
      </c>
      <c r="M195" s="309">
        <f>SUM(M196,M231,M269)</f>
        <v>0</v>
      </c>
      <c r="N195" s="313">
        <f>SUM(N196,N231,N269)</f>
        <v>0</v>
      </c>
      <c r="O195" s="318">
        <f t="shared" si="28"/>
        <v>0</v>
      </c>
      <c r="P195" s="356"/>
      <c r="R195" s="300"/>
    </row>
    <row r="196" spans="1:18" x14ac:dyDescent="0.25">
      <c r="A196" s="100">
        <v>5000</v>
      </c>
      <c r="B196" s="100" t="s">
        <v>168</v>
      </c>
      <c r="C196" s="383">
        <f>F196+I196+L196+O196</f>
        <v>0</v>
      </c>
      <c r="D196" s="247">
        <f>D197+D205</f>
        <v>0</v>
      </c>
      <c r="E196" s="102">
        <f>E197+E205</f>
        <v>0</v>
      </c>
      <c r="F196" s="248">
        <f t="shared" si="25"/>
        <v>0</v>
      </c>
      <c r="G196" s="247">
        <f>G197+G205</f>
        <v>0</v>
      </c>
      <c r="H196" s="199">
        <f>H197+H205</f>
        <v>0</v>
      </c>
      <c r="I196" s="103">
        <f t="shared" si="26"/>
        <v>0</v>
      </c>
      <c r="J196" s="247">
        <f>J197+J205</f>
        <v>0</v>
      </c>
      <c r="K196" s="199">
        <f>K197+K205</f>
        <v>0</v>
      </c>
      <c r="L196" s="103">
        <f t="shared" si="27"/>
        <v>0</v>
      </c>
      <c r="M196" s="139">
        <f>M197+M205</f>
        <v>0</v>
      </c>
      <c r="N196" s="102">
        <f>N197+N205</f>
        <v>0</v>
      </c>
      <c r="O196" s="103">
        <f t="shared" si="28"/>
        <v>0</v>
      </c>
      <c r="P196" s="352"/>
      <c r="R196" s="300"/>
    </row>
    <row r="197" spans="1:18" x14ac:dyDescent="0.25">
      <c r="A197" s="42">
        <v>5100</v>
      </c>
      <c r="B197" s="104" t="s">
        <v>169</v>
      </c>
      <c r="C197" s="373">
        <f t="shared" si="22"/>
        <v>0</v>
      </c>
      <c r="D197" s="249">
        <f>D198+D199+D202+D203+D204</f>
        <v>0</v>
      </c>
      <c r="E197" s="48">
        <f>E198+E199+E202+E203+E204</f>
        <v>0</v>
      </c>
      <c r="F197" s="250">
        <f t="shared" si="25"/>
        <v>0</v>
      </c>
      <c r="G197" s="249">
        <f>G198+G199+G202+G203+G204</f>
        <v>0</v>
      </c>
      <c r="H197" s="105">
        <f>H198+H199+H202+H203+H204</f>
        <v>0</v>
      </c>
      <c r="I197" s="115">
        <f t="shared" si="26"/>
        <v>0</v>
      </c>
      <c r="J197" s="249">
        <f>J198+J199+J202+J203+J204</f>
        <v>0</v>
      </c>
      <c r="K197" s="105">
        <f>K198+K199+K202+K203+K204</f>
        <v>0</v>
      </c>
      <c r="L197" s="115">
        <f t="shared" si="27"/>
        <v>0</v>
      </c>
      <c r="M197" s="123">
        <f>M198+M199+M202+M203+M204</f>
        <v>0</v>
      </c>
      <c r="N197" s="48">
        <f>N198+N199+N202+N203+N204</f>
        <v>0</v>
      </c>
      <c r="O197" s="115">
        <f t="shared" si="28"/>
        <v>0</v>
      </c>
      <c r="P197" s="346"/>
      <c r="R197" s="300"/>
    </row>
    <row r="198" spans="1:18" x14ac:dyDescent="0.25">
      <c r="A198" s="116">
        <v>5110</v>
      </c>
      <c r="B198" s="50" t="s">
        <v>170</v>
      </c>
      <c r="C198" s="374">
        <f t="shared" si="22"/>
        <v>0</v>
      </c>
      <c r="D198" s="252"/>
      <c r="E198" s="53"/>
      <c r="F198" s="145">
        <f t="shared" si="25"/>
        <v>0</v>
      </c>
      <c r="G198" s="252"/>
      <c r="H198" s="201"/>
      <c r="I198" s="109">
        <f t="shared" si="26"/>
        <v>0</v>
      </c>
      <c r="J198" s="252"/>
      <c r="K198" s="201"/>
      <c r="L198" s="109">
        <f t="shared" si="27"/>
        <v>0</v>
      </c>
      <c r="M198" s="294"/>
      <c r="N198" s="53"/>
      <c r="O198" s="109">
        <f t="shared" si="28"/>
        <v>0</v>
      </c>
      <c r="P198" s="343"/>
      <c r="R198" s="300"/>
    </row>
    <row r="199" spans="1:18" ht="24" x14ac:dyDescent="0.25">
      <c r="A199" s="111">
        <v>5120</v>
      </c>
      <c r="B199" s="56" t="s">
        <v>171</v>
      </c>
      <c r="C199" s="362">
        <f t="shared" si="22"/>
        <v>0</v>
      </c>
      <c r="D199" s="254">
        <f>D200+D201</f>
        <v>0</v>
      </c>
      <c r="E199" s="38">
        <f>E200+E201</f>
        <v>0</v>
      </c>
      <c r="F199" s="149">
        <f t="shared" si="25"/>
        <v>0</v>
      </c>
      <c r="G199" s="254">
        <f>G200+G201</f>
        <v>0</v>
      </c>
      <c r="H199" s="118">
        <f>H200+H201</f>
        <v>0</v>
      </c>
      <c r="I199" s="112">
        <f t="shared" si="26"/>
        <v>0</v>
      </c>
      <c r="J199" s="254">
        <f>J200+J201</f>
        <v>0</v>
      </c>
      <c r="K199" s="118">
        <f>K200+K201</f>
        <v>0</v>
      </c>
      <c r="L199" s="112">
        <f t="shared" si="27"/>
        <v>0</v>
      </c>
      <c r="M199" s="135">
        <f>M200+M201</f>
        <v>0</v>
      </c>
      <c r="N199" s="38">
        <f>N200+N201</f>
        <v>0</v>
      </c>
      <c r="O199" s="112">
        <f t="shared" si="28"/>
        <v>0</v>
      </c>
      <c r="P199" s="344"/>
      <c r="R199" s="300"/>
    </row>
    <row r="200" spans="1:18" x14ac:dyDescent="0.25">
      <c r="A200" s="35">
        <v>5121</v>
      </c>
      <c r="B200" s="56" t="s">
        <v>172</v>
      </c>
      <c r="C200" s="362">
        <f t="shared" si="22"/>
        <v>0</v>
      </c>
      <c r="D200" s="253"/>
      <c r="E200" s="59"/>
      <c r="F200" s="143">
        <f t="shared" si="25"/>
        <v>0</v>
      </c>
      <c r="G200" s="253"/>
      <c r="H200" s="202"/>
      <c r="I200" s="110">
        <f t="shared" si="26"/>
        <v>0</v>
      </c>
      <c r="J200" s="253"/>
      <c r="K200" s="202"/>
      <c r="L200" s="110">
        <f t="shared" si="27"/>
        <v>0</v>
      </c>
      <c r="M200" s="125"/>
      <c r="N200" s="59"/>
      <c r="O200" s="110">
        <f t="shared" si="28"/>
        <v>0</v>
      </c>
      <c r="P200" s="344"/>
      <c r="R200" s="300"/>
    </row>
    <row r="201" spans="1:18" ht="35.25" customHeight="1" x14ac:dyDescent="0.25">
      <c r="A201" s="35">
        <v>5129</v>
      </c>
      <c r="B201" s="56" t="s">
        <v>173</v>
      </c>
      <c r="C201" s="362">
        <f t="shared" si="22"/>
        <v>0</v>
      </c>
      <c r="D201" s="253"/>
      <c r="E201" s="59"/>
      <c r="F201" s="143">
        <f t="shared" si="25"/>
        <v>0</v>
      </c>
      <c r="G201" s="253"/>
      <c r="H201" s="202"/>
      <c r="I201" s="110">
        <f t="shared" si="26"/>
        <v>0</v>
      </c>
      <c r="J201" s="253"/>
      <c r="K201" s="202"/>
      <c r="L201" s="110">
        <f t="shared" si="27"/>
        <v>0</v>
      </c>
      <c r="M201" s="125"/>
      <c r="N201" s="59"/>
      <c r="O201" s="110">
        <f t="shared" si="28"/>
        <v>0</v>
      </c>
      <c r="P201" s="344"/>
      <c r="R201" s="300"/>
    </row>
    <row r="202" spans="1:18" x14ac:dyDescent="0.25">
      <c r="A202" s="111">
        <v>5130</v>
      </c>
      <c r="B202" s="56" t="s">
        <v>174</v>
      </c>
      <c r="C202" s="362">
        <f t="shared" si="22"/>
        <v>0</v>
      </c>
      <c r="D202" s="253"/>
      <c r="E202" s="59"/>
      <c r="F202" s="143">
        <f t="shared" si="25"/>
        <v>0</v>
      </c>
      <c r="G202" s="253"/>
      <c r="H202" s="202"/>
      <c r="I202" s="110">
        <f t="shared" si="26"/>
        <v>0</v>
      </c>
      <c r="J202" s="253"/>
      <c r="K202" s="202"/>
      <c r="L202" s="110">
        <f t="shared" si="27"/>
        <v>0</v>
      </c>
      <c r="M202" s="125"/>
      <c r="N202" s="59"/>
      <c r="O202" s="110">
        <f t="shared" si="28"/>
        <v>0</v>
      </c>
      <c r="P202" s="344"/>
      <c r="R202" s="300"/>
    </row>
    <row r="203" spans="1:18" x14ac:dyDescent="0.25">
      <c r="A203" s="111">
        <v>5140</v>
      </c>
      <c r="B203" s="56" t="s">
        <v>175</v>
      </c>
      <c r="C203" s="362">
        <f t="shared" si="22"/>
        <v>0</v>
      </c>
      <c r="D203" s="253"/>
      <c r="E203" s="59"/>
      <c r="F203" s="143">
        <f t="shared" si="25"/>
        <v>0</v>
      </c>
      <c r="G203" s="253"/>
      <c r="H203" s="202"/>
      <c r="I203" s="110">
        <f t="shared" si="26"/>
        <v>0</v>
      </c>
      <c r="J203" s="253"/>
      <c r="K203" s="202"/>
      <c r="L203" s="110">
        <f t="shared" si="27"/>
        <v>0</v>
      </c>
      <c r="M203" s="125"/>
      <c r="N203" s="59"/>
      <c r="O203" s="110">
        <f t="shared" si="28"/>
        <v>0</v>
      </c>
      <c r="P203" s="344"/>
      <c r="R203" s="300"/>
    </row>
    <row r="204" spans="1:18" ht="24" x14ac:dyDescent="0.25">
      <c r="A204" s="111">
        <v>5170</v>
      </c>
      <c r="B204" s="56" t="s">
        <v>176</v>
      </c>
      <c r="C204" s="362">
        <f t="shared" si="22"/>
        <v>0</v>
      </c>
      <c r="D204" s="253"/>
      <c r="E204" s="59"/>
      <c r="F204" s="143">
        <f t="shared" si="25"/>
        <v>0</v>
      </c>
      <c r="G204" s="253"/>
      <c r="H204" s="202"/>
      <c r="I204" s="110">
        <f t="shared" si="26"/>
        <v>0</v>
      </c>
      <c r="J204" s="253"/>
      <c r="K204" s="202"/>
      <c r="L204" s="110">
        <f t="shared" si="27"/>
        <v>0</v>
      </c>
      <c r="M204" s="125"/>
      <c r="N204" s="59"/>
      <c r="O204" s="110">
        <f t="shared" si="28"/>
        <v>0</v>
      </c>
      <c r="P204" s="344"/>
      <c r="R204" s="300"/>
    </row>
    <row r="205" spans="1:18" x14ac:dyDescent="0.25">
      <c r="A205" s="42">
        <v>5200</v>
      </c>
      <c r="B205" s="104" t="s">
        <v>177</v>
      </c>
      <c r="C205" s="373">
        <f t="shared" si="22"/>
        <v>0</v>
      </c>
      <c r="D205" s="249">
        <f>D206+D216+D217+D226+D227+D228+D230</f>
        <v>0</v>
      </c>
      <c r="E205" s="48">
        <f>E206+E216+E217+E226+E227+E228+E230</f>
        <v>0</v>
      </c>
      <c r="F205" s="250">
        <f t="shared" si="25"/>
        <v>0</v>
      </c>
      <c r="G205" s="249">
        <f>G206+G216+G217+G226+G227+G228+G230</f>
        <v>0</v>
      </c>
      <c r="H205" s="105">
        <f>H206+H216+H217+H226+H227+H228+H230</f>
        <v>0</v>
      </c>
      <c r="I205" s="115">
        <f t="shared" si="26"/>
        <v>0</v>
      </c>
      <c r="J205" s="249">
        <f>J206+J216+J217+J226+J227+J228+J230</f>
        <v>0</v>
      </c>
      <c r="K205" s="105">
        <f>K206+K216+K217+K226+K227+K228+K230</f>
        <v>0</v>
      </c>
      <c r="L205" s="115">
        <f t="shared" si="27"/>
        <v>0</v>
      </c>
      <c r="M205" s="123">
        <f>M206+M216+M217+M226+M227+M228+M230</f>
        <v>0</v>
      </c>
      <c r="N205" s="48">
        <f>N206+N216+N217+N226+N227+N228+N230</f>
        <v>0</v>
      </c>
      <c r="O205" s="115">
        <f t="shared" si="28"/>
        <v>0</v>
      </c>
      <c r="P205" s="346"/>
      <c r="R205" s="300"/>
    </row>
    <row r="206" spans="1:18" x14ac:dyDescent="0.25">
      <c r="A206" s="106">
        <v>5210</v>
      </c>
      <c r="B206" s="78" t="s">
        <v>178</v>
      </c>
      <c r="C206" s="378">
        <f t="shared" si="22"/>
        <v>0</v>
      </c>
      <c r="D206" s="131">
        <f>SUM(D207:D215)</f>
        <v>0</v>
      </c>
      <c r="E206" s="107">
        <f>SUM(E207:E215)</f>
        <v>0</v>
      </c>
      <c r="F206" s="251">
        <f t="shared" si="25"/>
        <v>0</v>
      </c>
      <c r="G206" s="131">
        <f>SUM(G207:G215)</f>
        <v>0</v>
      </c>
      <c r="H206" s="200">
        <f>SUM(H207:H215)</f>
        <v>0</v>
      </c>
      <c r="I206" s="108">
        <f t="shared" si="26"/>
        <v>0</v>
      </c>
      <c r="J206" s="131">
        <f>SUM(J207:J215)</f>
        <v>0</v>
      </c>
      <c r="K206" s="200">
        <f>SUM(K207:K215)</f>
        <v>0</v>
      </c>
      <c r="L206" s="108">
        <f t="shared" si="27"/>
        <v>0</v>
      </c>
      <c r="M206" s="136">
        <f>SUM(M207:M215)</f>
        <v>0</v>
      </c>
      <c r="N206" s="107">
        <f>SUM(N207:N215)</f>
        <v>0</v>
      </c>
      <c r="O206" s="108">
        <f t="shared" si="28"/>
        <v>0</v>
      </c>
      <c r="P206" s="348"/>
      <c r="R206" s="300"/>
    </row>
    <row r="207" spans="1:18" x14ac:dyDescent="0.25">
      <c r="A207" s="31">
        <v>5211</v>
      </c>
      <c r="B207" s="50" t="s">
        <v>179</v>
      </c>
      <c r="C207" s="362">
        <f t="shared" si="22"/>
        <v>0</v>
      </c>
      <c r="D207" s="252"/>
      <c r="E207" s="53"/>
      <c r="F207" s="145">
        <f t="shared" si="25"/>
        <v>0</v>
      </c>
      <c r="G207" s="252"/>
      <c r="H207" s="201"/>
      <c r="I207" s="109">
        <f t="shared" si="26"/>
        <v>0</v>
      </c>
      <c r="J207" s="252"/>
      <c r="K207" s="201"/>
      <c r="L207" s="109">
        <f t="shared" si="27"/>
        <v>0</v>
      </c>
      <c r="M207" s="294"/>
      <c r="N207" s="53"/>
      <c r="O207" s="109">
        <f t="shared" si="28"/>
        <v>0</v>
      </c>
      <c r="P207" s="343"/>
      <c r="R207" s="300"/>
    </row>
    <row r="208" spans="1:18" x14ac:dyDescent="0.25">
      <c r="A208" s="35">
        <v>5212</v>
      </c>
      <c r="B208" s="56" t="s">
        <v>180</v>
      </c>
      <c r="C208" s="362">
        <f t="shared" si="22"/>
        <v>0</v>
      </c>
      <c r="D208" s="253"/>
      <c r="E208" s="59"/>
      <c r="F208" s="143">
        <f t="shared" si="25"/>
        <v>0</v>
      </c>
      <c r="G208" s="253"/>
      <c r="H208" s="202"/>
      <c r="I208" s="110">
        <f t="shared" si="26"/>
        <v>0</v>
      </c>
      <c r="J208" s="253"/>
      <c r="K208" s="202"/>
      <c r="L208" s="110">
        <f t="shared" si="27"/>
        <v>0</v>
      </c>
      <c r="M208" s="125"/>
      <c r="N208" s="59"/>
      <c r="O208" s="110">
        <f t="shared" si="28"/>
        <v>0</v>
      </c>
      <c r="P208" s="344"/>
      <c r="R208" s="300"/>
    </row>
    <row r="209" spans="1:18" x14ac:dyDescent="0.25">
      <c r="A209" s="35">
        <v>5213</v>
      </c>
      <c r="B209" s="56" t="s">
        <v>181</v>
      </c>
      <c r="C209" s="362">
        <f t="shared" si="22"/>
        <v>0</v>
      </c>
      <c r="D209" s="253"/>
      <c r="E209" s="59"/>
      <c r="F209" s="143">
        <f t="shared" si="25"/>
        <v>0</v>
      </c>
      <c r="G209" s="253"/>
      <c r="H209" s="202"/>
      <c r="I209" s="110">
        <f t="shared" si="26"/>
        <v>0</v>
      </c>
      <c r="J209" s="253"/>
      <c r="K209" s="202"/>
      <c r="L209" s="110">
        <f t="shared" si="27"/>
        <v>0</v>
      </c>
      <c r="M209" s="125"/>
      <c r="N209" s="59"/>
      <c r="O209" s="110">
        <f t="shared" si="28"/>
        <v>0</v>
      </c>
      <c r="P209" s="344"/>
      <c r="R209" s="300"/>
    </row>
    <row r="210" spans="1:18" x14ac:dyDescent="0.25">
      <c r="A210" s="35">
        <v>5214</v>
      </c>
      <c r="B210" s="56" t="s">
        <v>182</v>
      </c>
      <c r="C210" s="362">
        <f t="shared" si="22"/>
        <v>0</v>
      </c>
      <c r="D210" s="253"/>
      <c r="E210" s="59"/>
      <c r="F210" s="143">
        <f t="shared" si="25"/>
        <v>0</v>
      </c>
      <c r="G210" s="253"/>
      <c r="H210" s="202"/>
      <c r="I210" s="110">
        <f t="shared" si="26"/>
        <v>0</v>
      </c>
      <c r="J210" s="253"/>
      <c r="K210" s="202"/>
      <c r="L210" s="110">
        <f t="shared" si="27"/>
        <v>0</v>
      </c>
      <c r="M210" s="125"/>
      <c r="N210" s="59"/>
      <c r="O210" s="110">
        <f t="shared" si="28"/>
        <v>0</v>
      </c>
      <c r="P210" s="344"/>
      <c r="R210" s="300"/>
    </row>
    <row r="211" spans="1:18" x14ac:dyDescent="0.25">
      <c r="A211" s="35">
        <v>5215</v>
      </c>
      <c r="B211" s="56" t="s">
        <v>183</v>
      </c>
      <c r="C211" s="362">
        <f t="shared" si="22"/>
        <v>0</v>
      </c>
      <c r="D211" s="253"/>
      <c r="E211" s="59"/>
      <c r="F211" s="143">
        <f t="shared" si="25"/>
        <v>0</v>
      </c>
      <c r="G211" s="253"/>
      <c r="H211" s="202"/>
      <c r="I211" s="110">
        <f t="shared" si="26"/>
        <v>0</v>
      </c>
      <c r="J211" s="253"/>
      <c r="K211" s="202"/>
      <c r="L211" s="110">
        <f t="shared" si="27"/>
        <v>0</v>
      </c>
      <c r="M211" s="125"/>
      <c r="N211" s="59"/>
      <c r="O211" s="110">
        <f t="shared" si="28"/>
        <v>0</v>
      </c>
      <c r="P211" s="344"/>
      <c r="R211" s="300"/>
    </row>
    <row r="212" spans="1:18" ht="24" x14ac:dyDescent="0.25">
      <c r="A212" s="35">
        <v>5216</v>
      </c>
      <c r="B212" s="56" t="s">
        <v>184</v>
      </c>
      <c r="C212" s="362">
        <f t="shared" si="22"/>
        <v>0</v>
      </c>
      <c r="D212" s="253"/>
      <c r="E212" s="59"/>
      <c r="F212" s="143">
        <f t="shared" si="25"/>
        <v>0</v>
      </c>
      <c r="G212" s="253"/>
      <c r="H212" s="202"/>
      <c r="I212" s="110">
        <f t="shared" si="26"/>
        <v>0</v>
      </c>
      <c r="J212" s="253"/>
      <c r="K212" s="202"/>
      <c r="L212" s="110">
        <f t="shared" si="27"/>
        <v>0</v>
      </c>
      <c r="M212" s="125"/>
      <c r="N212" s="59"/>
      <c r="O212" s="110">
        <f t="shared" si="28"/>
        <v>0</v>
      </c>
      <c r="P212" s="344"/>
      <c r="R212" s="300"/>
    </row>
    <row r="213" spans="1:18" x14ac:dyDescent="0.25">
      <c r="A213" s="35">
        <v>5217</v>
      </c>
      <c r="B213" s="56" t="s">
        <v>185</v>
      </c>
      <c r="C213" s="362">
        <f t="shared" si="22"/>
        <v>0</v>
      </c>
      <c r="D213" s="253"/>
      <c r="E213" s="59"/>
      <c r="F213" s="143">
        <f t="shared" si="25"/>
        <v>0</v>
      </c>
      <c r="G213" s="253"/>
      <c r="H213" s="202"/>
      <c r="I213" s="110">
        <f t="shared" si="26"/>
        <v>0</v>
      </c>
      <c r="J213" s="253"/>
      <c r="K213" s="202"/>
      <c r="L213" s="110">
        <f t="shared" si="27"/>
        <v>0</v>
      </c>
      <c r="M213" s="125"/>
      <c r="N213" s="59"/>
      <c r="O213" s="110">
        <f t="shared" si="28"/>
        <v>0</v>
      </c>
      <c r="P213" s="344"/>
      <c r="R213" s="300"/>
    </row>
    <row r="214" spans="1:18" x14ac:dyDescent="0.25">
      <c r="A214" s="35">
        <v>5218</v>
      </c>
      <c r="B214" s="56" t="s">
        <v>186</v>
      </c>
      <c r="C214" s="362">
        <f t="shared" si="22"/>
        <v>0</v>
      </c>
      <c r="D214" s="253"/>
      <c r="E214" s="59"/>
      <c r="F214" s="143">
        <f t="shared" si="25"/>
        <v>0</v>
      </c>
      <c r="G214" s="253"/>
      <c r="H214" s="202"/>
      <c r="I214" s="110">
        <f t="shared" si="26"/>
        <v>0</v>
      </c>
      <c r="J214" s="253"/>
      <c r="K214" s="202"/>
      <c r="L214" s="110">
        <f t="shared" si="27"/>
        <v>0</v>
      </c>
      <c r="M214" s="125"/>
      <c r="N214" s="59"/>
      <c r="O214" s="110">
        <f t="shared" si="28"/>
        <v>0</v>
      </c>
      <c r="P214" s="344"/>
      <c r="R214" s="300"/>
    </row>
    <row r="215" spans="1:18" x14ac:dyDescent="0.25">
      <c r="A215" s="35">
        <v>5219</v>
      </c>
      <c r="B215" s="56" t="s">
        <v>187</v>
      </c>
      <c r="C215" s="362">
        <f t="shared" si="22"/>
        <v>0</v>
      </c>
      <c r="D215" s="253"/>
      <c r="E215" s="59"/>
      <c r="F215" s="143">
        <f t="shared" si="25"/>
        <v>0</v>
      </c>
      <c r="G215" s="253"/>
      <c r="H215" s="202"/>
      <c r="I215" s="110">
        <f t="shared" si="26"/>
        <v>0</v>
      </c>
      <c r="J215" s="253"/>
      <c r="K215" s="202"/>
      <c r="L215" s="110">
        <f t="shared" si="27"/>
        <v>0</v>
      </c>
      <c r="M215" s="125"/>
      <c r="N215" s="59"/>
      <c r="O215" s="110">
        <f t="shared" si="28"/>
        <v>0</v>
      </c>
      <c r="P215" s="344"/>
      <c r="R215" s="300"/>
    </row>
    <row r="216" spans="1:18" ht="13.5" customHeight="1" x14ac:dyDescent="0.25">
      <c r="A216" s="111">
        <v>5220</v>
      </c>
      <c r="B216" s="56" t="s">
        <v>188</v>
      </c>
      <c r="C216" s="362">
        <f t="shared" si="22"/>
        <v>0</v>
      </c>
      <c r="D216" s="253"/>
      <c r="E216" s="59"/>
      <c r="F216" s="143">
        <f t="shared" si="25"/>
        <v>0</v>
      </c>
      <c r="G216" s="253"/>
      <c r="H216" s="202"/>
      <c r="I216" s="110">
        <f t="shared" si="26"/>
        <v>0</v>
      </c>
      <c r="J216" s="253"/>
      <c r="K216" s="202"/>
      <c r="L216" s="110">
        <f t="shared" si="27"/>
        <v>0</v>
      </c>
      <c r="M216" s="125"/>
      <c r="N216" s="59"/>
      <c r="O216" s="110">
        <f t="shared" si="28"/>
        <v>0</v>
      </c>
      <c r="P216" s="344"/>
      <c r="R216" s="300"/>
    </row>
    <row r="217" spans="1:18" x14ac:dyDescent="0.25">
      <c r="A217" s="111">
        <v>5230</v>
      </c>
      <c r="B217" s="56" t="s">
        <v>189</v>
      </c>
      <c r="C217" s="362">
        <f t="shared" si="22"/>
        <v>0</v>
      </c>
      <c r="D217" s="254">
        <f>SUM(D218:D225)</f>
        <v>0</v>
      </c>
      <c r="E217" s="38">
        <f>SUM(E218:E225)</f>
        <v>0</v>
      </c>
      <c r="F217" s="149">
        <f t="shared" si="25"/>
        <v>0</v>
      </c>
      <c r="G217" s="254">
        <f>SUM(G218:G225)</f>
        <v>0</v>
      </c>
      <c r="H217" s="118">
        <f>SUM(H218:H225)</f>
        <v>0</v>
      </c>
      <c r="I217" s="112">
        <f t="shared" si="26"/>
        <v>0</v>
      </c>
      <c r="J217" s="254">
        <f>SUM(J218:J225)</f>
        <v>0</v>
      </c>
      <c r="K217" s="118">
        <f>SUM(K218:K225)</f>
        <v>0</v>
      </c>
      <c r="L217" s="112">
        <f t="shared" si="27"/>
        <v>0</v>
      </c>
      <c r="M217" s="135">
        <f>SUM(M218:M225)</f>
        <v>0</v>
      </c>
      <c r="N217" s="38">
        <f>SUM(N218:N225)</f>
        <v>0</v>
      </c>
      <c r="O217" s="112">
        <f t="shared" si="28"/>
        <v>0</v>
      </c>
      <c r="P217" s="344"/>
      <c r="R217" s="300"/>
    </row>
    <row r="218" spans="1:18" x14ac:dyDescent="0.25">
      <c r="A218" s="35">
        <v>5231</v>
      </c>
      <c r="B218" s="56" t="s">
        <v>190</v>
      </c>
      <c r="C218" s="362">
        <f t="shared" si="22"/>
        <v>0</v>
      </c>
      <c r="D218" s="253"/>
      <c r="E218" s="59"/>
      <c r="F218" s="143">
        <f t="shared" si="25"/>
        <v>0</v>
      </c>
      <c r="G218" s="253"/>
      <c r="H218" s="202"/>
      <c r="I218" s="110">
        <f t="shared" si="26"/>
        <v>0</v>
      </c>
      <c r="J218" s="253"/>
      <c r="K218" s="202"/>
      <c r="L218" s="110">
        <f t="shared" si="27"/>
        <v>0</v>
      </c>
      <c r="M218" s="125"/>
      <c r="N218" s="59"/>
      <c r="O218" s="110">
        <f t="shared" si="28"/>
        <v>0</v>
      </c>
      <c r="P218" s="344"/>
      <c r="R218" s="300"/>
    </row>
    <row r="219" spans="1:18" x14ac:dyDescent="0.25">
      <c r="A219" s="35">
        <v>5232</v>
      </c>
      <c r="B219" s="56" t="s">
        <v>191</v>
      </c>
      <c r="C219" s="362">
        <f t="shared" si="22"/>
        <v>0</v>
      </c>
      <c r="D219" s="253"/>
      <c r="E219" s="59"/>
      <c r="F219" s="143">
        <f t="shared" si="25"/>
        <v>0</v>
      </c>
      <c r="G219" s="253"/>
      <c r="H219" s="202"/>
      <c r="I219" s="110">
        <f t="shared" si="26"/>
        <v>0</v>
      </c>
      <c r="J219" s="253"/>
      <c r="K219" s="202"/>
      <c r="L219" s="110">
        <f t="shared" si="27"/>
        <v>0</v>
      </c>
      <c r="M219" s="125"/>
      <c r="N219" s="59"/>
      <c r="O219" s="110">
        <f t="shared" si="28"/>
        <v>0</v>
      </c>
      <c r="P219" s="344"/>
      <c r="R219" s="300"/>
    </row>
    <row r="220" spans="1:18" x14ac:dyDescent="0.25">
      <c r="A220" s="35">
        <v>5233</v>
      </c>
      <c r="B220" s="56" t="s">
        <v>192</v>
      </c>
      <c r="C220" s="362">
        <f t="shared" si="22"/>
        <v>0</v>
      </c>
      <c r="D220" s="253"/>
      <c r="E220" s="59"/>
      <c r="F220" s="143">
        <f t="shared" si="25"/>
        <v>0</v>
      </c>
      <c r="G220" s="253"/>
      <c r="H220" s="202"/>
      <c r="I220" s="110">
        <f t="shared" si="26"/>
        <v>0</v>
      </c>
      <c r="J220" s="253"/>
      <c r="K220" s="202"/>
      <c r="L220" s="110">
        <f t="shared" si="27"/>
        <v>0</v>
      </c>
      <c r="M220" s="125"/>
      <c r="N220" s="59"/>
      <c r="O220" s="110">
        <f t="shared" si="28"/>
        <v>0</v>
      </c>
      <c r="P220" s="344"/>
      <c r="R220" s="300"/>
    </row>
    <row r="221" spans="1:18" ht="24" x14ac:dyDescent="0.25">
      <c r="A221" s="35">
        <v>5234</v>
      </c>
      <c r="B221" s="56" t="s">
        <v>193</v>
      </c>
      <c r="C221" s="362">
        <f t="shared" si="22"/>
        <v>0</v>
      </c>
      <c r="D221" s="253"/>
      <c r="E221" s="59"/>
      <c r="F221" s="143">
        <f t="shared" si="25"/>
        <v>0</v>
      </c>
      <c r="G221" s="253"/>
      <c r="H221" s="202"/>
      <c r="I221" s="110">
        <f t="shared" si="26"/>
        <v>0</v>
      </c>
      <c r="J221" s="253"/>
      <c r="K221" s="202"/>
      <c r="L221" s="110">
        <f t="shared" si="27"/>
        <v>0</v>
      </c>
      <c r="M221" s="125"/>
      <c r="N221" s="59"/>
      <c r="O221" s="110">
        <f t="shared" si="28"/>
        <v>0</v>
      </c>
      <c r="P221" s="344"/>
      <c r="R221" s="300"/>
    </row>
    <row r="222" spans="1:18" ht="14.25" customHeight="1" x14ac:dyDescent="0.25">
      <c r="A222" s="35">
        <v>5236</v>
      </c>
      <c r="B222" s="56" t="s">
        <v>194</v>
      </c>
      <c r="C222" s="362">
        <f t="shared" si="22"/>
        <v>0</v>
      </c>
      <c r="D222" s="253"/>
      <c r="E222" s="59"/>
      <c r="F222" s="143">
        <f t="shared" si="25"/>
        <v>0</v>
      </c>
      <c r="G222" s="253"/>
      <c r="H222" s="202"/>
      <c r="I222" s="110">
        <f t="shared" si="26"/>
        <v>0</v>
      </c>
      <c r="J222" s="253"/>
      <c r="K222" s="202"/>
      <c r="L222" s="110">
        <f t="shared" si="27"/>
        <v>0</v>
      </c>
      <c r="M222" s="125"/>
      <c r="N222" s="59"/>
      <c r="O222" s="110">
        <f t="shared" si="28"/>
        <v>0</v>
      </c>
      <c r="P222" s="344"/>
      <c r="R222" s="300"/>
    </row>
    <row r="223" spans="1:18" ht="14.25" customHeight="1" x14ac:dyDescent="0.25">
      <c r="A223" s="35">
        <v>5237</v>
      </c>
      <c r="B223" s="56" t="s">
        <v>195</v>
      </c>
      <c r="C223" s="362">
        <f t="shared" si="22"/>
        <v>0</v>
      </c>
      <c r="D223" s="253"/>
      <c r="E223" s="59"/>
      <c r="F223" s="143">
        <f t="shared" si="25"/>
        <v>0</v>
      </c>
      <c r="G223" s="253"/>
      <c r="H223" s="202"/>
      <c r="I223" s="110">
        <f t="shared" si="26"/>
        <v>0</v>
      </c>
      <c r="J223" s="253"/>
      <c r="K223" s="202"/>
      <c r="L223" s="110">
        <f t="shared" si="27"/>
        <v>0</v>
      </c>
      <c r="M223" s="125"/>
      <c r="N223" s="59"/>
      <c r="O223" s="110">
        <f t="shared" si="28"/>
        <v>0</v>
      </c>
      <c r="P223" s="344"/>
      <c r="R223" s="300"/>
    </row>
    <row r="224" spans="1:18" ht="24" x14ac:dyDescent="0.25">
      <c r="A224" s="35">
        <v>5238</v>
      </c>
      <c r="B224" s="56" t="s">
        <v>196</v>
      </c>
      <c r="C224" s="362">
        <f t="shared" si="22"/>
        <v>0</v>
      </c>
      <c r="D224" s="253"/>
      <c r="E224" s="59"/>
      <c r="F224" s="143">
        <f t="shared" si="25"/>
        <v>0</v>
      </c>
      <c r="G224" s="253"/>
      <c r="H224" s="202"/>
      <c r="I224" s="110">
        <f t="shared" si="26"/>
        <v>0</v>
      </c>
      <c r="J224" s="253"/>
      <c r="K224" s="202"/>
      <c r="L224" s="110">
        <f t="shared" si="27"/>
        <v>0</v>
      </c>
      <c r="M224" s="125"/>
      <c r="N224" s="59"/>
      <c r="O224" s="110">
        <f t="shared" si="28"/>
        <v>0</v>
      </c>
      <c r="P224" s="344"/>
      <c r="R224" s="300"/>
    </row>
    <row r="225" spans="1:18" ht="24" x14ac:dyDescent="0.25">
      <c r="A225" s="35">
        <v>5239</v>
      </c>
      <c r="B225" s="56" t="s">
        <v>197</v>
      </c>
      <c r="C225" s="362">
        <f t="shared" si="22"/>
        <v>0</v>
      </c>
      <c r="D225" s="253"/>
      <c r="E225" s="59"/>
      <c r="F225" s="143">
        <f t="shared" si="25"/>
        <v>0</v>
      </c>
      <c r="G225" s="253"/>
      <c r="H225" s="202"/>
      <c r="I225" s="110">
        <f t="shared" si="26"/>
        <v>0</v>
      </c>
      <c r="J225" s="253"/>
      <c r="K225" s="202"/>
      <c r="L225" s="110">
        <f t="shared" si="27"/>
        <v>0</v>
      </c>
      <c r="M225" s="125"/>
      <c r="N225" s="59"/>
      <c r="O225" s="110">
        <f t="shared" si="28"/>
        <v>0</v>
      </c>
      <c r="P225" s="344"/>
      <c r="R225" s="300"/>
    </row>
    <row r="226" spans="1:18" ht="24" x14ac:dyDescent="0.25">
      <c r="A226" s="111">
        <v>5240</v>
      </c>
      <c r="B226" s="56" t="s">
        <v>198</v>
      </c>
      <c r="C226" s="362">
        <f t="shared" si="22"/>
        <v>0</v>
      </c>
      <c r="D226" s="253"/>
      <c r="E226" s="59"/>
      <c r="F226" s="143">
        <f t="shared" si="25"/>
        <v>0</v>
      </c>
      <c r="G226" s="253"/>
      <c r="H226" s="202"/>
      <c r="I226" s="110">
        <f t="shared" si="26"/>
        <v>0</v>
      </c>
      <c r="J226" s="253"/>
      <c r="K226" s="202"/>
      <c r="L226" s="110">
        <f t="shared" si="27"/>
        <v>0</v>
      </c>
      <c r="M226" s="125"/>
      <c r="N226" s="59"/>
      <c r="O226" s="110">
        <f t="shared" si="28"/>
        <v>0</v>
      </c>
      <c r="P226" s="344"/>
      <c r="R226" s="300"/>
    </row>
    <row r="227" spans="1:18" ht="22.5" customHeight="1" x14ac:dyDescent="0.25">
      <c r="A227" s="111">
        <v>5250</v>
      </c>
      <c r="B227" s="56" t="s">
        <v>199</v>
      </c>
      <c r="C227" s="362">
        <f t="shared" si="22"/>
        <v>0</v>
      </c>
      <c r="D227" s="253"/>
      <c r="E227" s="59"/>
      <c r="F227" s="143">
        <f t="shared" si="25"/>
        <v>0</v>
      </c>
      <c r="G227" s="253"/>
      <c r="H227" s="202"/>
      <c r="I227" s="110">
        <f t="shared" si="26"/>
        <v>0</v>
      </c>
      <c r="J227" s="253"/>
      <c r="K227" s="202"/>
      <c r="L227" s="110">
        <f t="shared" si="27"/>
        <v>0</v>
      </c>
      <c r="M227" s="125"/>
      <c r="N227" s="59"/>
      <c r="O227" s="110">
        <f t="shared" si="28"/>
        <v>0</v>
      </c>
      <c r="P227" s="344"/>
      <c r="R227" s="300"/>
    </row>
    <row r="228" spans="1:18" x14ac:dyDescent="0.25">
      <c r="A228" s="111">
        <v>5260</v>
      </c>
      <c r="B228" s="56" t="s">
        <v>200</v>
      </c>
      <c r="C228" s="362">
        <f t="shared" si="22"/>
        <v>0</v>
      </c>
      <c r="D228" s="254">
        <f>SUM(D229)</f>
        <v>0</v>
      </c>
      <c r="E228" s="38">
        <f>SUM(E229)</f>
        <v>0</v>
      </c>
      <c r="F228" s="149">
        <f t="shared" si="25"/>
        <v>0</v>
      </c>
      <c r="G228" s="254">
        <f>SUM(G229)</f>
        <v>0</v>
      </c>
      <c r="H228" s="118">
        <f>SUM(H229)</f>
        <v>0</v>
      </c>
      <c r="I228" s="112">
        <f t="shared" si="26"/>
        <v>0</v>
      </c>
      <c r="J228" s="254">
        <f>SUM(J229)</f>
        <v>0</v>
      </c>
      <c r="K228" s="118">
        <f>SUM(K229)</f>
        <v>0</v>
      </c>
      <c r="L228" s="112">
        <f t="shared" si="27"/>
        <v>0</v>
      </c>
      <c r="M228" s="135">
        <f>SUM(M229)</f>
        <v>0</v>
      </c>
      <c r="N228" s="38">
        <f>SUM(N229)</f>
        <v>0</v>
      </c>
      <c r="O228" s="112">
        <f t="shared" si="28"/>
        <v>0</v>
      </c>
      <c r="P228" s="344"/>
      <c r="R228" s="300"/>
    </row>
    <row r="229" spans="1:18" ht="24" x14ac:dyDescent="0.25">
      <c r="A229" s="35">
        <v>5269</v>
      </c>
      <c r="B229" s="56" t="s">
        <v>201</v>
      </c>
      <c r="C229" s="362">
        <f t="shared" si="22"/>
        <v>0</v>
      </c>
      <c r="D229" s="253"/>
      <c r="E229" s="59"/>
      <c r="F229" s="143">
        <f t="shared" si="25"/>
        <v>0</v>
      </c>
      <c r="G229" s="253"/>
      <c r="H229" s="202"/>
      <c r="I229" s="110">
        <f t="shared" si="26"/>
        <v>0</v>
      </c>
      <c r="J229" s="253"/>
      <c r="K229" s="202"/>
      <c r="L229" s="110">
        <f t="shared" si="27"/>
        <v>0</v>
      </c>
      <c r="M229" s="125"/>
      <c r="N229" s="59"/>
      <c r="O229" s="110">
        <f t="shared" si="28"/>
        <v>0</v>
      </c>
      <c r="P229" s="344"/>
      <c r="R229" s="300"/>
    </row>
    <row r="230" spans="1:18" ht="24" x14ac:dyDescent="0.25">
      <c r="A230" s="106">
        <v>5270</v>
      </c>
      <c r="B230" s="78" t="s">
        <v>202</v>
      </c>
      <c r="C230" s="363">
        <f t="shared" si="22"/>
        <v>0</v>
      </c>
      <c r="D230" s="255"/>
      <c r="E230" s="113"/>
      <c r="F230" s="256">
        <f t="shared" si="25"/>
        <v>0</v>
      </c>
      <c r="G230" s="255"/>
      <c r="H230" s="203"/>
      <c r="I230" s="114">
        <f t="shared" si="26"/>
        <v>0</v>
      </c>
      <c r="J230" s="255"/>
      <c r="K230" s="203"/>
      <c r="L230" s="114">
        <f t="shared" si="27"/>
        <v>0</v>
      </c>
      <c r="M230" s="301"/>
      <c r="N230" s="113"/>
      <c r="O230" s="114">
        <f t="shared" si="28"/>
        <v>0</v>
      </c>
      <c r="P230" s="348"/>
      <c r="R230" s="300"/>
    </row>
    <row r="231" spans="1:18" x14ac:dyDescent="0.25">
      <c r="A231" s="100">
        <v>6000</v>
      </c>
      <c r="B231" s="100" t="s">
        <v>203</v>
      </c>
      <c r="C231" s="383">
        <f t="shared" si="22"/>
        <v>34000</v>
      </c>
      <c r="D231" s="247">
        <f>D232+D252+D259</f>
        <v>34000</v>
      </c>
      <c r="E231" s="102">
        <f>E232+E252+E259</f>
        <v>0</v>
      </c>
      <c r="F231" s="248">
        <f t="shared" si="25"/>
        <v>34000</v>
      </c>
      <c r="G231" s="247">
        <f>G232+G252+G259</f>
        <v>0</v>
      </c>
      <c r="H231" s="199">
        <f>H232+H252+H259</f>
        <v>0</v>
      </c>
      <c r="I231" s="103">
        <f t="shared" si="26"/>
        <v>0</v>
      </c>
      <c r="J231" s="247">
        <f>J232+J252+J259</f>
        <v>0</v>
      </c>
      <c r="K231" s="199">
        <f>K232+K252+K259</f>
        <v>0</v>
      </c>
      <c r="L231" s="103">
        <f t="shared" si="27"/>
        <v>0</v>
      </c>
      <c r="M231" s="139">
        <f>M232+M252+M259</f>
        <v>0</v>
      </c>
      <c r="N231" s="102">
        <f>N232+N252+N259</f>
        <v>0</v>
      </c>
      <c r="O231" s="103">
        <f t="shared" si="28"/>
        <v>0</v>
      </c>
      <c r="P231" s="352"/>
      <c r="R231" s="300"/>
    </row>
    <row r="232" spans="1:18" ht="14.25" customHeight="1" x14ac:dyDescent="0.25">
      <c r="A232" s="72">
        <v>6200</v>
      </c>
      <c r="B232" s="122" t="s">
        <v>204</v>
      </c>
      <c r="C232" s="385">
        <f>F232+I232+L232+O232</f>
        <v>0</v>
      </c>
      <c r="D232" s="263">
        <f>SUM(D233,D234,D236,D239,D245,D246,D247)</f>
        <v>0</v>
      </c>
      <c r="E232" s="130">
        <f>SUM(E233,E234,E236,E239,E245,E246,E247)</f>
        <v>0</v>
      </c>
      <c r="F232" s="158">
        <f>D232+E232</f>
        <v>0</v>
      </c>
      <c r="G232" s="263">
        <f>SUM(G233,G234,G236,G239,G245,G246,G247)</f>
        <v>0</v>
      </c>
      <c r="H232" s="207">
        <f>SUM(H233,H234,H236,H239,H245,H246,H247)</f>
        <v>0</v>
      </c>
      <c r="I232" s="160">
        <f t="shared" si="26"/>
        <v>0</v>
      </c>
      <c r="J232" s="263">
        <f>SUM(J233,J234,J236,J239,J245,J246,J247)</f>
        <v>0</v>
      </c>
      <c r="K232" s="207">
        <f>SUM(K233,K234,K236,K239,K245,K246,K247)</f>
        <v>0</v>
      </c>
      <c r="L232" s="160">
        <f t="shared" si="27"/>
        <v>0</v>
      </c>
      <c r="M232" s="140">
        <f>SUM(M233,M234,M236,M239,M245,M246,M247)</f>
        <v>0</v>
      </c>
      <c r="N232" s="130">
        <f>SUM(N233,N234,N236,N239,N245,N246,N247)</f>
        <v>0</v>
      </c>
      <c r="O232" s="160">
        <f t="shared" si="28"/>
        <v>0</v>
      </c>
      <c r="P232" s="353"/>
      <c r="R232" s="300"/>
    </row>
    <row r="233" spans="1:18" ht="24" x14ac:dyDescent="0.25">
      <c r="A233" s="116">
        <v>6220</v>
      </c>
      <c r="B233" s="50" t="s">
        <v>205</v>
      </c>
      <c r="C233" s="258">
        <f t="shared" si="22"/>
        <v>0</v>
      </c>
      <c r="D233" s="252"/>
      <c r="E233" s="53"/>
      <c r="F233" s="145">
        <f t="shared" si="25"/>
        <v>0</v>
      </c>
      <c r="G233" s="252"/>
      <c r="H233" s="201"/>
      <c r="I233" s="109">
        <f t="shared" si="26"/>
        <v>0</v>
      </c>
      <c r="J233" s="252"/>
      <c r="K233" s="201"/>
      <c r="L233" s="109">
        <f t="shared" si="27"/>
        <v>0</v>
      </c>
      <c r="M233" s="294"/>
      <c r="N233" s="53"/>
      <c r="O233" s="109">
        <f t="shared" si="28"/>
        <v>0</v>
      </c>
      <c r="P233" s="343"/>
      <c r="R233" s="300"/>
    </row>
    <row r="234" spans="1:18" x14ac:dyDescent="0.25">
      <c r="A234" s="111">
        <v>6230</v>
      </c>
      <c r="B234" s="56" t="s">
        <v>316</v>
      </c>
      <c r="C234" s="149">
        <f t="shared" si="22"/>
        <v>0</v>
      </c>
      <c r="D234" s="253">
        <f>SUM(D235)</f>
        <v>0</v>
      </c>
      <c r="E234" s="202">
        <f>SUM(E235)</f>
        <v>0</v>
      </c>
      <c r="F234" s="149">
        <f t="shared" si="25"/>
        <v>0</v>
      </c>
      <c r="G234" s="253">
        <f>SUM(G235)</f>
        <v>0</v>
      </c>
      <c r="H234" s="202">
        <f>SUM(H235)</f>
        <v>0</v>
      </c>
      <c r="I234" s="112">
        <f t="shared" si="26"/>
        <v>0</v>
      </c>
      <c r="J234" s="253">
        <f>SUM(J235)</f>
        <v>0</v>
      </c>
      <c r="K234" s="202">
        <f>SUM(K235)</f>
        <v>0</v>
      </c>
      <c r="L234" s="112">
        <f t="shared" si="27"/>
        <v>0</v>
      </c>
      <c r="M234" s="253">
        <f>SUM(M235)</f>
        <v>0</v>
      </c>
      <c r="N234" s="202">
        <f>SUM(N235)</f>
        <v>0</v>
      </c>
      <c r="O234" s="112">
        <f t="shared" si="28"/>
        <v>0</v>
      </c>
      <c r="P234" s="344"/>
      <c r="R234" s="300"/>
    </row>
    <row r="235" spans="1:18" ht="24" x14ac:dyDescent="0.25">
      <c r="A235" s="35">
        <v>6239</v>
      </c>
      <c r="B235" s="50" t="s">
        <v>317</v>
      </c>
      <c r="C235" s="149">
        <f t="shared" si="22"/>
        <v>0</v>
      </c>
      <c r="D235" s="253"/>
      <c r="E235" s="59"/>
      <c r="F235" s="149">
        <f t="shared" si="25"/>
        <v>0</v>
      </c>
      <c r="G235" s="253"/>
      <c r="H235" s="202"/>
      <c r="I235" s="112">
        <f t="shared" si="26"/>
        <v>0</v>
      </c>
      <c r="J235" s="253"/>
      <c r="K235" s="202"/>
      <c r="L235" s="112">
        <f t="shared" si="27"/>
        <v>0</v>
      </c>
      <c r="M235" s="125"/>
      <c r="N235" s="59"/>
      <c r="O235" s="112">
        <f t="shared" si="28"/>
        <v>0</v>
      </c>
      <c r="P235" s="344"/>
      <c r="R235" s="300"/>
    </row>
    <row r="236" spans="1:18" ht="24" x14ac:dyDescent="0.25">
      <c r="A236" s="111">
        <v>6240</v>
      </c>
      <c r="B236" s="56" t="s">
        <v>206</v>
      </c>
      <c r="C236" s="149">
        <f t="shared" si="22"/>
        <v>0</v>
      </c>
      <c r="D236" s="254">
        <f>SUM(D237:D238)</f>
        <v>0</v>
      </c>
      <c r="E236" s="38">
        <f>SUM(E237:E238)</f>
        <v>0</v>
      </c>
      <c r="F236" s="149">
        <f t="shared" si="25"/>
        <v>0</v>
      </c>
      <c r="G236" s="254">
        <f>SUM(G237:G238)</f>
        <v>0</v>
      </c>
      <c r="H236" s="118">
        <f>SUM(H237:H238)</f>
        <v>0</v>
      </c>
      <c r="I236" s="112">
        <f t="shared" si="26"/>
        <v>0</v>
      </c>
      <c r="J236" s="254">
        <f>SUM(J237:J238)</f>
        <v>0</v>
      </c>
      <c r="K236" s="118">
        <f>SUM(K237:K238)</f>
        <v>0</v>
      </c>
      <c r="L236" s="112">
        <f t="shared" si="27"/>
        <v>0</v>
      </c>
      <c r="M236" s="135">
        <f>SUM(M237:M238)</f>
        <v>0</v>
      </c>
      <c r="N236" s="38">
        <f>SUM(N237:N238)</f>
        <v>0</v>
      </c>
      <c r="O236" s="112">
        <f t="shared" si="28"/>
        <v>0</v>
      </c>
      <c r="P236" s="344"/>
      <c r="R236" s="300"/>
    </row>
    <row r="237" spans="1:18" x14ac:dyDescent="0.25">
      <c r="A237" s="35">
        <v>6241</v>
      </c>
      <c r="B237" s="56" t="s">
        <v>207</v>
      </c>
      <c r="C237" s="149">
        <f t="shared" si="22"/>
        <v>0</v>
      </c>
      <c r="D237" s="253"/>
      <c r="E237" s="59"/>
      <c r="F237" s="143">
        <f t="shared" si="25"/>
        <v>0</v>
      </c>
      <c r="G237" s="253"/>
      <c r="H237" s="202"/>
      <c r="I237" s="110">
        <f t="shared" si="26"/>
        <v>0</v>
      </c>
      <c r="J237" s="253"/>
      <c r="K237" s="202"/>
      <c r="L237" s="110">
        <f t="shared" si="27"/>
        <v>0</v>
      </c>
      <c r="M237" s="125"/>
      <c r="N237" s="59"/>
      <c r="O237" s="110">
        <f t="shared" si="28"/>
        <v>0</v>
      </c>
      <c r="P237" s="344"/>
      <c r="R237" s="300"/>
    </row>
    <row r="238" spans="1:18" x14ac:dyDescent="0.25">
      <c r="A238" s="35">
        <v>6242</v>
      </c>
      <c r="B238" s="56" t="s">
        <v>208</v>
      </c>
      <c r="C238" s="149">
        <f t="shared" si="22"/>
        <v>0</v>
      </c>
      <c r="D238" s="253"/>
      <c r="E238" s="59"/>
      <c r="F238" s="143">
        <f t="shared" si="25"/>
        <v>0</v>
      </c>
      <c r="G238" s="253"/>
      <c r="H238" s="202"/>
      <c r="I238" s="110">
        <f t="shared" si="26"/>
        <v>0</v>
      </c>
      <c r="J238" s="253"/>
      <c r="K238" s="202"/>
      <c r="L238" s="110">
        <f t="shared" si="27"/>
        <v>0</v>
      </c>
      <c r="M238" s="125"/>
      <c r="N238" s="59"/>
      <c r="O238" s="110">
        <f t="shared" si="28"/>
        <v>0</v>
      </c>
      <c r="P238" s="344"/>
      <c r="R238" s="300"/>
    </row>
    <row r="239" spans="1:18" ht="25.5" customHeight="1" x14ac:dyDescent="0.25">
      <c r="A239" s="111">
        <v>6250</v>
      </c>
      <c r="B239" s="56" t="s">
        <v>209</v>
      </c>
      <c r="C239" s="149">
        <f t="shared" si="22"/>
        <v>0</v>
      </c>
      <c r="D239" s="254">
        <f>SUM(D240:D244)</f>
        <v>0</v>
      </c>
      <c r="E239" s="38">
        <f>SUM(E240:E244)</f>
        <v>0</v>
      </c>
      <c r="F239" s="149">
        <f t="shared" si="25"/>
        <v>0</v>
      </c>
      <c r="G239" s="254">
        <f>SUM(G240:G244)</f>
        <v>0</v>
      </c>
      <c r="H239" s="118">
        <f>SUM(H240:H244)</f>
        <v>0</v>
      </c>
      <c r="I239" s="112">
        <f t="shared" si="26"/>
        <v>0</v>
      </c>
      <c r="J239" s="254">
        <f>SUM(J240:J244)</f>
        <v>0</v>
      </c>
      <c r="K239" s="118">
        <f>SUM(K240:K244)</f>
        <v>0</v>
      </c>
      <c r="L239" s="112">
        <f t="shared" si="27"/>
        <v>0</v>
      </c>
      <c r="M239" s="135">
        <f>SUM(M240:M244)</f>
        <v>0</v>
      </c>
      <c r="N239" s="38">
        <f>SUM(N240:N244)</f>
        <v>0</v>
      </c>
      <c r="O239" s="112">
        <f t="shared" si="28"/>
        <v>0</v>
      </c>
      <c r="P239" s="344"/>
      <c r="R239" s="300"/>
    </row>
    <row r="240" spans="1:18" ht="14.25" customHeight="1" x14ac:dyDescent="0.25">
      <c r="A240" s="35">
        <v>6252</v>
      </c>
      <c r="B240" s="56" t="s">
        <v>210</v>
      </c>
      <c r="C240" s="149">
        <f t="shared" si="22"/>
        <v>0</v>
      </c>
      <c r="D240" s="253"/>
      <c r="E240" s="59"/>
      <c r="F240" s="143">
        <f t="shared" si="25"/>
        <v>0</v>
      </c>
      <c r="G240" s="253"/>
      <c r="H240" s="202"/>
      <c r="I240" s="110">
        <f t="shared" si="26"/>
        <v>0</v>
      </c>
      <c r="J240" s="253"/>
      <c r="K240" s="202"/>
      <c r="L240" s="110">
        <f t="shared" si="27"/>
        <v>0</v>
      </c>
      <c r="M240" s="125"/>
      <c r="N240" s="59"/>
      <c r="O240" s="110">
        <f t="shared" si="28"/>
        <v>0</v>
      </c>
      <c r="P240" s="344"/>
      <c r="R240" s="300"/>
    </row>
    <row r="241" spans="1:18" ht="14.25" customHeight="1" x14ac:dyDescent="0.25">
      <c r="A241" s="35">
        <v>6253</v>
      </c>
      <c r="B241" s="56" t="s">
        <v>211</v>
      </c>
      <c r="C241" s="149">
        <f t="shared" si="22"/>
        <v>0</v>
      </c>
      <c r="D241" s="253"/>
      <c r="E241" s="59"/>
      <c r="F241" s="143">
        <f t="shared" si="25"/>
        <v>0</v>
      </c>
      <c r="G241" s="253"/>
      <c r="H241" s="202"/>
      <c r="I241" s="110">
        <f t="shared" si="26"/>
        <v>0</v>
      </c>
      <c r="J241" s="253"/>
      <c r="K241" s="202"/>
      <c r="L241" s="110">
        <f t="shared" si="27"/>
        <v>0</v>
      </c>
      <c r="M241" s="125"/>
      <c r="N241" s="59"/>
      <c r="O241" s="110">
        <f t="shared" si="28"/>
        <v>0</v>
      </c>
      <c r="P241" s="344"/>
      <c r="R241" s="300"/>
    </row>
    <row r="242" spans="1:18" ht="24" x14ac:dyDescent="0.25">
      <c r="A242" s="35">
        <v>6254</v>
      </c>
      <c r="B242" s="56" t="s">
        <v>212</v>
      </c>
      <c r="C242" s="149">
        <f t="shared" si="22"/>
        <v>0</v>
      </c>
      <c r="D242" s="253"/>
      <c r="E242" s="59"/>
      <c r="F242" s="143">
        <f t="shared" si="25"/>
        <v>0</v>
      </c>
      <c r="G242" s="253"/>
      <c r="H242" s="202"/>
      <c r="I242" s="110">
        <f t="shared" si="26"/>
        <v>0</v>
      </c>
      <c r="J242" s="253"/>
      <c r="K242" s="202"/>
      <c r="L242" s="110">
        <f t="shared" si="27"/>
        <v>0</v>
      </c>
      <c r="M242" s="125"/>
      <c r="N242" s="59"/>
      <c r="O242" s="110">
        <f t="shared" si="28"/>
        <v>0</v>
      </c>
      <c r="P242" s="344"/>
      <c r="R242" s="300"/>
    </row>
    <row r="243" spans="1:18" ht="24" x14ac:dyDescent="0.25">
      <c r="A243" s="35">
        <v>6255</v>
      </c>
      <c r="B243" s="56" t="s">
        <v>213</v>
      </c>
      <c r="C243" s="149">
        <f t="shared" si="22"/>
        <v>0</v>
      </c>
      <c r="D243" s="253"/>
      <c r="E243" s="59"/>
      <c r="F243" s="143">
        <f t="shared" si="25"/>
        <v>0</v>
      </c>
      <c r="G243" s="253"/>
      <c r="H243" s="202"/>
      <c r="I243" s="110">
        <f t="shared" si="26"/>
        <v>0</v>
      </c>
      <c r="J243" s="253"/>
      <c r="K243" s="202"/>
      <c r="L243" s="110">
        <f t="shared" si="27"/>
        <v>0</v>
      </c>
      <c r="M243" s="125"/>
      <c r="N243" s="59"/>
      <c r="O243" s="110">
        <f t="shared" si="28"/>
        <v>0</v>
      </c>
      <c r="P243" s="344"/>
      <c r="R243" s="300"/>
    </row>
    <row r="244" spans="1:18" x14ac:dyDescent="0.25">
      <c r="A244" s="35">
        <v>6259</v>
      </c>
      <c r="B244" s="56" t="s">
        <v>214</v>
      </c>
      <c r="C244" s="149">
        <f t="shared" si="22"/>
        <v>0</v>
      </c>
      <c r="D244" s="253"/>
      <c r="E244" s="59"/>
      <c r="F244" s="143">
        <f t="shared" si="25"/>
        <v>0</v>
      </c>
      <c r="G244" s="253"/>
      <c r="H244" s="202"/>
      <c r="I244" s="110">
        <f t="shared" si="26"/>
        <v>0</v>
      </c>
      <c r="J244" s="253"/>
      <c r="K244" s="202"/>
      <c r="L244" s="110">
        <f t="shared" si="27"/>
        <v>0</v>
      </c>
      <c r="M244" s="125"/>
      <c r="N244" s="59"/>
      <c r="O244" s="110">
        <f t="shared" si="28"/>
        <v>0</v>
      </c>
      <c r="P244" s="344"/>
      <c r="R244" s="300"/>
    </row>
    <row r="245" spans="1:18" ht="37.5" customHeight="1" x14ac:dyDescent="0.25">
      <c r="A245" s="111">
        <v>6260</v>
      </c>
      <c r="B245" s="56" t="s">
        <v>215</v>
      </c>
      <c r="C245" s="149">
        <f t="shared" si="22"/>
        <v>0</v>
      </c>
      <c r="D245" s="253"/>
      <c r="E245" s="59"/>
      <c r="F245" s="143">
        <f t="shared" ref="F245:F286" si="31">D245+E245</f>
        <v>0</v>
      </c>
      <c r="G245" s="253"/>
      <c r="H245" s="202"/>
      <c r="I245" s="110">
        <f t="shared" ref="I245:I286" si="32">G245+H245</f>
        <v>0</v>
      </c>
      <c r="J245" s="253"/>
      <c r="K245" s="202"/>
      <c r="L245" s="110">
        <f t="shared" ref="L245:L286" si="33">J245+K245</f>
        <v>0</v>
      </c>
      <c r="M245" s="125"/>
      <c r="N245" s="59"/>
      <c r="O245" s="110">
        <f t="shared" ref="O245:O276" si="34">M245+N245</f>
        <v>0</v>
      </c>
      <c r="P245" s="344"/>
      <c r="R245" s="300"/>
    </row>
    <row r="246" spans="1:18" x14ac:dyDescent="0.25">
      <c r="A246" s="111">
        <v>6270</v>
      </c>
      <c r="B246" s="56" t="s">
        <v>216</v>
      </c>
      <c r="C246" s="149">
        <f t="shared" si="22"/>
        <v>0</v>
      </c>
      <c r="D246" s="253"/>
      <c r="E246" s="59"/>
      <c r="F246" s="143">
        <f t="shared" si="31"/>
        <v>0</v>
      </c>
      <c r="G246" s="253"/>
      <c r="H246" s="202"/>
      <c r="I246" s="110">
        <f t="shared" si="32"/>
        <v>0</v>
      </c>
      <c r="J246" s="253"/>
      <c r="K246" s="202"/>
      <c r="L246" s="110">
        <f t="shared" si="33"/>
        <v>0</v>
      </c>
      <c r="M246" s="125"/>
      <c r="N246" s="59"/>
      <c r="O246" s="110">
        <f t="shared" si="34"/>
        <v>0</v>
      </c>
      <c r="P246" s="344"/>
      <c r="R246" s="300"/>
    </row>
    <row r="247" spans="1:18" ht="24.75" customHeight="1" x14ac:dyDescent="0.25">
      <c r="A247" s="116">
        <v>6290</v>
      </c>
      <c r="B247" s="50" t="s">
        <v>217</v>
      </c>
      <c r="C247" s="149">
        <f t="shared" si="22"/>
        <v>0</v>
      </c>
      <c r="D247" s="257">
        <f>SUM(D248:D251)</f>
        <v>0</v>
      </c>
      <c r="E247" s="68">
        <f>SUM(E248:E251)</f>
        <v>0</v>
      </c>
      <c r="F247" s="258">
        <f t="shared" si="31"/>
        <v>0</v>
      </c>
      <c r="G247" s="257">
        <f t="shared" ref="G247:K247" si="35">SUM(G248:G251)</f>
        <v>0</v>
      </c>
      <c r="H247" s="204">
        <f t="shared" si="35"/>
        <v>0</v>
      </c>
      <c r="I247" s="117">
        <f t="shared" si="32"/>
        <v>0</v>
      </c>
      <c r="J247" s="257">
        <f t="shared" si="35"/>
        <v>0</v>
      </c>
      <c r="K247" s="204">
        <f t="shared" si="35"/>
        <v>0</v>
      </c>
      <c r="L247" s="117">
        <f t="shared" si="33"/>
        <v>0</v>
      </c>
      <c r="M247" s="142">
        <f t="shared" ref="M247:N247" si="36">SUM(M248:M251)</f>
        <v>0</v>
      </c>
      <c r="N247" s="312">
        <f t="shared" si="36"/>
        <v>0</v>
      </c>
      <c r="O247" s="317">
        <f t="shared" si="34"/>
        <v>0</v>
      </c>
      <c r="P247" s="355"/>
      <c r="R247" s="300"/>
    </row>
    <row r="248" spans="1:18" x14ac:dyDescent="0.25">
      <c r="A248" s="35">
        <v>6291</v>
      </c>
      <c r="B248" s="56" t="s">
        <v>218</v>
      </c>
      <c r="C248" s="149">
        <f t="shared" si="22"/>
        <v>0</v>
      </c>
      <c r="D248" s="253"/>
      <c r="E248" s="59"/>
      <c r="F248" s="143">
        <f t="shared" si="31"/>
        <v>0</v>
      </c>
      <c r="G248" s="253"/>
      <c r="H248" s="202"/>
      <c r="I248" s="110">
        <f t="shared" si="32"/>
        <v>0</v>
      </c>
      <c r="J248" s="253"/>
      <c r="K248" s="202"/>
      <c r="L248" s="110">
        <f t="shared" si="33"/>
        <v>0</v>
      </c>
      <c r="M248" s="125"/>
      <c r="N248" s="59"/>
      <c r="O248" s="110">
        <f t="shared" si="34"/>
        <v>0</v>
      </c>
      <c r="P248" s="344"/>
      <c r="R248" s="300"/>
    </row>
    <row r="249" spans="1:18" x14ac:dyDescent="0.25">
      <c r="A249" s="35">
        <v>6292</v>
      </c>
      <c r="B249" s="56" t="s">
        <v>219</v>
      </c>
      <c r="C249" s="149">
        <f t="shared" si="22"/>
        <v>0</v>
      </c>
      <c r="D249" s="253"/>
      <c r="E249" s="59"/>
      <c r="F249" s="143">
        <f t="shared" si="31"/>
        <v>0</v>
      </c>
      <c r="G249" s="253"/>
      <c r="H249" s="202"/>
      <c r="I249" s="110">
        <f t="shared" si="32"/>
        <v>0</v>
      </c>
      <c r="J249" s="253"/>
      <c r="K249" s="202"/>
      <c r="L249" s="110">
        <f t="shared" si="33"/>
        <v>0</v>
      </c>
      <c r="M249" s="125"/>
      <c r="N249" s="59"/>
      <c r="O249" s="110">
        <f t="shared" si="34"/>
        <v>0</v>
      </c>
      <c r="P249" s="344"/>
      <c r="R249" s="300"/>
    </row>
    <row r="250" spans="1:18" ht="78.75" customHeight="1" x14ac:dyDescent="0.25">
      <c r="A250" s="35">
        <v>6296</v>
      </c>
      <c r="B250" s="56" t="s">
        <v>220</v>
      </c>
      <c r="C250" s="149">
        <f t="shared" si="22"/>
        <v>0</v>
      </c>
      <c r="D250" s="253"/>
      <c r="E250" s="59"/>
      <c r="F250" s="143">
        <f t="shared" si="31"/>
        <v>0</v>
      </c>
      <c r="G250" s="253"/>
      <c r="H250" s="202"/>
      <c r="I250" s="110">
        <f t="shared" si="32"/>
        <v>0</v>
      </c>
      <c r="J250" s="253"/>
      <c r="K250" s="202"/>
      <c r="L250" s="110">
        <f t="shared" si="33"/>
        <v>0</v>
      </c>
      <c r="M250" s="125"/>
      <c r="N250" s="59"/>
      <c r="O250" s="110">
        <f t="shared" si="34"/>
        <v>0</v>
      </c>
      <c r="P250" s="344"/>
      <c r="R250" s="300"/>
    </row>
    <row r="251" spans="1:18" ht="39.75" customHeight="1" x14ac:dyDescent="0.25">
      <c r="A251" s="35">
        <v>6299</v>
      </c>
      <c r="B251" s="56" t="s">
        <v>221</v>
      </c>
      <c r="C251" s="149">
        <f t="shared" si="22"/>
        <v>0</v>
      </c>
      <c r="D251" s="253"/>
      <c r="E251" s="59"/>
      <c r="F251" s="143">
        <f t="shared" si="31"/>
        <v>0</v>
      </c>
      <c r="G251" s="253"/>
      <c r="H251" s="202"/>
      <c r="I251" s="110">
        <f t="shared" si="32"/>
        <v>0</v>
      </c>
      <c r="J251" s="253"/>
      <c r="K251" s="202"/>
      <c r="L251" s="110">
        <f t="shared" si="33"/>
        <v>0</v>
      </c>
      <c r="M251" s="125"/>
      <c r="N251" s="59"/>
      <c r="O251" s="110">
        <f t="shared" si="34"/>
        <v>0</v>
      </c>
      <c r="P251" s="344"/>
      <c r="R251" s="300"/>
    </row>
    <row r="252" spans="1:18" x14ac:dyDescent="0.25">
      <c r="A252" s="42">
        <v>6300</v>
      </c>
      <c r="B252" s="104" t="s">
        <v>222</v>
      </c>
      <c r="C252" s="373">
        <f t="shared" si="22"/>
        <v>0</v>
      </c>
      <c r="D252" s="249">
        <f>SUM(D253,D257,D258)</f>
        <v>0</v>
      </c>
      <c r="E252" s="48">
        <f>SUM(E253,E257,E258)</f>
        <v>0</v>
      </c>
      <c r="F252" s="250">
        <f t="shared" si="31"/>
        <v>0</v>
      </c>
      <c r="G252" s="249">
        <f t="shared" ref="G252:K252" si="37">SUM(G253,G257,G258)</f>
        <v>0</v>
      </c>
      <c r="H252" s="105">
        <f t="shared" si="37"/>
        <v>0</v>
      </c>
      <c r="I252" s="115">
        <f t="shared" si="32"/>
        <v>0</v>
      </c>
      <c r="J252" s="249">
        <f t="shared" si="37"/>
        <v>0</v>
      </c>
      <c r="K252" s="105">
        <f t="shared" si="37"/>
        <v>0</v>
      </c>
      <c r="L252" s="115">
        <f t="shared" si="33"/>
        <v>0</v>
      </c>
      <c r="M252" s="137">
        <f t="shared" ref="M252:N252" si="38">SUM(M253,M257,M258)</f>
        <v>0</v>
      </c>
      <c r="N252" s="62">
        <f t="shared" si="38"/>
        <v>0</v>
      </c>
      <c r="O252" s="284">
        <f t="shared" si="34"/>
        <v>0</v>
      </c>
      <c r="P252" s="354"/>
      <c r="R252" s="300"/>
    </row>
    <row r="253" spans="1:18" ht="24" x14ac:dyDescent="0.25">
      <c r="A253" s="116">
        <v>6320</v>
      </c>
      <c r="B253" s="50" t="s">
        <v>223</v>
      </c>
      <c r="C253" s="317">
        <f t="shared" si="22"/>
        <v>0</v>
      </c>
      <c r="D253" s="257">
        <f>SUM(D254:D256)</f>
        <v>0</v>
      </c>
      <c r="E253" s="68">
        <f>SUM(E254:E256)</f>
        <v>0</v>
      </c>
      <c r="F253" s="258">
        <f t="shared" si="31"/>
        <v>0</v>
      </c>
      <c r="G253" s="257">
        <f t="shared" ref="G253:K253" si="39">SUM(G254:G256)</f>
        <v>0</v>
      </c>
      <c r="H253" s="204">
        <f t="shared" si="39"/>
        <v>0</v>
      </c>
      <c r="I253" s="117">
        <f t="shared" si="32"/>
        <v>0</v>
      </c>
      <c r="J253" s="257">
        <f t="shared" si="39"/>
        <v>0</v>
      </c>
      <c r="K253" s="204">
        <f t="shared" si="39"/>
        <v>0</v>
      </c>
      <c r="L253" s="117">
        <f t="shared" si="33"/>
        <v>0</v>
      </c>
      <c r="M253" s="141">
        <f t="shared" ref="M253:N253" si="40">SUM(M254:M256)</f>
        <v>0</v>
      </c>
      <c r="N253" s="68">
        <f t="shared" si="40"/>
        <v>0</v>
      </c>
      <c r="O253" s="117">
        <f t="shared" si="34"/>
        <v>0</v>
      </c>
      <c r="P253" s="343"/>
      <c r="R253" s="300"/>
    </row>
    <row r="254" spans="1:18" x14ac:dyDescent="0.25">
      <c r="A254" s="35">
        <v>6322</v>
      </c>
      <c r="B254" s="56" t="s">
        <v>224</v>
      </c>
      <c r="C254" s="112">
        <f t="shared" si="22"/>
        <v>0</v>
      </c>
      <c r="D254" s="253"/>
      <c r="E254" s="59"/>
      <c r="F254" s="143">
        <f t="shared" si="31"/>
        <v>0</v>
      </c>
      <c r="G254" s="253"/>
      <c r="H254" s="202"/>
      <c r="I254" s="110">
        <f t="shared" si="32"/>
        <v>0</v>
      </c>
      <c r="J254" s="253"/>
      <c r="K254" s="202"/>
      <c r="L254" s="110">
        <f t="shared" si="33"/>
        <v>0</v>
      </c>
      <c r="M254" s="125"/>
      <c r="N254" s="59"/>
      <c r="O254" s="110">
        <f t="shared" si="34"/>
        <v>0</v>
      </c>
      <c r="P254" s="344"/>
      <c r="R254" s="300"/>
    </row>
    <row r="255" spans="1:18" ht="24" x14ac:dyDescent="0.25">
      <c r="A255" s="35">
        <v>6323</v>
      </c>
      <c r="B255" s="56" t="s">
        <v>225</v>
      </c>
      <c r="C255" s="112">
        <f t="shared" si="22"/>
        <v>0</v>
      </c>
      <c r="D255" s="253"/>
      <c r="E255" s="59"/>
      <c r="F255" s="143">
        <f t="shared" si="31"/>
        <v>0</v>
      </c>
      <c r="G255" s="253"/>
      <c r="H255" s="202"/>
      <c r="I255" s="110">
        <f t="shared" si="32"/>
        <v>0</v>
      </c>
      <c r="J255" s="253"/>
      <c r="K255" s="202"/>
      <c r="L255" s="110">
        <f t="shared" si="33"/>
        <v>0</v>
      </c>
      <c r="M255" s="125"/>
      <c r="N255" s="59"/>
      <c r="O255" s="110">
        <f t="shared" si="34"/>
        <v>0</v>
      </c>
      <c r="P255" s="344"/>
      <c r="R255" s="300"/>
    </row>
    <row r="256" spans="1:18" x14ac:dyDescent="0.25">
      <c r="A256" s="31">
        <v>6329</v>
      </c>
      <c r="B256" s="50" t="s">
        <v>226</v>
      </c>
      <c r="C256" s="112">
        <f t="shared" si="22"/>
        <v>0</v>
      </c>
      <c r="D256" s="252"/>
      <c r="E256" s="53"/>
      <c r="F256" s="145">
        <f t="shared" si="31"/>
        <v>0</v>
      </c>
      <c r="G256" s="252"/>
      <c r="H256" s="201"/>
      <c r="I256" s="109">
        <f t="shared" si="32"/>
        <v>0</v>
      </c>
      <c r="J256" s="252"/>
      <c r="K256" s="201"/>
      <c r="L256" s="109">
        <f t="shared" si="33"/>
        <v>0</v>
      </c>
      <c r="M256" s="294"/>
      <c r="N256" s="53"/>
      <c r="O256" s="109">
        <f t="shared" si="34"/>
        <v>0</v>
      </c>
      <c r="P256" s="343"/>
      <c r="R256" s="300"/>
    </row>
    <row r="257" spans="1:18" ht="24" x14ac:dyDescent="0.25">
      <c r="A257" s="146">
        <v>6330</v>
      </c>
      <c r="B257" s="147" t="s">
        <v>227</v>
      </c>
      <c r="C257" s="112">
        <f t="shared" ref="C257:C285" si="41">F257+I257+L257+O257</f>
        <v>0</v>
      </c>
      <c r="D257" s="261"/>
      <c r="E257" s="127"/>
      <c r="F257" s="262">
        <f t="shared" si="31"/>
        <v>0</v>
      </c>
      <c r="G257" s="261"/>
      <c r="H257" s="206"/>
      <c r="I257" s="153">
        <f t="shared" si="32"/>
        <v>0</v>
      </c>
      <c r="J257" s="261"/>
      <c r="K257" s="206"/>
      <c r="L257" s="153">
        <f t="shared" si="33"/>
        <v>0</v>
      </c>
      <c r="M257" s="128"/>
      <c r="N257" s="127"/>
      <c r="O257" s="153">
        <f t="shared" si="34"/>
        <v>0</v>
      </c>
      <c r="P257" s="355"/>
      <c r="R257" s="300"/>
    </row>
    <row r="258" spans="1:18" x14ac:dyDescent="0.25">
      <c r="A258" s="111">
        <v>6360</v>
      </c>
      <c r="B258" s="56" t="s">
        <v>228</v>
      </c>
      <c r="C258" s="112">
        <f t="shared" si="41"/>
        <v>0</v>
      </c>
      <c r="D258" s="253"/>
      <c r="E258" s="59"/>
      <c r="F258" s="143">
        <f t="shared" si="31"/>
        <v>0</v>
      </c>
      <c r="G258" s="253"/>
      <c r="H258" s="202"/>
      <c r="I258" s="110">
        <f t="shared" si="32"/>
        <v>0</v>
      </c>
      <c r="J258" s="253"/>
      <c r="K258" s="202"/>
      <c r="L258" s="110">
        <f t="shared" si="33"/>
        <v>0</v>
      </c>
      <c r="M258" s="125"/>
      <c r="N258" s="59"/>
      <c r="O258" s="110">
        <f t="shared" si="34"/>
        <v>0</v>
      </c>
      <c r="P258" s="344"/>
      <c r="R258" s="300"/>
    </row>
    <row r="259" spans="1:18" ht="36" x14ac:dyDescent="0.25">
      <c r="A259" s="42">
        <v>6400</v>
      </c>
      <c r="B259" s="104" t="s">
        <v>229</v>
      </c>
      <c r="C259" s="373">
        <f t="shared" si="41"/>
        <v>34000</v>
      </c>
      <c r="D259" s="249">
        <f>SUM(D260,D264)</f>
        <v>34000</v>
      </c>
      <c r="E259" s="48">
        <f>SUM(E260,E264)</f>
        <v>0</v>
      </c>
      <c r="F259" s="250">
        <f t="shared" si="31"/>
        <v>34000</v>
      </c>
      <c r="G259" s="249">
        <f t="shared" ref="G259:K259" si="42">SUM(G260,G264)</f>
        <v>0</v>
      </c>
      <c r="H259" s="105">
        <f t="shared" si="42"/>
        <v>0</v>
      </c>
      <c r="I259" s="115">
        <f t="shared" si="32"/>
        <v>0</v>
      </c>
      <c r="J259" s="249">
        <f t="shared" si="42"/>
        <v>0</v>
      </c>
      <c r="K259" s="105">
        <f t="shared" si="42"/>
        <v>0</v>
      </c>
      <c r="L259" s="115">
        <f t="shared" si="33"/>
        <v>0</v>
      </c>
      <c r="M259" s="137">
        <f t="shared" ref="M259:N259" si="43">SUM(M260,M264)</f>
        <v>0</v>
      </c>
      <c r="N259" s="62">
        <f t="shared" si="43"/>
        <v>0</v>
      </c>
      <c r="O259" s="284">
        <f t="shared" si="34"/>
        <v>0</v>
      </c>
      <c r="P259" s="354"/>
      <c r="R259" s="300"/>
    </row>
    <row r="260" spans="1:18" ht="24" x14ac:dyDescent="0.25">
      <c r="A260" s="116">
        <v>6410</v>
      </c>
      <c r="B260" s="50" t="s">
        <v>230</v>
      </c>
      <c r="C260" s="117">
        <f t="shared" si="41"/>
        <v>0</v>
      </c>
      <c r="D260" s="257">
        <f>SUM(D261:D263)</f>
        <v>0</v>
      </c>
      <c r="E260" s="68">
        <f>SUM(E261:E263)</f>
        <v>0</v>
      </c>
      <c r="F260" s="258">
        <f t="shared" si="31"/>
        <v>0</v>
      </c>
      <c r="G260" s="257">
        <f t="shared" ref="G260:K260" si="44">SUM(G261:G263)</f>
        <v>0</v>
      </c>
      <c r="H260" s="204">
        <f t="shared" si="44"/>
        <v>0</v>
      </c>
      <c r="I260" s="117">
        <f t="shared" si="32"/>
        <v>0</v>
      </c>
      <c r="J260" s="257">
        <f t="shared" si="44"/>
        <v>0</v>
      </c>
      <c r="K260" s="204">
        <f t="shared" si="44"/>
        <v>0</v>
      </c>
      <c r="L260" s="117">
        <f t="shared" si="33"/>
        <v>0</v>
      </c>
      <c r="M260" s="308">
        <f t="shared" ref="M260:N260" si="45">SUM(M261:M263)</f>
        <v>0</v>
      </c>
      <c r="N260" s="311">
        <f t="shared" si="45"/>
        <v>0</v>
      </c>
      <c r="O260" s="316">
        <f t="shared" si="34"/>
        <v>0</v>
      </c>
      <c r="P260" s="347"/>
      <c r="R260" s="300"/>
    </row>
    <row r="261" spans="1:18" x14ac:dyDescent="0.25">
      <c r="A261" s="35">
        <v>6411</v>
      </c>
      <c r="B261" s="148" t="s">
        <v>231</v>
      </c>
      <c r="C261" s="149">
        <f t="shared" si="41"/>
        <v>0</v>
      </c>
      <c r="D261" s="253"/>
      <c r="E261" s="59"/>
      <c r="F261" s="143">
        <f t="shared" si="31"/>
        <v>0</v>
      </c>
      <c r="G261" s="253"/>
      <c r="H261" s="202"/>
      <c r="I261" s="110">
        <f t="shared" si="32"/>
        <v>0</v>
      </c>
      <c r="J261" s="253"/>
      <c r="K261" s="202"/>
      <c r="L261" s="110">
        <f t="shared" si="33"/>
        <v>0</v>
      </c>
      <c r="M261" s="125"/>
      <c r="N261" s="59"/>
      <c r="O261" s="110">
        <f t="shared" si="34"/>
        <v>0</v>
      </c>
      <c r="P261" s="344"/>
      <c r="R261" s="300"/>
    </row>
    <row r="262" spans="1:18" ht="46.5" customHeight="1" x14ac:dyDescent="0.25">
      <c r="A262" s="35">
        <v>6412</v>
      </c>
      <c r="B262" s="56" t="s">
        <v>232</v>
      </c>
      <c r="C262" s="149">
        <f t="shared" si="41"/>
        <v>0</v>
      </c>
      <c r="D262" s="253"/>
      <c r="E262" s="59"/>
      <c r="F262" s="143">
        <f t="shared" si="31"/>
        <v>0</v>
      </c>
      <c r="G262" s="253"/>
      <c r="H262" s="202"/>
      <c r="I262" s="110">
        <f t="shared" si="32"/>
        <v>0</v>
      </c>
      <c r="J262" s="253"/>
      <c r="K262" s="202"/>
      <c r="L262" s="110">
        <f t="shared" si="33"/>
        <v>0</v>
      </c>
      <c r="M262" s="125"/>
      <c r="N262" s="59"/>
      <c r="O262" s="110">
        <f t="shared" si="34"/>
        <v>0</v>
      </c>
      <c r="P262" s="344"/>
      <c r="R262" s="300"/>
    </row>
    <row r="263" spans="1:18" ht="36" x14ac:dyDescent="0.25">
      <c r="A263" s="35">
        <v>6419</v>
      </c>
      <c r="B263" s="56" t="s">
        <v>233</v>
      </c>
      <c r="C263" s="149">
        <f t="shared" si="41"/>
        <v>0</v>
      </c>
      <c r="D263" s="253"/>
      <c r="E263" s="59"/>
      <c r="F263" s="143">
        <f t="shared" si="31"/>
        <v>0</v>
      </c>
      <c r="G263" s="253"/>
      <c r="H263" s="202"/>
      <c r="I263" s="110">
        <f t="shared" si="32"/>
        <v>0</v>
      </c>
      <c r="J263" s="253"/>
      <c r="K263" s="202"/>
      <c r="L263" s="110">
        <f t="shared" si="33"/>
        <v>0</v>
      </c>
      <c r="M263" s="125"/>
      <c r="N263" s="59"/>
      <c r="O263" s="110">
        <f t="shared" si="34"/>
        <v>0</v>
      </c>
      <c r="P263" s="344"/>
      <c r="R263" s="300"/>
    </row>
    <row r="264" spans="1:18" ht="36" x14ac:dyDescent="0.25">
      <c r="A264" s="111">
        <v>6420</v>
      </c>
      <c r="B264" s="56" t="s">
        <v>234</v>
      </c>
      <c r="C264" s="149">
        <f t="shared" si="41"/>
        <v>34000</v>
      </c>
      <c r="D264" s="254">
        <f>SUM(D265:D268)</f>
        <v>34000</v>
      </c>
      <c r="E264" s="38">
        <f>SUM(E265:E268)</f>
        <v>0</v>
      </c>
      <c r="F264" s="149">
        <f t="shared" si="31"/>
        <v>34000</v>
      </c>
      <c r="G264" s="254">
        <f>SUM(G265:G268)</f>
        <v>0</v>
      </c>
      <c r="H264" s="118">
        <f>SUM(H265:H268)</f>
        <v>0</v>
      </c>
      <c r="I264" s="112">
        <f t="shared" si="32"/>
        <v>0</v>
      </c>
      <c r="J264" s="254">
        <f>SUM(J265:J268)</f>
        <v>0</v>
      </c>
      <c r="K264" s="118">
        <f>SUM(K265:K268)</f>
        <v>0</v>
      </c>
      <c r="L264" s="112">
        <f t="shared" si="33"/>
        <v>0</v>
      </c>
      <c r="M264" s="135">
        <f>SUM(M265:M268)</f>
        <v>0</v>
      </c>
      <c r="N264" s="38">
        <f>SUM(N265:N268)</f>
        <v>0</v>
      </c>
      <c r="O264" s="112">
        <f t="shared" si="34"/>
        <v>0</v>
      </c>
      <c r="P264" s="344"/>
      <c r="R264" s="300"/>
    </row>
    <row r="265" spans="1:18" x14ac:dyDescent="0.25">
      <c r="A265" s="35">
        <v>6421</v>
      </c>
      <c r="B265" s="56" t="s">
        <v>235</v>
      </c>
      <c r="C265" s="149">
        <f t="shared" si="41"/>
        <v>0</v>
      </c>
      <c r="D265" s="253"/>
      <c r="E265" s="59"/>
      <c r="F265" s="143">
        <f t="shared" si="31"/>
        <v>0</v>
      </c>
      <c r="G265" s="253"/>
      <c r="H265" s="202"/>
      <c r="I265" s="110">
        <f t="shared" si="32"/>
        <v>0</v>
      </c>
      <c r="J265" s="253"/>
      <c r="K265" s="202"/>
      <c r="L265" s="110">
        <f t="shared" si="33"/>
        <v>0</v>
      </c>
      <c r="M265" s="125"/>
      <c r="N265" s="59"/>
      <c r="O265" s="110">
        <f t="shared" si="34"/>
        <v>0</v>
      </c>
      <c r="P265" s="344"/>
      <c r="R265" s="300"/>
    </row>
    <row r="266" spans="1:18" x14ac:dyDescent="0.25">
      <c r="A266" s="35">
        <v>6422</v>
      </c>
      <c r="B266" s="56" t="s">
        <v>236</v>
      </c>
      <c r="C266" s="149">
        <f t="shared" si="41"/>
        <v>34000</v>
      </c>
      <c r="D266" s="253">
        <v>34000</v>
      </c>
      <c r="E266" s="59"/>
      <c r="F266" s="143">
        <f t="shared" si="31"/>
        <v>34000</v>
      </c>
      <c r="G266" s="253"/>
      <c r="H266" s="202"/>
      <c r="I266" s="110">
        <f t="shared" si="32"/>
        <v>0</v>
      </c>
      <c r="J266" s="253"/>
      <c r="K266" s="202"/>
      <c r="L266" s="110">
        <f t="shared" si="33"/>
        <v>0</v>
      </c>
      <c r="M266" s="125"/>
      <c r="N266" s="59"/>
      <c r="O266" s="110">
        <f t="shared" si="34"/>
        <v>0</v>
      </c>
      <c r="P266" s="344"/>
      <c r="R266" s="300"/>
    </row>
    <row r="267" spans="1:18" ht="24" x14ac:dyDescent="0.25">
      <c r="A267" s="35">
        <v>6423</v>
      </c>
      <c r="B267" s="56" t="s">
        <v>237</v>
      </c>
      <c r="C267" s="149">
        <f t="shared" si="41"/>
        <v>0</v>
      </c>
      <c r="D267" s="253"/>
      <c r="E267" s="59"/>
      <c r="F267" s="143">
        <f t="shared" si="31"/>
        <v>0</v>
      </c>
      <c r="G267" s="253"/>
      <c r="H267" s="202"/>
      <c r="I267" s="110">
        <f t="shared" si="32"/>
        <v>0</v>
      </c>
      <c r="J267" s="253"/>
      <c r="K267" s="202"/>
      <c r="L267" s="110">
        <f t="shared" si="33"/>
        <v>0</v>
      </c>
      <c r="M267" s="125"/>
      <c r="N267" s="59"/>
      <c r="O267" s="110">
        <f t="shared" si="34"/>
        <v>0</v>
      </c>
      <c r="P267" s="344"/>
      <c r="R267" s="300"/>
    </row>
    <row r="268" spans="1:18" ht="36" x14ac:dyDescent="0.25">
      <c r="A268" s="35">
        <v>6424</v>
      </c>
      <c r="B268" s="56" t="s">
        <v>275</v>
      </c>
      <c r="C268" s="149">
        <f t="shared" si="41"/>
        <v>0</v>
      </c>
      <c r="D268" s="253"/>
      <c r="E268" s="59"/>
      <c r="F268" s="143">
        <f t="shared" si="31"/>
        <v>0</v>
      </c>
      <c r="G268" s="253"/>
      <c r="H268" s="202"/>
      <c r="I268" s="110">
        <f t="shared" si="32"/>
        <v>0</v>
      </c>
      <c r="J268" s="253"/>
      <c r="K268" s="202"/>
      <c r="L268" s="110">
        <f t="shared" si="33"/>
        <v>0</v>
      </c>
      <c r="M268" s="125"/>
      <c r="N268" s="59"/>
      <c r="O268" s="110">
        <f t="shared" si="34"/>
        <v>0</v>
      </c>
      <c r="P268" s="344"/>
      <c r="R268" s="300"/>
    </row>
    <row r="269" spans="1:18" ht="48.75" customHeight="1" x14ac:dyDescent="0.25">
      <c r="A269" s="150">
        <v>7000</v>
      </c>
      <c r="B269" s="150" t="s">
        <v>238</v>
      </c>
      <c r="C269" s="386">
        <f t="shared" si="41"/>
        <v>0</v>
      </c>
      <c r="D269" s="266">
        <f>SUM(D270,D281)</f>
        <v>0</v>
      </c>
      <c r="E269" s="151">
        <f>SUM(E270,E281)</f>
        <v>0</v>
      </c>
      <c r="F269" s="267">
        <f t="shared" si="31"/>
        <v>0</v>
      </c>
      <c r="G269" s="266">
        <f t="shared" ref="G269:K269" si="46">SUM(G270,G281)</f>
        <v>0</v>
      </c>
      <c r="H269" s="209">
        <f t="shared" si="46"/>
        <v>0</v>
      </c>
      <c r="I269" s="285">
        <f t="shared" si="32"/>
        <v>0</v>
      </c>
      <c r="J269" s="266">
        <f t="shared" si="46"/>
        <v>0</v>
      </c>
      <c r="K269" s="209">
        <f t="shared" si="46"/>
        <v>0</v>
      </c>
      <c r="L269" s="285">
        <f t="shared" si="33"/>
        <v>0</v>
      </c>
      <c r="M269" s="310">
        <f t="shared" ref="M269:N269" si="47">SUM(M270,M281)</f>
        <v>0</v>
      </c>
      <c r="N269" s="314">
        <f t="shared" si="47"/>
        <v>0</v>
      </c>
      <c r="O269" s="319">
        <f t="shared" si="34"/>
        <v>0</v>
      </c>
      <c r="P269" s="357"/>
      <c r="R269" s="300"/>
    </row>
    <row r="270" spans="1:18" ht="24" x14ac:dyDescent="0.25">
      <c r="A270" s="42">
        <v>7200</v>
      </c>
      <c r="B270" s="104" t="s">
        <v>239</v>
      </c>
      <c r="C270" s="373">
        <f t="shared" si="41"/>
        <v>0</v>
      </c>
      <c r="D270" s="249">
        <f>SUM(D271,D272,D276,D277,D280)</f>
        <v>0</v>
      </c>
      <c r="E270" s="48">
        <f>SUM(E271,E272,E276,E277,E280)</f>
        <v>0</v>
      </c>
      <c r="F270" s="250">
        <f t="shared" si="31"/>
        <v>0</v>
      </c>
      <c r="G270" s="249">
        <f t="shared" ref="G270:K270" si="48">SUM(G271,G272,G276,G277,G280)</f>
        <v>0</v>
      </c>
      <c r="H270" s="105">
        <f t="shared" si="48"/>
        <v>0</v>
      </c>
      <c r="I270" s="115">
        <f t="shared" si="32"/>
        <v>0</v>
      </c>
      <c r="J270" s="249">
        <f t="shared" si="48"/>
        <v>0</v>
      </c>
      <c r="K270" s="105">
        <f t="shared" si="48"/>
        <v>0</v>
      </c>
      <c r="L270" s="115">
        <f t="shared" si="33"/>
        <v>0</v>
      </c>
      <c r="M270" s="140">
        <f t="shared" ref="M270:N270" si="49">SUM(M271,M272,M276,M277,M280)</f>
        <v>0</v>
      </c>
      <c r="N270" s="130">
        <f t="shared" si="49"/>
        <v>0</v>
      </c>
      <c r="O270" s="160">
        <f t="shared" si="34"/>
        <v>0</v>
      </c>
      <c r="P270" s="353"/>
      <c r="R270" s="300"/>
    </row>
    <row r="271" spans="1:18" ht="24" x14ac:dyDescent="0.25">
      <c r="A271" s="116">
        <v>7210</v>
      </c>
      <c r="B271" s="50" t="s">
        <v>240</v>
      </c>
      <c r="C271" s="374">
        <f t="shared" si="41"/>
        <v>0</v>
      </c>
      <c r="D271" s="252"/>
      <c r="E271" s="53"/>
      <c r="F271" s="145">
        <f t="shared" si="31"/>
        <v>0</v>
      </c>
      <c r="G271" s="252"/>
      <c r="H271" s="201"/>
      <c r="I271" s="109">
        <f t="shared" si="32"/>
        <v>0</v>
      </c>
      <c r="J271" s="252"/>
      <c r="K271" s="201"/>
      <c r="L271" s="109">
        <f t="shared" si="33"/>
        <v>0</v>
      </c>
      <c r="M271" s="294"/>
      <c r="N271" s="53"/>
      <c r="O271" s="109">
        <f t="shared" si="34"/>
        <v>0</v>
      </c>
      <c r="P271" s="343"/>
      <c r="R271" s="300"/>
    </row>
    <row r="272" spans="1:18" s="152" customFormat="1" ht="36" x14ac:dyDescent="0.25">
      <c r="A272" s="111">
        <v>7220</v>
      </c>
      <c r="B272" s="56" t="s">
        <v>241</v>
      </c>
      <c r="C272" s="362">
        <f t="shared" si="41"/>
        <v>0</v>
      </c>
      <c r="D272" s="254">
        <f>SUM(D273:D275)</f>
        <v>0</v>
      </c>
      <c r="E272" s="38">
        <f>SUM(E273:E275)</f>
        <v>0</v>
      </c>
      <c r="F272" s="149">
        <f t="shared" si="31"/>
        <v>0</v>
      </c>
      <c r="G272" s="254">
        <f>SUM(G273:G275)</f>
        <v>0</v>
      </c>
      <c r="H272" s="118">
        <f>SUM(H273:H275)</f>
        <v>0</v>
      </c>
      <c r="I272" s="112">
        <f t="shared" si="32"/>
        <v>0</v>
      </c>
      <c r="J272" s="254">
        <f>SUM(J273:J275)</f>
        <v>0</v>
      </c>
      <c r="K272" s="118">
        <f>SUM(K273:K275)</f>
        <v>0</v>
      </c>
      <c r="L272" s="112">
        <f t="shared" si="33"/>
        <v>0</v>
      </c>
      <c r="M272" s="135">
        <f>SUM(M273:M275)</f>
        <v>0</v>
      </c>
      <c r="N272" s="38">
        <f>SUM(N273:N275)</f>
        <v>0</v>
      </c>
      <c r="O272" s="112">
        <f t="shared" si="34"/>
        <v>0</v>
      </c>
      <c r="P272" s="344"/>
      <c r="R272" s="300"/>
    </row>
    <row r="273" spans="1:18" s="152" customFormat="1" ht="36" x14ac:dyDescent="0.25">
      <c r="A273" s="35">
        <v>7221</v>
      </c>
      <c r="B273" s="56" t="s">
        <v>242</v>
      </c>
      <c r="C273" s="362">
        <f t="shared" si="41"/>
        <v>0</v>
      </c>
      <c r="D273" s="253"/>
      <c r="E273" s="59"/>
      <c r="F273" s="143">
        <f t="shared" si="31"/>
        <v>0</v>
      </c>
      <c r="G273" s="253"/>
      <c r="H273" s="202"/>
      <c r="I273" s="110">
        <f t="shared" si="32"/>
        <v>0</v>
      </c>
      <c r="J273" s="253"/>
      <c r="K273" s="202"/>
      <c r="L273" s="110">
        <f t="shared" si="33"/>
        <v>0</v>
      </c>
      <c r="M273" s="125"/>
      <c r="N273" s="59"/>
      <c r="O273" s="110">
        <f t="shared" si="34"/>
        <v>0</v>
      </c>
      <c r="P273" s="344"/>
      <c r="R273" s="300"/>
    </row>
    <row r="274" spans="1:18" s="152" customFormat="1" ht="36" x14ac:dyDescent="0.25">
      <c r="A274" s="35">
        <v>7222</v>
      </c>
      <c r="B274" s="56" t="s">
        <v>243</v>
      </c>
      <c r="C274" s="362">
        <f t="shared" si="41"/>
        <v>0</v>
      </c>
      <c r="D274" s="253"/>
      <c r="E274" s="59"/>
      <c r="F274" s="143">
        <f t="shared" si="31"/>
        <v>0</v>
      </c>
      <c r="G274" s="253"/>
      <c r="H274" s="202"/>
      <c r="I274" s="110">
        <f t="shared" si="32"/>
        <v>0</v>
      </c>
      <c r="J274" s="253"/>
      <c r="K274" s="202"/>
      <c r="L274" s="110">
        <f t="shared" si="33"/>
        <v>0</v>
      </c>
      <c r="M274" s="125"/>
      <c r="N274" s="59"/>
      <c r="O274" s="110">
        <f t="shared" si="34"/>
        <v>0</v>
      </c>
      <c r="P274" s="344"/>
      <c r="R274" s="300"/>
    </row>
    <row r="275" spans="1:18" s="152" customFormat="1" ht="36" x14ac:dyDescent="0.25">
      <c r="A275" s="31">
        <v>7223</v>
      </c>
      <c r="B275" s="50" t="s">
        <v>276</v>
      </c>
      <c r="C275" s="362">
        <f t="shared" si="41"/>
        <v>0</v>
      </c>
      <c r="D275" s="252"/>
      <c r="E275" s="53"/>
      <c r="F275" s="145">
        <f t="shared" si="31"/>
        <v>0</v>
      </c>
      <c r="G275" s="252"/>
      <c r="H275" s="201"/>
      <c r="I275" s="109">
        <f t="shared" si="32"/>
        <v>0</v>
      </c>
      <c r="J275" s="252"/>
      <c r="K275" s="201"/>
      <c r="L275" s="109">
        <f t="shared" si="33"/>
        <v>0</v>
      </c>
      <c r="M275" s="294"/>
      <c r="N275" s="53"/>
      <c r="O275" s="109">
        <f t="shared" si="34"/>
        <v>0</v>
      </c>
      <c r="P275" s="343"/>
      <c r="R275" s="300"/>
    </row>
    <row r="276" spans="1:18" ht="24" x14ac:dyDescent="0.25">
      <c r="A276" s="111">
        <v>7230</v>
      </c>
      <c r="B276" s="56" t="s">
        <v>244</v>
      </c>
      <c r="C276" s="362">
        <f t="shared" si="41"/>
        <v>0</v>
      </c>
      <c r="D276" s="253"/>
      <c r="E276" s="59"/>
      <c r="F276" s="143">
        <f t="shared" si="31"/>
        <v>0</v>
      </c>
      <c r="G276" s="253"/>
      <c r="H276" s="202"/>
      <c r="I276" s="110">
        <f t="shared" si="32"/>
        <v>0</v>
      </c>
      <c r="J276" s="253"/>
      <c r="K276" s="202"/>
      <c r="L276" s="110">
        <f t="shared" si="33"/>
        <v>0</v>
      </c>
      <c r="M276" s="125"/>
      <c r="N276" s="59"/>
      <c r="O276" s="110">
        <f t="shared" si="34"/>
        <v>0</v>
      </c>
      <c r="P276" s="344"/>
      <c r="R276" s="300"/>
    </row>
    <row r="277" spans="1:18" ht="24" x14ac:dyDescent="0.25">
      <c r="A277" s="111">
        <v>7240</v>
      </c>
      <c r="B277" s="56" t="s">
        <v>245</v>
      </c>
      <c r="C277" s="362">
        <f t="shared" si="41"/>
        <v>0</v>
      </c>
      <c r="D277" s="254">
        <f>SUM(D278:D279)</f>
        <v>0</v>
      </c>
      <c r="E277" s="38">
        <f>SUM(E278:E279)</f>
        <v>0</v>
      </c>
      <c r="F277" s="149">
        <f t="shared" si="31"/>
        <v>0</v>
      </c>
      <c r="G277" s="254">
        <f>SUM(G278:G279)</f>
        <v>0</v>
      </c>
      <c r="H277" s="118">
        <f>SUM(H278:H279)</f>
        <v>0</v>
      </c>
      <c r="I277" s="112">
        <f t="shared" si="32"/>
        <v>0</v>
      </c>
      <c r="J277" s="254">
        <f>SUM(J278:J279)</f>
        <v>0</v>
      </c>
      <c r="K277" s="118">
        <f>SUM(K278:K279)</f>
        <v>0</v>
      </c>
      <c r="L277" s="112">
        <f t="shared" si="33"/>
        <v>0</v>
      </c>
      <c r="M277" s="135">
        <f>SUM(M278:M279)</f>
        <v>0</v>
      </c>
      <c r="N277" s="38">
        <f>SUM(N278:N279)</f>
        <v>0</v>
      </c>
      <c r="O277" s="112">
        <f>SUM(O278:O279)</f>
        <v>0</v>
      </c>
      <c r="P277" s="344"/>
      <c r="R277" s="300"/>
    </row>
    <row r="278" spans="1:18" ht="48" x14ac:dyDescent="0.25">
      <c r="A278" s="35">
        <v>7245</v>
      </c>
      <c r="B278" s="56" t="s">
        <v>246</v>
      </c>
      <c r="C278" s="362">
        <f t="shared" si="41"/>
        <v>0</v>
      </c>
      <c r="D278" s="253"/>
      <c r="E278" s="59"/>
      <c r="F278" s="143">
        <f t="shared" si="31"/>
        <v>0</v>
      </c>
      <c r="G278" s="253"/>
      <c r="H278" s="202"/>
      <c r="I278" s="110">
        <f t="shared" si="32"/>
        <v>0</v>
      </c>
      <c r="J278" s="253"/>
      <c r="K278" s="202"/>
      <c r="L278" s="110">
        <f t="shared" si="33"/>
        <v>0</v>
      </c>
      <c r="M278" s="125"/>
      <c r="N278" s="59"/>
      <c r="O278" s="110">
        <f t="shared" ref="O278:O281" si="50">M278+N278</f>
        <v>0</v>
      </c>
      <c r="P278" s="344"/>
      <c r="R278" s="300"/>
    </row>
    <row r="279" spans="1:18" ht="94.5" customHeight="1" x14ac:dyDescent="0.25">
      <c r="A279" s="35">
        <v>7246</v>
      </c>
      <c r="B279" s="56" t="s">
        <v>247</v>
      </c>
      <c r="C279" s="362">
        <f t="shared" si="41"/>
        <v>0</v>
      </c>
      <c r="D279" s="253"/>
      <c r="E279" s="59"/>
      <c r="F279" s="143">
        <f t="shared" si="31"/>
        <v>0</v>
      </c>
      <c r="G279" s="253"/>
      <c r="H279" s="202"/>
      <c r="I279" s="110">
        <f t="shared" si="32"/>
        <v>0</v>
      </c>
      <c r="J279" s="253"/>
      <c r="K279" s="202"/>
      <c r="L279" s="110">
        <f t="shared" si="33"/>
        <v>0</v>
      </c>
      <c r="M279" s="125"/>
      <c r="N279" s="59"/>
      <c r="O279" s="110">
        <f t="shared" si="50"/>
        <v>0</v>
      </c>
      <c r="P279" s="344"/>
      <c r="R279" s="300"/>
    </row>
    <row r="280" spans="1:18" ht="24" x14ac:dyDescent="0.25">
      <c r="A280" s="111">
        <v>7260</v>
      </c>
      <c r="B280" s="56" t="s">
        <v>248</v>
      </c>
      <c r="C280" s="362">
        <f t="shared" si="41"/>
        <v>0</v>
      </c>
      <c r="D280" s="252"/>
      <c r="E280" s="53"/>
      <c r="F280" s="145">
        <f t="shared" si="31"/>
        <v>0</v>
      </c>
      <c r="G280" s="252"/>
      <c r="H280" s="201"/>
      <c r="I280" s="109">
        <f t="shared" si="32"/>
        <v>0</v>
      </c>
      <c r="J280" s="252"/>
      <c r="K280" s="201"/>
      <c r="L280" s="109">
        <f t="shared" si="33"/>
        <v>0</v>
      </c>
      <c r="M280" s="294"/>
      <c r="N280" s="53"/>
      <c r="O280" s="109">
        <f t="shared" si="50"/>
        <v>0</v>
      </c>
      <c r="P280" s="343"/>
      <c r="R280" s="300"/>
    </row>
    <row r="281" spans="1:18" x14ac:dyDescent="0.25">
      <c r="A281" s="42">
        <v>7700</v>
      </c>
      <c r="B281" s="104" t="s">
        <v>249</v>
      </c>
      <c r="C281" s="363">
        <f t="shared" si="41"/>
        <v>0</v>
      </c>
      <c r="D281" s="264">
        <f>SUM(D282)</f>
        <v>0</v>
      </c>
      <c r="E281" s="62">
        <f>SUM(E282)</f>
        <v>0</v>
      </c>
      <c r="F281" s="265">
        <f t="shared" si="31"/>
        <v>0</v>
      </c>
      <c r="G281" s="264">
        <f>SUM(G282)</f>
        <v>0</v>
      </c>
      <c r="H281" s="208">
        <f>SUM(H282)</f>
        <v>0</v>
      </c>
      <c r="I281" s="284">
        <f t="shared" si="32"/>
        <v>0</v>
      </c>
      <c r="J281" s="264">
        <f>SUM(J282)</f>
        <v>0</v>
      </c>
      <c r="K281" s="208">
        <f>SUM(K282)</f>
        <v>0</v>
      </c>
      <c r="L281" s="284">
        <f t="shared" si="33"/>
        <v>0</v>
      </c>
      <c r="M281" s="137">
        <f>SUM(M282)</f>
        <v>0</v>
      </c>
      <c r="N281" s="62">
        <f>SUM(N282)</f>
        <v>0</v>
      </c>
      <c r="O281" s="284">
        <f t="shared" si="50"/>
        <v>0</v>
      </c>
      <c r="P281" s="354"/>
      <c r="R281" s="300"/>
    </row>
    <row r="282" spans="1:18" x14ac:dyDescent="0.25">
      <c r="A282" s="35">
        <v>7720</v>
      </c>
      <c r="B282" s="50" t="s">
        <v>250</v>
      </c>
      <c r="C282" s="385">
        <f t="shared" si="41"/>
        <v>0</v>
      </c>
      <c r="D282" s="729"/>
      <c r="E282" s="730"/>
      <c r="F282" s="731">
        <f t="shared" si="31"/>
        <v>0</v>
      </c>
      <c r="G282" s="729"/>
      <c r="H282" s="732"/>
      <c r="I282" s="733">
        <f t="shared" si="32"/>
        <v>0</v>
      </c>
      <c r="J282" s="729"/>
      <c r="K282" s="732"/>
      <c r="L282" s="733">
        <f>J282+K282</f>
        <v>0</v>
      </c>
      <c r="M282" s="734"/>
      <c r="N282" s="730"/>
      <c r="O282" s="733">
        <f>M282+N282</f>
        <v>0</v>
      </c>
      <c r="P282" s="354"/>
      <c r="R282" s="300"/>
    </row>
    <row r="283" spans="1:18" x14ac:dyDescent="0.25">
      <c r="A283" s="148"/>
      <c r="B283" s="56" t="s">
        <v>278</v>
      </c>
      <c r="C283" s="374">
        <f t="shared" si="41"/>
        <v>0</v>
      </c>
      <c r="D283" s="254">
        <f>SUM(D284:D285)</f>
        <v>0</v>
      </c>
      <c r="E283" s="38">
        <f>SUM(E284:E285)</f>
        <v>0</v>
      </c>
      <c r="F283" s="149">
        <f t="shared" si="31"/>
        <v>0</v>
      </c>
      <c r="G283" s="254">
        <f>SUM(G284:G285)</f>
        <v>0</v>
      </c>
      <c r="H283" s="118">
        <f>SUM(H284:H285)</f>
        <v>0</v>
      </c>
      <c r="I283" s="112">
        <f t="shared" si="32"/>
        <v>0</v>
      </c>
      <c r="J283" s="254">
        <f>SUM(J284:J285)</f>
        <v>0</v>
      </c>
      <c r="K283" s="118">
        <f>SUM(K284:K285)</f>
        <v>0</v>
      </c>
      <c r="L283" s="112">
        <f t="shared" si="33"/>
        <v>0</v>
      </c>
      <c r="M283" s="135">
        <f>SUM(M284:M285)</f>
        <v>0</v>
      </c>
      <c r="N283" s="38">
        <f>SUM(N284:N285)</f>
        <v>0</v>
      </c>
      <c r="O283" s="112">
        <f t="shared" ref="O283:O286" si="51">M283+N283</f>
        <v>0</v>
      </c>
      <c r="P283" s="344"/>
      <c r="R283" s="300"/>
    </row>
    <row r="284" spans="1:18" x14ac:dyDescent="0.25">
      <c r="A284" s="148" t="s">
        <v>281</v>
      </c>
      <c r="B284" s="35" t="s">
        <v>279</v>
      </c>
      <c r="C284" s="384">
        <f t="shared" si="41"/>
        <v>0</v>
      </c>
      <c r="D284" s="253"/>
      <c r="E284" s="59"/>
      <c r="F284" s="143">
        <f t="shared" si="31"/>
        <v>0</v>
      </c>
      <c r="G284" s="253"/>
      <c r="H284" s="202"/>
      <c r="I284" s="110">
        <f t="shared" si="32"/>
        <v>0</v>
      </c>
      <c r="J284" s="253"/>
      <c r="K284" s="202"/>
      <c r="L284" s="110">
        <f t="shared" si="33"/>
        <v>0</v>
      </c>
      <c r="M284" s="125"/>
      <c r="N284" s="59"/>
      <c r="O284" s="110">
        <f t="shared" si="51"/>
        <v>0</v>
      </c>
      <c r="P284" s="344"/>
      <c r="R284" s="300"/>
    </row>
    <row r="285" spans="1:18" ht="24" x14ac:dyDescent="0.25">
      <c r="A285" s="148" t="s">
        <v>282</v>
      </c>
      <c r="B285" s="154" t="s">
        <v>280</v>
      </c>
      <c r="C285" s="374">
        <f t="shared" si="41"/>
        <v>0</v>
      </c>
      <c r="D285" s="252"/>
      <c r="E285" s="53"/>
      <c r="F285" s="145">
        <f t="shared" si="31"/>
        <v>0</v>
      </c>
      <c r="G285" s="252"/>
      <c r="H285" s="201"/>
      <c r="I285" s="109">
        <f t="shared" si="32"/>
        <v>0</v>
      </c>
      <c r="J285" s="252"/>
      <c r="K285" s="201"/>
      <c r="L285" s="109">
        <f t="shared" si="33"/>
        <v>0</v>
      </c>
      <c r="M285" s="294"/>
      <c r="N285" s="53"/>
      <c r="O285" s="109">
        <f t="shared" si="51"/>
        <v>0</v>
      </c>
      <c r="P285" s="343"/>
      <c r="R285" s="300"/>
    </row>
    <row r="286" spans="1:18" x14ac:dyDescent="0.25">
      <c r="A286" s="155"/>
      <c r="B286" s="156" t="s">
        <v>251</v>
      </c>
      <c r="C286" s="286">
        <f>SUM(C283,C269,C231,C196,C188,C174,C76,C54)</f>
        <v>1498205</v>
      </c>
      <c r="D286" s="268">
        <f>SUM(D283,D269,D231,D196,D188,D174,D76,D54)</f>
        <v>1498205</v>
      </c>
      <c r="E286" s="157">
        <f>SUM(E283,E269,E231,E196,E188,E174,E76,E54)</f>
        <v>0</v>
      </c>
      <c r="F286" s="144">
        <f t="shared" si="31"/>
        <v>1498205</v>
      </c>
      <c r="G286" s="268">
        <f>SUM(G283,G269,G231,G196,G188,G174,G76,G54)</f>
        <v>0</v>
      </c>
      <c r="H286" s="159">
        <f>SUM(H283,H269,H231,H196,H188,H174,H76,H54)</f>
        <v>0</v>
      </c>
      <c r="I286" s="286">
        <f t="shared" si="32"/>
        <v>0</v>
      </c>
      <c r="J286" s="268">
        <f>SUM(J283,J269,J231,J196,J188,J174,J76,J54)</f>
        <v>0</v>
      </c>
      <c r="K286" s="159">
        <f>SUM(K283,K269,K231,K196,K188,K174,K76,K54)</f>
        <v>0</v>
      </c>
      <c r="L286" s="286">
        <f t="shared" si="33"/>
        <v>0</v>
      </c>
      <c r="M286" s="140">
        <f>SUM(M283,M269,M231,M196,M188,M174,M76,M54)</f>
        <v>0</v>
      </c>
      <c r="N286" s="130">
        <f>SUM(N283,N269,N231,N196,N188,N174,N76,N54)</f>
        <v>0</v>
      </c>
      <c r="O286" s="160">
        <f t="shared" si="51"/>
        <v>0</v>
      </c>
      <c r="P286" s="353"/>
      <c r="R286" s="300"/>
    </row>
    <row r="287" spans="1:18" ht="3" customHeight="1" x14ac:dyDescent="0.25">
      <c r="A287" s="155"/>
      <c r="B287" s="155"/>
      <c r="C287" s="385"/>
      <c r="D287" s="263"/>
      <c r="E287" s="130"/>
      <c r="F287" s="158"/>
      <c r="G287" s="263"/>
      <c r="H287" s="207"/>
      <c r="I287" s="160"/>
      <c r="J287" s="263"/>
      <c r="K287" s="207"/>
      <c r="L287" s="160"/>
      <c r="M287" s="140"/>
      <c r="N287" s="130"/>
      <c r="O287" s="160"/>
      <c r="P287" s="358"/>
      <c r="R287" s="300"/>
    </row>
    <row r="288" spans="1:18" s="19" customFormat="1" x14ac:dyDescent="0.25">
      <c r="A288" s="1195" t="s">
        <v>252</v>
      </c>
      <c r="B288" s="1196"/>
      <c r="C288" s="166">
        <f t="shared" ref="C288" si="52">F288+I288+L288+O288</f>
        <v>0</v>
      </c>
      <c r="D288" s="269">
        <f>SUM(D26,D27,D43)-D52</f>
        <v>0</v>
      </c>
      <c r="E288" s="162">
        <f>SUM(E26,E27,E43)-E52</f>
        <v>0</v>
      </c>
      <c r="F288" s="163">
        <f>D288+E288</f>
        <v>0</v>
      </c>
      <c r="G288" s="269">
        <f>SUM(G26,G27,G43)-G52</f>
        <v>0</v>
      </c>
      <c r="H288" s="210">
        <f>SUM(H26,H27,H43)-H52</f>
        <v>0</v>
      </c>
      <c r="I288" s="166">
        <f>G288+H288</f>
        <v>0</v>
      </c>
      <c r="J288" s="269">
        <f>(J28+J44)-J52</f>
        <v>0</v>
      </c>
      <c r="K288" s="210">
        <f>(K28+K44)-K52</f>
        <v>0</v>
      </c>
      <c r="L288" s="166">
        <f>J288+K288</f>
        <v>0</v>
      </c>
      <c r="M288" s="161">
        <f>M46-M52</f>
        <v>0</v>
      </c>
      <c r="N288" s="162">
        <f>N46-N52</f>
        <v>0</v>
      </c>
      <c r="O288" s="166">
        <f>M288+N288</f>
        <v>0</v>
      </c>
      <c r="P288" s="359"/>
      <c r="R288" s="300"/>
    </row>
    <row r="289" spans="1:18" ht="3" customHeight="1" x14ac:dyDescent="0.25">
      <c r="A289" s="164"/>
      <c r="B289" s="164"/>
      <c r="C289" s="385"/>
      <c r="D289" s="263"/>
      <c r="E289" s="130"/>
      <c r="F289" s="158"/>
      <c r="G289" s="263"/>
      <c r="H289" s="207"/>
      <c r="I289" s="160"/>
      <c r="J289" s="263"/>
      <c r="K289" s="207"/>
      <c r="L289" s="160"/>
      <c r="M289" s="140"/>
      <c r="N289" s="130"/>
      <c r="O289" s="160"/>
      <c r="P289" s="358"/>
      <c r="R289" s="300"/>
    </row>
    <row r="290" spans="1:18" s="19" customFormat="1" x14ac:dyDescent="0.25">
      <c r="A290" s="1195" t="s">
        <v>253</v>
      </c>
      <c r="B290" s="1196"/>
      <c r="C290" s="163">
        <f>SUM(C291,C293)-C301+C303</f>
        <v>0</v>
      </c>
      <c r="D290" s="269">
        <f>SUM(D291,D293)-D301+D303</f>
        <v>0</v>
      </c>
      <c r="E290" s="162">
        <f t="shared" ref="E290" si="53">SUM(E291,E293)-E301+E303</f>
        <v>0</v>
      </c>
      <c r="F290" s="163">
        <f>D290+E290</f>
        <v>0</v>
      </c>
      <c r="G290" s="269">
        <f t="shared" ref="G290:K290" si="54">SUM(G291,G293)-G301+G303</f>
        <v>0</v>
      </c>
      <c r="H290" s="210">
        <f t="shared" si="54"/>
        <v>0</v>
      </c>
      <c r="I290" s="166">
        <f>G290+H290</f>
        <v>0</v>
      </c>
      <c r="J290" s="269">
        <f t="shared" si="54"/>
        <v>0</v>
      </c>
      <c r="K290" s="210">
        <f t="shared" si="54"/>
        <v>0</v>
      </c>
      <c r="L290" s="166">
        <f>J290+K290</f>
        <v>0</v>
      </c>
      <c r="M290" s="161">
        <f t="shared" ref="M290:N290" si="55">SUM(M291,M293)-M301+M303</f>
        <v>0</v>
      </c>
      <c r="N290" s="162">
        <f t="shared" si="55"/>
        <v>0</v>
      </c>
      <c r="O290" s="166">
        <f>M290+N290</f>
        <v>0</v>
      </c>
      <c r="P290" s="359"/>
      <c r="R290" s="300"/>
    </row>
    <row r="291" spans="1:18" s="19" customFormat="1" x14ac:dyDescent="0.25">
      <c r="A291" s="165" t="s">
        <v>254</v>
      </c>
      <c r="B291" s="165" t="s">
        <v>255</v>
      </c>
      <c r="C291" s="163">
        <f>C23-C283</f>
        <v>0</v>
      </c>
      <c r="D291" s="269">
        <f>D23-D283</f>
        <v>0</v>
      </c>
      <c r="E291" s="162">
        <f>E23-E283</f>
        <v>0</v>
      </c>
      <c r="F291" s="163">
        <f>D291+E291</f>
        <v>0</v>
      </c>
      <c r="G291" s="269">
        <f>G23-G283</f>
        <v>0</v>
      </c>
      <c r="H291" s="210">
        <f>H23-H283</f>
        <v>0</v>
      </c>
      <c r="I291" s="166">
        <f>G291+H291</f>
        <v>0</v>
      </c>
      <c r="J291" s="269">
        <f>J23-J283</f>
        <v>0</v>
      </c>
      <c r="K291" s="210">
        <f>K23-K283</f>
        <v>0</v>
      </c>
      <c r="L291" s="166">
        <f>J291+K291</f>
        <v>0</v>
      </c>
      <c r="M291" s="161">
        <f>M23-M283</f>
        <v>0</v>
      </c>
      <c r="N291" s="162">
        <f>N23-N283</f>
        <v>0</v>
      </c>
      <c r="O291" s="166">
        <f>M291+N291</f>
        <v>0</v>
      </c>
      <c r="P291" s="359"/>
      <c r="R291" s="300"/>
    </row>
    <row r="292" spans="1:18" ht="3" customHeight="1" x14ac:dyDescent="0.25">
      <c r="A292" s="155"/>
      <c r="B292" s="155"/>
      <c r="C292" s="385"/>
      <c r="D292" s="263"/>
      <c r="E292" s="130"/>
      <c r="F292" s="158"/>
      <c r="G292" s="263"/>
      <c r="H292" s="207"/>
      <c r="I292" s="160"/>
      <c r="J292" s="263"/>
      <c r="K292" s="207"/>
      <c r="L292" s="160"/>
      <c r="M292" s="140"/>
      <c r="N292" s="130"/>
      <c r="O292" s="160"/>
      <c r="P292" s="358"/>
      <c r="R292" s="300"/>
    </row>
    <row r="293" spans="1:18" s="19" customFormat="1" x14ac:dyDescent="0.25">
      <c r="A293" s="167" t="s">
        <v>256</v>
      </c>
      <c r="B293" s="167" t="s">
        <v>257</v>
      </c>
      <c r="C293" s="163">
        <f>SUM(C294,C296,C298)-SUM(C295,C297,C299)</f>
        <v>0</v>
      </c>
      <c r="D293" s="269">
        <f t="shared" ref="D293:K293" si="56">SUM(D294,D296,D298)-SUM(D295,D297,D299)</f>
        <v>0</v>
      </c>
      <c r="E293" s="162">
        <f t="shared" si="56"/>
        <v>0</v>
      </c>
      <c r="F293" s="163">
        <f>D293+E293</f>
        <v>0</v>
      </c>
      <c r="G293" s="269">
        <f t="shared" si="56"/>
        <v>0</v>
      </c>
      <c r="H293" s="210">
        <f t="shared" si="56"/>
        <v>0</v>
      </c>
      <c r="I293" s="166">
        <f>G293+H293</f>
        <v>0</v>
      </c>
      <c r="J293" s="269">
        <f t="shared" si="56"/>
        <v>0</v>
      </c>
      <c r="K293" s="210">
        <f t="shared" si="56"/>
        <v>0</v>
      </c>
      <c r="L293" s="166">
        <f>J293+K293</f>
        <v>0</v>
      </c>
      <c r="M293" s="161">
        <f t="shared" ref="M293:N293" si="57">SUM(M294,M296,M298)-SUM(M295,M297,M299)</f>
        <v>0</v>
      </c>
      <c r="N293" s="162">
        <f t="shared" si="57"/>
        <v>0</v>
      </c>
      <c r="O293" s="166">
        <f>M293+N293</f>
        <v>0</v>
      </c>
      <c r="P293" s="359"/>
      <c r="R293" s="300"/>
    </row>
    <row r="294" spans="1:18" x14ac:dyDescent="0.25">
      <c r="A294" s="168" t="s">
        <v>258</v>
      </c>
      <c r="B294" s="82" t="s">
        <v>259</v>
      </c>
      <c r="C294" s="365">
        <f t="shared" ref="C294:C303" si="58">F294+I294+L294+O294</f>
        <v>0</v>
      </c>
      <c r="D294" s="270"/>
      <c r="E294" s="66"/>
      <c r="F294" s="271">
        <f>D294+E294</f>
        <v>0</v>
      </c>
      <c r="G294" s="270"/>
      <c r="H294" s="211"/>
      <c r="I294" s="169">
        <f>G294+H294</f>
        <v>0</v>
      </c>
      <c r="J294" s="270"/>
      <c r="K294" s="211"/>
      <c r="L294" s="169">
        <f>J294+K294</f>
        <v>0</v>
      </c>
      <c r="M294" s="295"/>
      <c r="N294" s="66"/>
      <c r="O294" s="169">
        <f>M294+N294</f>
        <v>0</v>
      </c>
      <c r="P294" s="347"/>
      <c r="R294" s="300"/>
    </row>
    <row r="295" spans="1:18" ht="24" x14ac:dyDescent="0.25">
      <c r="A295" s="148" t="s">
        <v>260</v>
      </c>
      <c r="B295" s="34" t="s">
        <v>261</v>
      </c>
      <c r="C295" s="362">
        <f t="shared" si="58"/>
        <v>0</v>
      </c>
      <c r="D295" s="253"/>
      <c r="E295" s="59"/>
      <c r="F295" s="143">
        <f>D295+E295</f>
        <v>0</v>
      </c>
      <c r="G295" s="253"/>
      <c r="H295" s="202"/>
      <c r="I295" s="110">
        <f>G295+H295</f>
        <v>0</v>
      </c>
      <c r="J295" s="253"/>
      <c r="K295" s="202"/>
      <c r="L295" s="110">
        <f>J295+K295</f>
        <v>0</v>
      </c>
      <c r="M295" s="125"/>
      <c r="N295" s="59"/>
      <c r="O295" s="110">
        <f>M295+N295</f>
        <v>0</v>
      </c>
      <c r="P295" s="344"/>
      <c r="R295" s="300"/>
    </row>
    <row r="296" spans="1:18" x14ac:dyDescent="0.25">
      <c r="A296" s="148" t="s">
        <v>262</v>
      </c>
      <c r="B296" s="34" t="s">
        <v>263</v>
      </c>
      <c r="C296" s="362">
        <f t="shared" si="58"/>
        <v>0</v>
      </c>
      <c r="D296" s="253"/>
      <c r="E296" s="59"/>
      <c r="F296" s="143">
        <f>D296+E296</f>
        <v>0</v>
      </c>
      <c r="G296" s="253"/>
      <c r="H296" s="202"/>
      <c r="I296" s="110">
        <f t="shared" ref="I296:I303" si="59">G296+H296</f>
        <v>0</v>
      </c>
      <c r="J296" s="253"/>
      <c r="K296" s="202"/>
      <c r="L296" s="110">
        <f t="shared" ref="L296:L303" si="60">J296+K296</f>
        <v>0</v>
      </c>
      <c r="M296" s="125"/>
      <c r="N296" s="59"/>
      <c r="O296" s="110">
        <f t="shared" ref="O296:O303" si="61">M296+N296</f>
        <v>0</v>
      </c>
      <c r="P296" s="344"/>
      <c r="R296" s="300"/>
    </row>
    <row r="297" spans="1:18" ht="24" x14ac:dyDescent="0.25">
      <c r="A297" s="148" t="s">
        <v>264</v>
      </c>
      <c r="B297" s="34" t="s">
        <v>265</v>
      </c>
      <c r="C297" s="362">
        <f t="shared" si="58"/>
        <v>0</v>
      </c>
      <c r="D297" s="253"/>
      <c r="E297" s="59"/>
      <c r="F297" s="143">
        <f t="shared" ref="F297:F303" si="62">D297+E297</f>
        <v>0</v>
      </c>
      <c r="G297" s="253"/>
      <c r="H297" s="202"/>
      <c r="I297" s="110">
        <f t="shared" si="59"/>
        <v>0</v>
      </c>
      <c r="J297" s="253"/>
      <c r="K297" s="202"/>
      <c r="L297" s="110">
        <f t="shared" si="60"/>
        <v>0</v>
      </c>
      <c r="M297" s="125"/>
      <c r="N297" s="59"/>
      <c r="O297" s="110">
        <f t="shared" si="61"/>
        <v>0</v>
      </c>
      <c r="P297" s="344"/>
      <c r="R297" s="300"/>
    </row>
    <row r="298" spans="1:18" x14ac:dyDescent="0.25">
      <c r="A298" s="148" t="s">
        <v>266</v>
      </c>
      <c r="B298" s="34" t="s">
        <v>267</v>
      </c>
      <c r="C298" s="362">
        <f t="shared" si="58"/>
        <v>0</v>
      </c>
      <c r="D298" s="253"/>
      <c r="E298" s="59"/>
      <c r="F298" s="143">
        <f t="shared" si="62"/>
        <v>0</v>
      </c>
      <c r="G298" s="253"/>
      <c r="H298" s="202"/>
      <c r="I298" s="110">
        <f t="shared" si="59"/>
        <v>0</v>
      </c>
      <c r="J298" s="253"/>
      <c r="K298" s="202"/>
      <c r="L298" s="110">
        <f t="shared" si="60"/>
        <v>0</v>
      </c>
      <c r="M298" s="125"/>
      <c r="N298" s="59"/>
      <c r="O298" s="110">
        <f t="shared" si="61"/>
        <v>0</v>
      </c>
      <c r="P298" s="344"/>
      <c r="R298" s="300"/>
    </row>
    <row r="299" spans="1:18" ht="24" x14ac:dyDescent="0.25">
      <c r="A299" s="170" t="s">
        <v>268</v>
      </c>
      <c r="B299" s="171" t="s">
        <v>269</v>
      </c>
      <c r="C299" s="384">
        <f t="shared" si="58"/>
        <v>0</v>
      </c>
      <c r="D299" s="261"/>
      <c r="E299" s="127"/>
      <c r="F299" s="262">
        <f t="shared" si="62"/>
        <v>0</v>
      </c>
      <c r="G299" s="261"/>
      <c r="H299" s="206"/>
      <c r="I299" s="153">
        <f t="shared" si="59"/>
        <v>0</v>
      </c>
      <c r="J299" s="261"/>
      <c r="K299" s="206"/>
      <c r="L299" s="153">
        <f t="shared" si="60"/>
        <v>0</v>
      </c>
      <c r="M299" s="128"/>
      <c r="N299" s="127"/>
      <c r="O299" s="153">
        <f t="shared" si="61"/>
        <v>0</v>
      </c>
      <c r="P299" s="355"/>
      <c r="R299" s="300"/>
    </row>
    <row r="300" spans="1:18" ht="3" customHeight="1" x14ac:dyDescent="0.25">
      <c r="A300" s="155"/>
      <c r="B300" s="155"/>
      <c r="C300" s="385"/>
      <c r="D300" s="263"/>
      <c r="E300" s="130"/>
      <c r="F300" s="158"/>
      <c r="G300" s="263"/>
      <c r="H300" s="207"/>
      <c r="I300" s="160"/>
      <c r="J300" s="263"/>
      <c r="K300" s="207"/>
      <c r="L300" s="160"/>
      <c r="M300" s="140"/>
      <c r="N300" s="130"/>
      <c r="O300" s="160"/>
      <c r="P300" s="358"/>
      <c r="R300" s="300"/>
    </row>
    <row r="301" spans="1:18" s="19" customFormat="1" x14ac:dyDescent="0.25">
      <c r="A301" s="167" t="s">
        <v>270</v>
      </c>
      <c r="B301" s="167" t="s">
        <v>271</v>
      </c>
      <c r="C301" s="387">
        <f t="shared" si="58"/>
        <v>0</v>
      </c>
      <c r="D301" s="272"/>
      <c r="E301" s="173"/>
      <c r="F301" s="273">
        <f t="shared" si="62"/>
        <v>0</v>
      </c>
      <c r="G301" s="272"/>
      <c r="H301" s="212"/>
      <c r="I301" s="174">
        <f t="shared" si="59"/>
        <v>0</v>
      </c>
      <c r="J301" s="272"/>
      <c r="K301" s="212"/>
      <c r="L301" s="174">
        <f t="shared" si="60"/>
        <v>0</v>
      </c>
      <c r="M301" s="303"/>
      <c r="N301" s="173"/>
      <c r="O301" s="174">
        <f t="shared" si="61"/>
        <v>0</v>
      </c>
      <c r="P301" s="359"/>
      <c r="R301" s="300"/>
    </row>
    <row r="302" spans="1:18" s="19" customFormat="1" ht="3" customHeight="1" x14ac:dyDescent="0.25">
      <c r="A302" s="167"/>
      <c r="B302" s="175"/>
      <c r="C302" s="388"/>
      <c r="D302" s="274"/>
      <c r="E302" s="176"/>
      <c r="F302" s="275"/>
      <c r="G302" s="245"/>
      <c r="H302" s="198"/>
      <c r="I302" s="99"/>
      <c r="J302" s="245"/>
      <c r="K302" s="198"/>
      <c r="L302" s="99"/>
      <c r="M302" s="300"/>
      <c r="N302" s="98"/>
      <c r="O302" s="99"/>
      <c r="P302" s="360"/>
      <c r="R302" s="300"/>
    </row>
    <row r="303" spans="1:18" s="19" customFormat="1" ht="48" x14ac:dyDescent="0.25">
      <c r="A303" s="167" t="s">
        <v>272</v>
      </c>
      <c r="B303" s="177" t="s">
        <v>273</v>
      </c>
      <c r="C303" s="389">
        <f t="shared" si="58"/>
        <v>0</v>
      </c>
      <c r="D303" s="276"/>
      <c r="E303" s="181"/>
      <c r="F303" s="277">
        <f t="shared" si="62"/>
        <v>0</v>
      </c>
      <c r="G303" s="272"/>
      <c r="H303" s="212"/>
      <c r="I303" s="174">
        <f t="shared" si="59"/>
        <v>0</v>
      </c>
      <c r="J303" s="272"/>
      <c r="K303" s="212"/>
      <c r="L303" s="174">
        <f t="shared" si="60"/>
        <v>0</v>
      </c>
      <c r="M303" s="303"/>
      <c r="N303" s="173"/>
      <c r="O303" s="174">
        <f t="shared" si="61"/>
        <v>0</v>
      </c>
      <c r="P303" s="359"/>
      <c r="R303" s="300"/>
    </row>
    <row r="304" spans="1:18" x14ac:dyDescent="0.25">
      <c r="A304" s="180"/>
      <c r="B304" s="180"/>
      <c r="C304" s="180"/>
      <c r="D304" s="180"/>
      <c r="E304" s="180"/>
      <c r="F304" s="180"/>
      <c r="G304" s="180"/>
      <c r="H304" s="180"/>
      <c r="I304" s="180"/>
      <c r="J304" s="180"/>
      <c r="K304" s="180"/>
      <c r="L304" s="180"/>
      <c r="M304" s="180"/>
      <c r="N304" s="180"/>
      <c r="O304" s="180"/>
      <c r="P304" s="180"/>
    </row>
    <row r="305" spans="1:16" x14ac:dyDescent="0.25">
      <c r="A305" s="180"/>
      <c r="B305" s="180"/>
      <c r="C305" s="180"/>
      <c r="D305" s="180"/>
      <c r="E305" s="180"/>
      <c r="F305" s="180"/>
      <c r="G305" s="180"/>
      <c r="H305" s="180"/>
      <c r="I305" s="180"/>
      <c r="J305" s="180"/>
      <c r="K305" s="180"/>
      <c r="L305" s="180"/>
      <c r="M305" s="180"/>
      <c r="N305" s="180"/>
      <c r="O305" s="180"/>
      <c r="P305" s="180"/>
    </row>
    <row r="306" spans="1:16" ht="12.75" customHeight="1" x14ac:dyDescent="0.25">
      <c r="A306" s="180"/>
      <c r="B306" s="180"/>
      <c r="C306" s="180"/>
      <c r="D306" s="180"/>
      <c r="E306" s="180"/>
      <c r="F306" s="180"/>
      <c r="G306" s="180"/>
      <c r="H306" s="180"/>
      <c r="I306" s="180"/>
      <c r="J306" s="180"/>
      <c r="K306" s="180"/>
      <c r="L306" s="180"/>
      <c r="M306" s="180"/>
      <c r="N306" s="180"/>
      <c r="O306" s="180"/>
      <c r="P306" s="180"/>
    </row>
    <row r="307" spans="1:16" ht="12.75" customHeight="1" x14ac:dyDescent="0.25">
      <c r="A307" s="180"/>
      <c r="B307" s="180"/>
      <c r="C307" s="180"/>
      <c r="D307" s="180"/>
      <c r="E307" s="180"/>
      <c r="F307" s="180"/>
      <c r="G307" s="180"/>
      <c r="H307" s="180"/>
      <c r="I307" s="180"/>
      <c r="J307" s="180"/>
      <c r="K307" s="180"/>
      <c r="L307" s="180"/>
      <c r="M307" s="180"/>
      <c r="N307" s="180"/>
      <c r="O307" s="180"/>
      <c r="P307" s="180"/>
    </row>
    <row r="308" spans="1:16" ht="12.75" customHeight="1" x14ac:dyDescent="0.25">
      <c r="A308" s="180"/>
      <c r="B308" s="180"/>
      <c r="C308" s="180"/>
      <c r="D308" s="180"/>
      <c r="E308" s="180"/>
      <c r="F308" s="180"/>
      <c r="G308" s="180"/>
      <c r="H308" s="180"/>
      <c r="I308" s="180"/>
      <c r="J308" s="180"/>
      <c r="K308" s="180"/>
      <c r="L308" s="180"/>
      <c r="M308" s="180"/>
      <c r="N308" s="180"/>
      <c r="O308" s="180"/>
      <c r="P308" s="180"/>
    </row>
    <row r="309" spans="1:16" ht="12.75" customHeight="1" x14ac:dyDescent="0.25">
      <c r="A309" s="180"/>
      <c r="B309" s="180"/>
      <c r="C309" s="180"/>
      <c r="D309" s="180"/>
      <c r="E309" s="180"/>
      <c r="F309" s="180"/>
      <c r="G309" s="180"/>
      <c r="H309" s="180"/>
      <c r="I309" s="180"/>
      <c r="J309" s="180"/>
      <c r="K309" s="180"/>
      <c r="L309" s="180"/>
      <c r="M309" s="180"/>
      <c r="N309" s="180"/>
      <c r="O309" s="180"/>
      <c r="P309" s="180"/>
    </row>
    <row r="310" spans="1:16" ht="12.75" customHeight="1" x14ac:dyDescent="0.25">
      <c r="A310" s="180"/>
      <c r="B310" s="180"/>
      <c r="C310" s="180"/>
      <c r="D310" s="180"/>
      <c r="E310" s="180"/>
      <c r="F310" s="180"/>
      <c r="G310" s="180"/>
      <c r="H310" s="180"/>
      <c r="I310" s="180"/>
      <c r="J310" s="180"/>
      <c r="K310" s="180"/>
      <c r="L310" s="180"/>
      <c r="M310" s="180"/>
      <c r="N310" s="180"/>
      <c r="O310" s="180"/>
      <c r="P310" s="180"/>
    </row>
    <row r="311" spans="1:16" ht="12.75" customHeight="1" x14ac:dyDescent="0.25">
      <c r="A311" s="180"/>
      <c r="B311" s="180"/>
      <c r="C311" s="180"/>
      <c r="D311" s="180"/>
      <c r="E311" s="180"/>
      <c r="F311" s="180"/>
      <c r="G311" s="180"/>
      <c r="H311" s="180"/>
      <c r="I311" s="180"/>
      <c r="J311" s="180"/>
      <c r="K311" s="180"/>
      <c r="L311" s="180"/>
      <c r="M311" s="180"/>
      <c r="N311" s="180"/>
      <c r="O311" s="180"/>
      <c r="P311" s="180"/>
    </row>
    <row r="312" spans="1:16" ht="12.75" customHeight="1" x14ac:dyDescent="0.25">
      <c r="A312" s="180"/>
      <c r="B312" s="180"/>
      <c r="C312" s="180"/>
      <c r="D312" s="180"/>
      <c r="E312" s="180"/>
      <c r="F312" s="180"/>
      <c r="G312" s="180"/>
      <c r="H312" s="180"/>
      <c r="I312" s="180"/>
      <c r="J312" s="180"/>
      <c r="K312" s="180"/>
      <c r="L312" s="180"/>
      <c r="M312" s="180"/>
      <c r="N312" s="180"/>
      <c r="O312" s="180"/>
      <c r="P312" s="180"/>
    </row>
    <row r="313" spans="1:16" ht="12.75" customHeight="1" x14ac:dyDescent="0.25">
      <c r="A313" s="180"/>
      <c r="B313" s="180"/>
      <c r="C313" s="180"/>
      <c r="D313" s="180"/>
      <c r="E313" s="180"/>
      <c r="F313" s="180"/>
      <c r="G313" s="180"/>
      <c r="H313" s="180"/>
      <c r="I313" s="180"/>
      <c r="J313" s="180"/>
      <c r="K313" s="180"/>
      <c r="L313" s="180"/>
      <c r="M313" s="180"/>
      <c r="N313" s="180"/>
      <c r="O313" s="180"/>
      <c r="P313" s="180"/>
    </row>
    <row r="314" spans="1:16" ht="12.75" customHeight="1" x14ac:dyDescent="0.25">
      <c r="A314" s="180"/>
      <c r="B314" s="180"/>
      <c r="C314" s="180"/>
      <c r="D314" s="180"/>
      <c r="E314" s="180"/>
      <c r="F314" s="180"/>
      <c r="G314" s="180"/>
      <c r="H314" s="180"/>
      <c r="I314" s="180"/>
      <c r="J314" s="180"/>
      <c r="K314" s="180"/>
      <c r="L314" s="180"/>
      <c r="M314" s="180"/>
      <c r="N314" s="180"/>
      <c r="O314" s="180"/>
      <c r="P314" s="180"/>
    </row>
    <row r="315" spans="1:16" ht="12.75" customHeight="1" x14ac:dyDescent="0.25">
      <c r="A315" s="180"/>
      <c r="B315" s="180"/>
      <c r="C315" s="180"/>
      <c r="D315" s="180"/>
      <c r="E315" s="180"/>
      <c r="F315" s="180"/>
      <c r="G315" s="180"/>
      <c r="H315" s="180"/>
      <c r="I315" s="180"/>
      <c r="J315" s="180"/>
      <c r="K315" s="180"/>
      <c r="L315" s="180"/>
      <c r="M315" s="180"/>
      <c r="N315" s="180"/>
      <c r="O315" s="180"/>
      <c r="P315" s="180"/>
    </row>
    <row r="316" spans="1:16" x14ac:dyDescent="0.25">
      <c r="A316" s="180"/>
      <c r="B316" s="180"/>
      <c r="C316" s="180"/>
      <c r="D316" s="180"/>
      <c r="E316" s="180"/>
      <c r="F316" s="180"/>
      <c r="G316" s="180"/>
      <c r="H316" s="180"/>
      <c r="I316" s="180"/>
      <c r="J316" s="180"/>
      <c r="K316" s="180"/>
      <c r="L316" s="180"/>
      <c r="M316" s="180"/>
      <c r="N316" s="180"/>
      <c r="O316" s="180"/>
      <c r="P316" s="180"/>
    </row>
    <row r="317" spans="1:16" x14ac:dyDescent="0.25">
      <c r="A317" s="180"/>
      <c r="B317" s="180"/>
      <c r="C317" s="180"/>
      <c r="D317" s="180"/>
      <c r="E317" s="180"/>
      <c r="F317" s="180"/>
      <c r="G317" s="180"/>
      <c r="H317" s="180"/>
      <c r="I317" s="180"/>
      <c r="J317" s="180"/>
      <c r="K317" s="180"/>
      <c r="L317" s="180"/>
      <c r="M317" s="180"/>
      <c r="N317" s="180"/>
      <c r="O317" s="180"/>
      <c r="P317" s="180"/>
    </row>
    <row r="318" spans="1:16" x14ac:dyDescent="0.25">
      <c r="A318" s="180"/>
      <c r="B318" s="180"/>
      <c r="C318" s="180"/>
      <c r="D318" s="180"/>
      <c r="E318" s="180"/>
      <c r="F318" s="180"/>
      <c r="G318" s="180"/>
      <c r="H318" s="180"/>
      <c r="I318" s="180"/>
      <c r="J318" s="180"/>
      <c r="K318" s="180"/>
      <c r="L318" s="180"/>
      <c r="M318" s="180"/>
      <c r="N318" s="180"/>
      <c r="O318" s="180"/>
      <c r="P318" s="180"/>
    </row>
    <row r="319" spans="1:16" x14ac:dyDescent="0.25">
      <c r="A319" s="180"/>
      <c r="B319" s="180"/>
      <c r="C319" s="180"/>
      <c r="D319" s="180"/>
      <c r="E319" s="180"/>
      <c r="F319" s="180"/>
      <c r="G319" s="180"/>
      <c r="H319" s="180"/>
      <c r="I319" s="180"/>
      <c r="J319" s="180"/>
      <c r="K319" s="180"/>
      <c r="L319" s="180"/>
      <c r="M319" s="180"/>
      <c r="N319" s="180"/>
      <c r="O319" s="180"/>
      <c r="P319" s="180"/>
    </row>
    <row r="320" spans="1:16" x14ac:dyDescent="0.25">
      <c r="A320" s="180"/>
      <c r="B320" s="180"/>
      <c r="C320" s="180"/>
      <c r="D320" s="180"/>
      <c r="E320" s="180"/>
      <c r="F320" s="180"/>
      <c r="G320" s="735"/>
      <c r="H320" s="735"/>
      <c r="I320" s="735"/>
      <c r="J320" s="735"/>
      <c r="K320" s="735"/>
      <c r="L320" s="735"/>
      <c r="M320" s="735"/>
      <c r="N320" s="735"/>
      <c r="O320" s="735"/>
      <c r="P320" s="735"/>
    </row>
    <row r="321" spans="1:16" x14ac:dyDescent="0.25">
      <c r="A321" s="180"/>
      <c r="B321" s="180"/>
      <c r="C321" s="180"/>
      <c r="D321" s="180"/>
      <c r="E321" s="180"/>
      <c r="F321" s="180"/>
      <c r="G321" s="735"/>
      <c r="H321" s="735"/>
      <c r="I321" s="735"/>
      <c r="J321" s="735"/>
      <c r="K321" s="735"/>
      <c r="L321" s="735"/>
      <c r="M321" s="735"/>
      <c r="N321" s="735"/>
      <c r="O321" s="735"/>
      <c r="P321" s="735"/>
    </row>
    <row r="322" spans="1:16" x14ac:dyDescent="0.25">
      <c r="A322" s="180"/>
      <c r="B322" s="180"/>
      <c r="C322" s="180"/>
      <c r="D322" s="180"/>
      <c r="E322" s="180"/>
      <c r="F322" s="180"/>
      <c r="G322" s="735"/>
      <c r="H322" s="735"/>
      <c r="I322" s="735"/>
      <c r="J322" s="735"/>
      <c r="K322" s="735"/>
      <c r="L322" s="735"/>
      <c r="M322" s="735"/>
      <c r="N322" s="735"/>
      <c r="O322" s="735"/>
      <c r="P322" s="735"/>
    </row>
    <row r="323" spans="1:16" x14ac:dyDescent="0.25">
      <c r="A323" s="180"/>
      <c r="B323" s="180"/>
      <c r="C323" s="180"/>
      <c r="D323" s="180"/>
      <c r="E323" s="180"/>
      <c r="F323" s="180"/>
      <c r="G323" s="735"/>
      <c r="H323" s="735"/>
      <c r="I323" s="735"/>
      <c r="J323" s="735"/>
      <c r="K323" s="735"/>
      <c r="L323" s="735"/>
      <c r="M323" s="735"/>
      <c r="N323" s="735"/>
      <c r="O323" s="735"/>
      <c r="P323" s="735"/>
    </row>
    <row r="324" spans="1:16" x14ac:dyDescent="0.25">
      <c r="A324" s="735"/>
      <c r="B324" s="735"/>
      <c r="C324" s="735"/>
      <c r="D324" s="735"/>
      <c r="E324" s="735"/>
      <c r="F324" s="735"/>
      <c r="G324" s="735"/>
      <c r="H324" s="735"/>
      <c r="I324" s="735"/>
      <c r="J324" s="735"/>
      <c r="K324" s="735"/>
      <c r="L324" s="735"/>
      <c r="M324" s="735"/>
      <c r="N324" s="735"/>
      <c r="O324" s="735"/>
      <c r="P324" s="735"/>
    </row>
    <row r="325" spans="1:16" x14ac:dyDescent="0.25">
      <c r="A325" s="735"/>
      <c r="B325" s="735"/>
      <c r="C325" s="735"/>
      <c r="D325" s="735"/>
      <c r="E325" s="735"/>
      <c r="F325" s="735"/>
      <c r="G325" s="735"/>
      <c r="H325" s="735"/>
      <c r="I325" s="735"/>
      <c r="J325" s="735"/>
      <c r="K325" s="735"/>
      <c r="L325" s="735"/>
      <c r="M325" s="735"/>
      <c r="N325" s="735"/>
      <c r="O325" s="735"/>
      <c r="P325" s="735"/>
    </row>
    <row r="326" spans="1:16" x14ac:dyDescent="0.25">
      <c r="A326" s="735"/>
      <c r="B326" s="735"/>
      <c r="C326" s="735"/>
      <c r="D326" s="735"/>
      <c r="E326" s="735"/>
      <c r="F326" s="735"/>
      <c r="G326" s="735"/>
      <c r="H326" s="735"/>
      <c r="I326" s="735"/>
      <c r="J326" s="735"/>
      <c r="K326" s="735"/>
      <c r="L326" s="735"/>
      <c r="M326" s="735"/>
      <c r="N326" s="735"/>
      <c r="O326" s="735"/>
      <c r="P326" s="735"/>
    </row>
    <row r="327" spans="1:16" x14ac:dyDescent="0.25">
      <c r="A327" s="735"/>
      <c r="B327" s="735"/>
      <c r="C327" s="735"/>
      <c r="D327" s="735"/>
      <c r="E327" s="735"/>
      <c r="F327" s="735"/>
      <c r="G327" s="735"/>
      <c r="H327" s="735"/>
      <c r="I327" s="735"/>
      <c r="J327" s="735"/>
      <c r="K327" s="735"/>
      <c r="L327" s="735"/>
      <c r="M327" s="735"/>
      <c r="N327" s="735"/>
      <c r="O327" s="735"/>
      <c r="P327" s="735"/>
    </row>
    <row r="328" spans="1:16" x14ac:dyDescent="0.25">
      <c r="A328" s="1"/>
      <c r="B328" s="1"/>
      <c r="C328" s="1"/>
      <c r="D328" s="1"/>
      <c r="E328" s="1"/>
      <c r="F328" s="1"/>
      <c r="G328" s="1"/>
      <c r="H328" s="1"/>
      <c r="I328" s="1"/>
      <c r="J328" s="1"/>
      <c r="K328" s="1"/>
      <c r="L328" s="1"/>
      <c r="M328" s="1"/>
      <c r="N328" s="1"/>
      <c r="O328" s="1"/>
    </row>
    <row r="329" spans="1:16" x14ac:dyDescent="0.25">
      <c r="A329" s="1"/>
      <c r="B329" s="1"/>
      <c r="C329" s="1"/>
      <c r="D329" s="1"/>
      <c r="E329" s="1"/>
      <c r="F329" s="1"/>
      <c r="G329" s="1"/>
      <c r="H329" s="1"/>
      <c r="I329" s="1"/>
      <c r="J329" s="1"/>
      <c r="K329" s="1"/>
      <c r="L329" s="1"/>
      <c r="M329" s="1"/>
      <c r="N329" s="1"/>
      <c r="O329" s="1"/>
    </row>
    <row r="330" spans="1:16" x14ac:dyDescent="0.25">
      <c r="A330" s="1"/>
      <c r="B330" s="1"/>
      <c r="C330" s="1"/>
      <c r="D330" s="1"/>
      <c r="E330" s="1"/>
      <c r="F330" s="1"/>
      <c r="G330" s="1"/>
      <c r="H330" s="1"/>
      <c r="I330" s="1"/>
      <c r="J330" s="1"/>
      <c r="K330" s="1"/>
      <c r="L330" s="1"/>
      <c r="M330" s="1"/>
      <c r="N330" s="1"/>
      <c r="O330" s="1"/>
    </row>
    <row r="331" spans="1:16" x14ac:dyDescent="0.25">
      <c r="A331" s="1"/>
      <c r="B331" s="1"/>
      <c r="C331" s="1"/>
      <c r="D331" s="1"/>
      <c r="E331" s="1"/>
      <c r="F331" s="1"/>
      <c r="G331" s="1"/>
      <c r="H331" s="1"/>
      <c r="I331" s="1"/>
      <c r="J331" s="1"/>
      <c r="K331" s="1"/>
      <c r="L331" s="1"/>
      <c r="M331" s="1"/>
      <c r="N331" s="1"/>
      <c r="O331" s="1"/>
    </row>
    <row r="332" spans="1:16" x14ac:dyDescent="0.25">
      <c r="A332" s="1"/>
      <c r="B332" s="1"/>
      <c r="C332" s="1"/>
      <c r="D332" s="1"/>
      <c r="E332" s="1"/>
      <c r="F332" s="1"/>
      <c r="G332" s="1"/>
      <c r="H332" s="1"/>
      <c r="I332" s="1"/>
      <c r="J332" s="1"/>
      <c r="K332" s="1"/>
      <c r="L332" s="1"/>
      <c r="M332" s="1"/>
      <c r="N332" s="1"/>
      <c r="O332" s="1"/>
    </row>
    <row r="333" spans="1:16" x14ac:dyDescent="0.25">
      <c r="A333" s="1"/>
      <c r="B333" s="1"/>
      <c r="C333" s="1"/>
      <c r="D333" s="1"/>
      <c r="E333" s="1"/>
      <c r="F333" s="1"/>
      <c r="G333" s="1"/>
      <c r="H333" s="1"/>
      <c r="I333" s="1"/>
      <c r="J333" s="1"/>
      <c r="K333" s="1"/>
      <c r="L333" s="1"/>
      <c r="M333" s="1"/>
      <c r="N333" s="1"/>
      <c r="O333" s="1"/>
    </row>
    <row r="334" spans="1:16" x14ac:dyDescent="0.25">
      <c r="A334" s="1"/>
      <c r="B334" s="1"/>
      <c r="C334" s="1"/>
      <c r="D334" s="1"/>
      <c r="E334" s="1"/>
      <c r="F334" s="1"/>
      <c r="G334" s="1"/>
      <c r="H334" s="1"/>
      <c r="I334" s="1"/>
      <c r="J334" s="1"/>
      <c r="K334" s="1"/>
      <c r="L334" s="1"/>
      <c r="M334" s="1"/>
      <c r="N334" s="1"/>
      <c r="O334" s="1"/>
    </row>
    <row r="335" spans="1:16" x14ac:dyDescent="0.25">
      <c r="A335" s="1"/>
      <c r="B335" s="1"/>
      <c r="C335" s="1"/>
      <c r="D335" s="1"/>
      <c r="E335" s="1"/>
      <c r="F335" s="1"/>
      <c r="G335" s="1"/>
      <c r="H335" s="1"/>
      <c r="I335" s="1"/>
      <c r="J335" s="1"/>
      <c r="K335" s="1"/>
      <c r="L335" s="1"/>
      <c r="M335" s="1"/>
      <c r="N335" s="1"/>
      <c r="O335" s="1"/>
    </row>
    <row r="336" spans="1:16" x14ac:dyDescent="0.25">
      <c r="A336" s="1"/>
      <c r="B336" s="1"/>
      <c r="C336" s="1"/>
      <c r="D336" s="1"/>
      <c r="E336" s="1"/>
      <c r="F336" s="1"/>
      <c r="G336" s="1"/>
      <c r="H336" s="1"/>
      <c r="I336" s="1"/>
      <c r="J336" s="1"/>
      <c r="K336" s="1"/>
      <c r="L336" s="1"/>
      <c r="M336" s="1"/>
      <c r="N336" s="1"/>
      <c r="O336" s="1"/>
    </row>
    <row r="337" spans="1:15" x14ac:dyDescent="0.25">
      <c r="A337" s="1"/>
      <c r="B337" s="1"/>
      <c r="C337" s="1"/>
      <c r="D337" s="1"/>
      <c r="E337" s="1"/>
      <c r="F337" s="1"/>
      <c r="G337" s="1"/>
      <c r="H337" s="1"/>
      <c r="I337" s="1"/>
      <c r="J337" s="1"/>
      <c r="K337" s="1"/>
      <c r="L337" s="1"/>
      <c r="M337" s="1"/>
      <c r="N337" s="1"/>
      <c r="O337" s="1"/>
    </row>
    <row r="338" spans="1:15" x14ac:dyDescent="0.25">
      <c r="A338" s="1"/>
      <c r="B338" s="1"/>
      <c r="C338" s="1"/>
      <c r="D338" s="1"/>
      <c r="E338" s="1"/>
      <c r="F338" s="1"/>
      <c r="G338" s="1"/>
      <c r="H338" s="1"/>
      <c r="I338" s="1"/>
      <c r="J338" s="1"/>
      <c r="K338" s="1"/>
      <c r="L338" s="1"/>
      <c r="M338" s="1"/>
      <c r="N338" s="1"/>
      <c r="O338" s="1"/>
    </row>
  </sheetData>
  <mergeCells count="32">
    <mergeCell ref="C15:P15"/>
    <mergeCell ref="A2:P2"/>
    <mergeCell ref="A3:P3"/>
    <mergeCell ref="C5:P5"/>
    <mergeCell ref="C6:P6"/>
    <mergeCell ref="C7:P7"/>
    <mergeCell ref="C8:P8"/>
    <mergeCell ref="C9:P9"/>
    <mergeCell ref="C11:P11"/>
    <mergeCell ref="C12:P12"/>
    <mergeCell ref="C13:P13"/>
    <mergeCell ref="C14:P14"/>
    <mergeCell ref="C16:P16"/>
    <mergeCell ref="A17:A19"/>
    <mergeCell ref="B17:B19"/>
    <mergeCell ref="C17:O17"/>
    <mergeCell ref="P17:P19"/>
    <mergeCell ref="C18:C19"/>
    <mergeCell ref="D18:D19"/>
    <mergeCell ref="E18:E19"/>
    <mergeCell ref="F18:F19"/>
    <mergeCell ref="G18:G19"/>
    <mergeCell ref="N18:N19"/>
    <mergeCell ref="O18:O19"/>
    <mergeCell ref="K18:K19"/>
    <mergeCell ref="L18:L19"/>
    <mergeCell ref="M18:M19"/>
    <mergeCell ref="A288:B288"/>
    <mergeCell ref="A290:B290"/>
    <mergeCell ref="H18:H19"/>
    <mergeCell ref="I18:I19"/>
    <mergeCell ref="J18:J19"/>
  </mergeCells>
  <pageMargins left="0.98425196850393704" right="0.70866141732283472" top="0.43307086614173229" bottom="0.39370078740157483" header="0.23622047244094491" footer="0.31496062992125984"/>
  <pageSetup paperSize="9" scale="70" orientation="portrait" r:id="rId1"/>
  <headerFooter differentFirst="1">
    <oddFooter>&amp;R&amp;P (&amp;N)</oddFooter>
    <firstHeader xml:space="preserve">&amp;R&amp;"Times New Roman,Regular"&amp;9 5.pielikums Jūrmalas pilsētas domes 
2015.gada 30.jūlija saistošajiem noteikumiem Nr.30
(protokols Nr.13, 5.punkts)
Tāme Nr.08.1.4&amp;"-,Regular"&amp;11.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38"/>
  <sheetViews>
    <sheetView view="pageLayout" zoomScaleNormal="90" workbookViewId="0">
      <selection activeCell="T7" sqref="T7"/>
    </sheetView>
  </sheetViews>
  <sheetFormatPr defaultRowHeight="12" outlineLevelCol="1" x14ac:dyDescent="0.25"/>
  <cols>
    <col min="1" max="1" width="10.85546875" style="178" customWidth="1"/>
    <col min="2" max="2" width="28" style="178" customWidth="1"/>
    <col min="3" max="3" width="8.7109375" style="178" customWidth="1"/>
    <col min="4" max="5" width="8.7109375" style="178" hidden="1" customWidth="1" outlineLevel="1"/>
    <col min="6" max="6" width="8.7109375" style="178" customWidth="1" collapsed="1"/>
    <col min="7" max="7" width="12.28515625" style="178" hidden="1" customWidth="1" outlineLevel="1"/>
    <col min="8" max="8" width="10" style="178" hidden="1" customWidth="1" outlineLevel="1"/>
    <col min="9" max="9" width="8.7109375" style="178" customWidth="1" collapsed="1"/>
    <col min="10" max="10" width="8.7109375" style="178" hidden="1" customWidth="1" outlineLevel="1"/>
    <col min="11" max="11" width="7.7109375" style="178" hidden="1" customWidth="1" outlineLevel="1"/>
    <col min="12" max="12" width="7.42578125" style="178" customWidth="1" collapsed="1"/>
    <col min="13" max="14" width="8.7109375" style="178" hidden="1" customWidth="1" outlineLevel="1"/>
    <col min="15" max="15" width="7.5703125" style="178" customWidth="1" collapsed="1"/>
    <col min="16" max="16" width="36.7109375" style="1" hidden="1" customWidth="1" outlineLevel="1"/>
    <col min="17" max="17" width="9.140625" style="1" collapsed="1"/>
    <col min="18" max="16384" width="9.140625" style="1"/>
  </cols>
  <sheetData>
    <row r="1" spans="1:17" x14ac:dyDescent="0.25">
      <c r="A1" s="364"/>
      <c r="B1" s="364"/>
      <c r="C1" s="364"/>
      <c r="D1" s="364"/>
      <c r="E1" s="364"/>
      <c r="F1" s="364"/>
      <c r="G1" s="364"/>
      <c r="H1" s="364"/>
      <c r="I1" s="364"/>
      <c r="J1" s="364"/>
      <c r="K1" s="364"/>
      <c r="L1" s="364"/>
      <c r="M1" s="364"/>
      <c r="N1" s="364"/>
      <c r="O1" s="364"/>
      <c r="P1" s="364"/>
    </row>
    <row r="2" spans="1:17" x14ac:dyDescent="0.25">
      <c r="A2" s="1203"/>
      <c r="B2" s="1204"/>
      <c r="C2" s="1204"/>
      <c r="D2" s="1204"/>
      <c r="E2" s="1204"/>
      <c r="F2" s="1204"/>
      <c r="G2" s="1204"/>
      <c r="H2" s="1204"/>
      <c r="I2" s="1204"/>
      <c r="J2" s="1204"/>
      <c r="K2" s="1204"/>
      <c r="L2" s="1204"/>
      <c r="M2" s="1204"/>
      <c r="N2" s="1204"/>
      <c r="O2" s="1204"/>
      <c r="P2" s="1205"/>
      <c r="Q2" s="367"/>
    </row>
    <row r="3" spans="1:17" ht="18" customHeight="1" x14ac:dyDescent="0.25">
      <c r="A3" s="1206" t="s">
        <v>292</v>
      </c>
      <c r="B3" s="1207"/>
      <c r="C3" s="1207"/>
      <c r="D3" s="1207"/>
      <c r="E3" s="1207"/>
      <c r="F3" s="1207"/>
      <c r="G3" s="1207"/>
      <c r="H3" s="1207"/>
      <c r="I3" s="1207"/>
      <c r="J3" s="1207"/>
      <c r="K3" s="1207"/>
      <c r="L3" s="1207"/>
      <c r="M3" s="1207"/>
      <c r="N3" s="1207"/>
      <c r="O3" s="1207"/>
      <c r="P3" s="1208"/>
      <c r="Q3" s="367"/>
    </row>
    <row r="4" spans="1:17" x14ac:dyDescent="0.25">
      <c r="A4" s="2"/>
      <c r="B4" s="3"/>
      <c r="C4" s="4"/>
      <c r="D4" s="3"/>
      <c r="E4" s="3"/>
      <c r="F4" s="3"/>
      <c r="G4" s="3"/>
      <c r="H4" s="3"/>
      <c r="I4" s="3"/>
      <c r="J4" s="3"/>
      <c r="K4" s="3"/>
      <c r="L4" s="3"/>
      <c r="M4" s="3"/>
      <c r="N4" s="3"/>
      <c r="O4" s="320"/>
      <c r="P4" s="322"/>
      <c r="Q4" s="367"/>
    </row>
    <row r="5" spans="1:17" ht="12.75" customHeight="1" x14ac:dyDescent="0.25">
      <c r="A5" s="5" t="s">
        <v>0</v>
      </c>
      <c r="B5" s="6"/>
      <c r="C5" s="1209" t="s">
        <v>347</v>
      </c>
      <c r="D5" s="1209"/>
      <c r="E5" s="1209"/>
      <c r="F5" s="1209"/>
      <c r="G5" s="1209"/>
      <c r="H5" s="1209"/>
      <c r="I5" s="1209"/>
      <c r="J5" s="1209"/>
      <c r="K5" s="1209"/>
      <c r="L5" s="1209"/>
      <c r="M5" s="1209"/>
      <c r="N5" s="1209"/>
      <c r="O5" s="1209"/>
      <c r="P5" s="1210"/>
      <c r="Q5" s="367"/>
    </row>
    <row r="6" spans="1:17" ht="12.75" customHeight="1" x14ac:dyDescent="0.25">
      <c r="A6" s="5" t="s">
        <v>1</v>
      </c>
      <c r="B6" s="6"/>
      <c r="C6" s="1209" t="s">
        <v>348</v>
      </c>
      <c r="D6" s="1209"/>
      <c r="E6" s="1209"/>
      <c r="F6" s="1209"/>
      <c r="G6" s="1209"/>
      <c r="H6" s="1209"/>
      <c r="I6" s="1209"/>
      <c r="J6" s="1209"/>
      <c r="K6" s="1209"/>
      <c r="L6" s="1209"/>
      <c r="M6" s="1209"/>
      <c r="N6" s="1209"/>
      <c r="O6" s="1209"/>
      <c r="P6" s="1210"/>
      <c r="Q6" s="367"/>
    </row>
    <row r="7" spans="1:17" ht="12.75" customHeight="1" x14ac:dyDescent="0.25">
      <c r="A7" s="2" t="s">
        <v>2</v>
      </c>
      <c r="B7" s="3"/>
      <c r="C7" s="1201" t="s">
        <v>349</v>
      </c>
      <c r="D7" s="1201"/>
      <c r="E7" s="1201"/>
      <c r="F7" s="1201"/>
      <c r="G7" s="1201"/>
      <c r="H7" s="1201"/>
      <c r="I7" s="1201"/>
      <c r="J7" s="1201"/>
      <c r="K7" s="1201"/>
      <c r="L7" s="1201"/>
      <c r="M7" s="1201"/>
      <c r="N7" s="1201"/>
      <c r="O7" s="1201"/>
      <c r="P7" s="1202"/>
      <c r="Q7" s="367"/>
    </row>
    <row r="8" spans="1:17" ht="12.75" customHeight="1" x14ac:dyDescent="0.25">
      <c r="A8" s="2" t="s">
        <v>3</v>
      </c>
      <c r="B8" s="3"/>
      <c r="C8" s="1201" t="s">
        <v>733</v>
      </c>
      <c r="D8" s="1201"/>
      <c r="E8" s="1201"/>
      <c r="F8" s="1201"/>
      <c r="G8" s="1201"/>
      <c r="H8" s="1201"/>
      <c r="I8" s="1201"/>
      <c r="J8" s="1201"/>
      <c r="K8" s="1201"/>
      <c r="L8" s="1201"/>
      <c r="M8" s="1201"/>
      <c r="N8" s="1201"/>
      <c r="O8" s="1201"/>
      <c r="P8" s="1202"/>
      <c r="Q8" s="367"/>
    </row>
    <row r="9" spans="1:17" ht="24" customHeight="1" x14ac:dyDescent="0.25">
      <c r="A9" s="2" t="s">
        <v>4</v>
      </c>
      <c r="B9" s="3"/>
      <c r="C9" s="1209" t="s">
        <v>734</v>
      </c>
      <c r="D9" s="1209"/>
      <c r="E9" s="1209"/>
      <c r="F9" s="1209"/>
      <c r="G9" s="1209"/>
      <c r="H9" s="1209"/>
      <c r="I9" s="1209"/>
      <c r="J9" s="1209"/>
      <c r="K9" s="1209"/>
      <c r="L9" s="1209"/>
      <c r="M9" s="1209"/>
      <c r="N9" s="1209"/>
      <c r="O9" s="1209"/>
      <c r="P9" s="1210"/>
      <c r="Q9" s="367"/>
    </row>
    <row r="10" spans="1:17" ht="12.75" customHeight="1" x14ac:dyDescent="0.25">
      <c r="A10" s="7" t="s">
        <v>5</v>
      </c>
      <c r="B10" s="3"/>
      <c r="C10" s="321"/>
      <c r="D10" s="321"/>
      <c r="E10" s="321"/>
      <c r="F10" s="321"/>
      <c r="G10" s="321"/>
      <c r="H10" s="321"/>
      <c r="I10" s="321"/>
      <c r="J10" s="321"/>
      <c r="K10" s="321"/>
      <c r="L10" s="321"/>
      <c r="M10" s="321"/>
      <c r="N10" s="321"/>
      <c r="O10" s="321"/>
      <c r="P10" s="323"/>
      <c r="Q10" s="367"/>
    </row>
    <row r="11" spans="1:17" ht="12.75" customHeight="1" x14ac:dyDescent="0.25">
      <c r="A11" s="2"/>
      <c r="B11" s="3" t="s">
        <v>6</v>
      </c>
      <c r="C11" s="1201" t="s">
        <v>352</v>
      </c>
      <c r="D11" s="1201"/>
      <c r="E11" s="1201"/>
      <c r="F11" s="1201"/>
      <c r="G11" s="1201"/>
      <c r="H11" s="1201"/>
      <c r="I11" s="1201"/>
      <c r="J11" s="1201"/>
      <c r="K11" s="1201"/>
      <c r="L11" s="1201"/>
      <c r="M11" s="1201"/>
      <c r="N11" s="1201"/>
      <c r="O11" s="1201"/>
      <c r="P11" s="1202"/>
      <c r="Q11" s="367"/>
    </row>
    <row r="12" spans="1:17" ht="12.75" customHeight="1" x14ac:dyDescent="0.25">
      <c r="A12" s="2"/>
      <c r="B12" s="3" t="s">
        <v>7</v>
      </c>
      <c r="C12" s="1201"/>
      <c r="D12" s="1201"/>
      <c r="E12" s="1201"/>
      <c r="F12" s="1201"/>
      <c r="G12" s="1201"/>
      <c r="H12" s="1201"/>
      <c r="I12" s="1201"/>
      <c r="J12" s="1201"/>
      <c r="K12" s="1201"/>
      <c r="L12" s="1201"/>
      <c r="M12" s="1201"/>
      <c r="N12" s="1201"/>
      <c r="O12" s="1201"/>
      <c r="P12" s="1202"/>
      <c r="Q12" s="367"/>
    </row>
    <row r="13" spans="1:17" ht="12.75" customHeight="1" x14ac:dyDescent="0.25">
      <c r="A13" s="2"/>
      <c r="B13" s="3" t="s">
        <v>8</v>
      </c>
      <c r="C13" s="1201"/>
      <c r="D13" s="1201"/>
      <c r="E13" s="1201"/>
      <c r="F13" s="1201"/>
      <c r="G13" s="1201"/>
      <c r="H13" s="1201"/>
      <c r="I13" s="1201"/>
      <c r="J13" s="1201"/>
      <c r="K13" s="1201"/>
      <c r="L13" s="1201"/>
      <c r="M13" s="1201"/>
      <c r="N13" s="1201"/>
      <c r="O13" s="1201"/>
      <c r="P13" s="1202"/>
      <c r="Q13" s="367"/>
    </row>
    <row r="14" spans="1:17" ht="12.75" customHeight="1" x14ac:dyDescent="0.25">
      <c r="A14" s="2"/>
      <c r="B14" s="3" t="s">
        <v>9</v>
      </c>
      <c r="C14" s="1201"/>
      <c r="D14" s="1201"/>
      <c r="E14" s="1201"/>
      <c r="F14" s="1201"/>
      <c r="G14" s="1201"/>
      <c r="H14" s="1201"/>
      <c r="I14" s="1201"/>
      <c r="J14" s="1201"/>
      <c r="K14" s="1201"/>
      <c r="L14" s="1201"/>
      <c r="M14" s="1201"/>
      <c r="N14" s="1201"/>
      <c r="O14" s="1201"/>
      <c r="P14" s="1202"/>
      <c r="Q14" s="367"/>
    </row>
    <row r="15" spans="1:17" ht="12.75" customHeight="1" x14ac:dyDescent="0.25">
      <c r="A15" s="2"/>
      <c r="B15" s="3" t="s">
        <v>10</v>
      </c>
      <c r="C15" s="1201"/>
      <c r="D15" s="1201"/>
      <c r="E15" s="1201"/>
      <c r="F15" s="1201"/>
      <c r="G15" s="1201"/>
      <c r="H15" s="1201"/>
      <c r="I15" s="1201"/>
      <c r="J15" s="1201"/>
      <c r="K15" s="1201"/>
      <c r="L15" s="1201"/>
      <c r="M15" s="1201"/>
      <c r="N15" s="1201"/>
      <c r="O15" s="1201"/>
      <c r="P15" s="1202"/>
      <c r="Q15" s="367"/>
    </row>
    <row r="16" spans="1:17" ht="12.75" customHeight="1" x14ac:dyDescent="0.25">
      <c r="A16" s="8"/>
      <c r="B16" s="9"/>
      <c r="C16" s="1211"/>
      <c r="D16" s="1211"/>
      <c r="E16" s="1211"/>
      <c r="F16" s="1211"/>
      <c r="G16" s="1211"/>
      <c r="H16" s="1211"/>
      <c r="I16" s="1211"/>
      <c r="J16" s="1211"/>
      <c r="K16" s="1211"/>
      <c r="L16" s="1211"/>
      <c r="M16" s="1211"/>
      <c r="N16" s="1211"/>
      <c r="O16" s="1211"/>
      <c r="P16" s="1212"/>
      <c r="Q16" s="367"/>
    </row>
    <row r="17" spans="1:18" s="10" customFormat="1" ht="12.75" customHeight="1" x14ac:dyDescent="0.25">
      <c r="A17" s="1178" t="s">
        <v>11</v>
      </c>
      <c r="B17" s="1181" t="s">
        <v>12</v>
      </c>
      <c r="C17" s="1183" t="s">
        <v>274</v>
      </c>
      <c r="D17" s="1184"/>
      <c r="E17" s="1184"/>
      <c r="F17" s="1184"/>
      <c r="G17" s="1184"/>
      <c r="H17" s="1184"/>
      <c r="I17" s="1184"/>
      <c r="J17" s="1184"/>
      <c r="K17" s="1184"/>
      <c r="L17" s="1184"/>
      <c r="M17" s="1184"/>
      <c r="N17" s="1184"/>
      <c r="O17" s="1215"/>
      <c r="P17" s="1181" t="s">
        <v>283</v>
      </c>
    </row>
    <row r="18" spans="1:18" s="10" customFormat="1" ht="12.75" customHeight="1" x14ac:dyDescent="0.25">
      <c r="A18" s="1213"/>
      <c r="B18" s="1182"/>
      <c r="C18" s="1216" t="s">
        <v>13</v>
      </c>
      <c r="D18" s="1218" t="s">
        <v>284</v>
      </c>
      <c r="E18" s="1220" t="s">
        <v>285</v>
      </c>
      <c r="F18" s="1222" t="s">
        <v>14</v>
      </c>
      <c r="G18" s="1218" t="s">
        <v>286</v>
      </c>
      <c r="H18" s="1220" t="s">
        <v>287</v>
      </c>
      <c r="I18" s="1222" t="s">
        <v>15</v>
      </c>
      <c r="J18" s="1218" t="s">
        <v>288</v>
      </c>
      <c r="K18" s="1220" t="s">
        <v>289</v>
      </c>
      <c r="L18" s="1222" t="s">
        <v>16</v>
      </c>
      <c r="M18" s="1218" t="s">
        <v>290</v>
      </c>
      <c r="N18" s="1220" t="s">
        <v>291</v>
      </c>
      <c r="O18" s="1222" t="s">
        <v>17</v>
      </c>
      <c r="P18" s="1182"/>
    </row>
    <row r="19" spans="1:18" s="11" customFormat="1" ht="78.75" customHeight="1" thickBot="1" x14ac:dyDescent="0.3">
      <c r="A19" s="1180"/>
      <c r="B19" s="1214"/>
      <c r="C19" s="1217"/>
      <c r="D19" s="1219"/>
      <c r="E19" s="1221"/>
      <c r="F19" s="1223"/>
      <c r="G19" s="1219"/>
      <c r="H19" s="1221"/>
      <c r="I19" s="1223"/>
      <c r="J19" s="1219"/>
      <c r="K19" s="1221"/>
      <c r="L19" s="1223"/>
      <c r="M19" s="1219"/>
      <c r="N19" s="1221"/>
      <c r="O19" s="1223"/>
      <c r="P19" s="1214"/>
    </row>
    <row r="20" spans="1:18" s="11" customFormat="1" ht="9.75" customHeight="1" thickTop="1" x14ac:dyDescent="0.25">
      <c r="A20" s="12" t="s">
        <v>18</v>
      </c>
      <c r="B20" s="12">
        <v>2</v>
      </c>
      <c r="C20" s="12">
        <v>3</v>
      </c>
      <c r="D20" s="213">
        <v>4</v>
      </c>
      <c r="E20" s="14">
        <v>5</v>
      </c>
      <c r="F20" s="214">
        <v>6</v>
      </c>
      <c r="G20" s="213">
        <v>7</v>
      </c>
      <c r="H20" s="183">
        <v>8</v>
      </c>
      <c r="I20" s="15">
        <v>9</v>
      </c>
      <c r="J20" s="213">
        <v>10</v>
      </c>
      <c r="K20" s="287">
        <v>11</v>
      </c>
      <c r="L20" s="15">
        <v>12</v>
      </c>
      <c r="M20" s="287">
        <v>13</v>
      </c>
      <c r="N20" s="14">
        <v>14</v>
      </c>
      <c r="O20" s="15">
        <v>15</v>
      </c>
      <c r="P20" s="15">
        <v>16</v>
      </c>
    </row>
    <row r="21" spans="1:18" s="19" customFormat="1" x14ac:dyDescent="0.25">
      <c r="A21" s="16"/>
      <c r="B21" s="17" t="s">
        <v>19</v>
      </c>
      <c r="C21" s="96"/>
      <c r="D21" s="335"/>
      <c r="E21" s="336"/>
      <c r="F21" s="337"/>
      <c r="G21" s="335"/>
      <c r="H21" s="338"/>
      <c r="I21" s="339"/>
      <c r="J21" s="335"/>
      <c r="L21" s="339"/>
      <c r="N21" s="336"/>
      <c r="O21" s="339"/>
      <c r="P21" s="340"/>
    </row>
    <row r="22" spans="1:18" s="19" customFormat="1" ht="32.25" customHeight="1" thickBot="1" x14ac:dyDescent="0.3">
      <c r="A22" s="20"/>
      <c r="B22" s="21" t="s">
        <v>20</v>
      </c>
      <c r="C22" s="368">
        <f>F22+I22+L22+O22</f>
        <v>355830</v>
      </c>
      <c r="D22" s="215">
        <f>SUM(D23,D26,D27,D43,D44)</f>
        <v>305011</v>
      </c>
      <c r="E22" s="23">
        <f>SUM(E23,E26,E27,E43,E44)</f>
        <v>50819</v>
      </c>
      <c r="F22" s="216">
        <f t="shared" ref="F22:F27" si="0">D22+E22</f>
        <v>355830</v>
      </c>
      <c r="G22" s="215">
        <f>SUM(G23,G26,G44)</f>
        <v>0</v>
      </c>
      <c r="H22" s="184">
        <f>SUM(H23,H26,H44)</f>
        <v>0</v>
      </c>
      <c r="I22" s="24">
        <f>G22+H22</f>
        <v>0</v>
      </c>
      <c r="J22" s="215">
        <f>SUM(J23,J28,J44)</f>
        <v>0</v>
      </c>
      <c r="K22" s="184">
        <f>SUM(K23,K28,K44)</f>
        <v>0</v>
      </c>
      <c r="L22" s="24">
        <f>J22+K22</f>
        <v>0</v>
      </c>
      <c r="M22" s="288">
        <f>SUM(M23,M46)</f>
        <v>0</v>
      </c>
      <c r="N22" s="23">
        <f>SUM(N23,N46)</f>
        <v>0</v>
      </c>
      <c r="O22" s="24">
        <f>M22+N22</f>
        <v>0</v>
      </c>
      <c r="P22" s="341"/>
      <c r="R22" s="300"/>
    </row>
    <row r="23" spans="1:18" ht="21.75" customHeight="1" thickTop="1" x14ac:dyDescent="0.25">
      <c r="A23" s="25"/>
      <c r="B23" s="26" t="s">
        <v>21</v>
      </c>
      <c r="C23" s="369">
        <f>F23+I23+L23+O23</f>
        <v>0</v>
      </c>
      <c r="D23" s="217">
        <f>SUM(D24:D25)</f>
        <v>0</v>
      </c>
      <c r="E23" s="28">
        <f>SUM(E24:E25)</f>
        <v>0</v>
      </c>
      <c r="F23" s="218">
        <f t="shared" si="0"/>
        <v>0</v>
      </c>
      <c r="G23" s="217">
        <f>SUM(G24:G25)</f>
        <v>0</v>
      </c>
      <c r="H23" s="185">
        <f>SUM(H24:H25)</f>
        <v>0</v>
      </c>
      <c r="I23" s="29">
        <f>G23+H23</f>
        <v>0</v>
      </c>
      <c r="J23" s="217">
        <f>SUM(J24:J25)</f>
        <v>0</v>
      </c>
      <c r="K23" s="185">
        <f>SUM(K24:K25)</f>
        <v>0</v>
      </c>
      <c r="L23" s="29">
        <f>J23+K23</f>
        <v>0</v>
      </c>
      <c r="M23" s="289">
        <f>SUM(M24:M25)</f>
        <v>0</v>
      </c>
      <c r="N23" s="28">
        <f>SUM(N24:N25)</f>
        <v>0</v>
      </c>
      <c r="O23" s="29">
        <f>M23+N23</f>
        <v>0</v>
      </c>
      <c r="P23" s="342"/>
      <c r="R23" s="300"/>
    </row>
    <row r="24" spans="1:18" x14ac:dyDescent="0.25">
      <c r="A24" s="30"/>
      <c r="B24" s="31" t="s">
        <v>22</v>
      </c>
      <c r="C24" s="370">
        <f>F24+I24+L24+O24</f>
        <v>0</v>
      </c>
      <c r="D24" s="219"/>
      <c r="E24" s="32"/>
      <c r="F24" s="220">
        <f t="shared" si="0"/>
        <v>0</v>
      </c>
      <c r="G24" s="219"/>
      <c r="H24" s="186"/>
      <c r="I24" s="33">
        <f>G24+H24</f>
        <v>0</v>
      </c>
      <c r="J24" s="219"/>
      <c r="K24" s="186"/>
      <c r="L24" s="33">
        <f>J24+K24</f>
        <v>0</v>
      </c>
      <c r="M24" s="290"/>
      <c r="N24" s="32"/>
      <c r="O24" s="33">
        <f>M24+N24</f>
        <v>0</v>
      </c>
      <c r="P24" s="343"/>
      <c r="R24" s="300"/>
    </row>
    <row r="25" spans="1:18" x14ac:dyDescent="0.25">
      <c r="A25" s="34"/>
      <c r="B25" s="35" t="s">
        <v>23</v>
      </c>
      <c r="C25" s="371">
        <f>F25+I25+L25+O25</f>
        <v>0</v>
      </c>
      <c r="D25" s="221"/>
      <c r="E25" s="36"/>
      <c r="F25" s="222">
        <f t="shared" si="0"/>
        <v>0</v>
      </c>
      <c r="G25" s="221"/>
      <c r="H25" s="187"/>
      <c r="I25" s="37">
        <f>G25+H25</f>
        <v>0</v>
      </c>
      <c r="J25" s="221"/>
      <c r="K25" s="187"/>
      <c r="L25" s="37">
        <f>J25+K25</f>
        <v>0</v>
      </c>
      <c r="M25" s="291"/>
      <c r="N25" s="36"/>
      <c r="O25" s="37">
        <f>M25+N25</f>
        <v>0</v>
      </c>
      <c r="P25" s="344"/>
      <c r="R25" s="300"/>
    </row>
    <row r="26" spans="1:18" s="19" customFormat="1" ht="33.75" customHeight="1" thickBot="1" x14ac:dyDescent="0.3">
      <c r="A26" s="179">
        <v>19300</v>
      </c>
      <c r="B26" s="179" t="s">
        <v>277</v>
      </c>
      <c r="C26" s="372">
        <f>SUM(F26,I26)</f>
        <v>355830</v>
      </c>
      <c r="D26" s="223">
        <v>305011</v>
      </c>
      <c r="E26" s="39">
        <v>50819</v>
      </c>
      <c r="F26" s="224">
        <f t="shared" si="0"/>
        <v>355830</v>
      </c>
      <c r="G26" s="223"/>
      <c r="H26" s="188"/>
      <c r="I26" s="279">
        <f>G26+H26</f>
        <v>0</v>
      </c>
      <c r="J26" s="304" t="s">
        <v>24</v>
      </c>
      <c r="K26" s="278" t="s">
        <v>24</v>
      </c>
      <c r="L26" s="41" t="s">
        <v>24</v>
      </c>
      <c r="M26" s="292" t="s">
        <v>24</v>
      </c>
      <c r="N26" s="40" t="s">
        <v>24</v>
      </c>
      <c r="O26" s="41" t="s">
        <v>24</v>
      </c>
      <c r="P26" s="345"/>
      <c r="R26" s="300"/>
    </row>
    <row r="27" spans="1:18" s="19" customFormat="1" ht="36.75" customHeight="1" thickTop="1" x14ac:dyDescent="0.25">
      <c r="A27" s="42"/>
      <c r="B27" s="42" t="s">
        <v>25</v>
      </c>
      <c r="C27" s="373">
        <f>F27</f>
        <v>0</v>
      </c>
      <c r="D27" s="225"/>
      <c r="E27" s="47"/>
      <c r="F27" s="234">
        <f t="shared" si="0"/>
        <v>0</v>
      </c>
      <c r="G27" s="226" t="s">
        <v>24</v>
      </c>
      <c r="H27" s="189" t="s">
        <v>24</v>
      </c>
      <c r="I27" s="46" t="s">
        <v>24</v>
      </c>
      <c r="J27" s="226" t="s">
        <v>24</v>
      </c>
      <c r="K27" s="189" t="s">
        <v>24</v>
      </c>
      <c r="L27" s="46" t="s">
        <v>24</v>
      </c>
      <c r="M27" s="293" t="s">
        <v>24</v>
      </c>
      <c r="N27" s="45" t="s">
        <v>24</v>
      </c>
      <c r="O27" s="46" t="s">
        <v>24</v>
      </c>
      <c r="P27" s="346"/>
      <c r="R27" s="300"/>
    </row>
    <row r="28" spans="1:18" s="19" customFormat="1" ht="36" x14ac:dyDescent="0.25">
      <c r="A28" s="42">
        <v>21300</v>
      </c>
      <c r="B28" s="42" t="s">
        <v>26</v>
      </c>
      <c r="C28" s="373">
        <f t="shared" ref="C28:C42" si="1">L28</f>
        <v>0</v>
      </c>
      <c r="D28" s="226" t="s">
        <v>24</v>
      </c>
      <c r="E28" s="45" t="s">
        <v>24</v>
      </c>
      <c r="F28" s="227" t="s">
        <v>24</v>
      </c>
      <c r="G28" s="226" t="s">
        <v>24</v>
      </c>
      <c r="H28" s="189" t="s">
        <v>24</v>
      </c>
      <c r="I28" s="46" t="s">
        <v>24</v>
      </c>
      <c r="J28" s="249">
        <f>SUM(J29,J33,J35,J38)</f>
        <v>0</v>
      </c>
      <c r="K28" s="105">
        <f>SUM(K29,K33,K35,K38)</f>
        <v>0</v>
      </c>
      <c r="L28" s="115">
        <f t="shared" ref="L28:L42" si="2">J28+K28</f>
        <v>0</v>
      </c>
      <c r="M28" s="293" t="s">
        <v>24</v>
      </c>
      <c r="N28" s="45" t="s">
        <v>24</v>
      </c>
      <c r="O28" s="46" t="s">
        <v>24</v>
      </c>
      <c r="P28" s="346"/>
      <c r="R28" s="300"/>
    </row>
    <row r="29" spans="1:18" s="19" customFormat="1" ht="24" x14ac:dyDescent="0.25">
      <c r="A29" s="49">
        <v>21350</v>
      </c>
      <c r="B29" s="42" t="s">
        <v>27</v>
      </c>
      <c r="C29" s="373">
        <f t="shared" si="1"/>
        <v>0</v>
      </c>
      <c r="D29" s="226" t="s">
        <v>24</v>
      </c>
      <c r="E29" s="45" t="s">
        <v>24</v>
      </c>
      <c r="F29" s="227" t="s">
        <v>24</v>
      </c>
      <c r="G29" s="226" t="s">
        <v>24</v>
      </c>
      <c r="H29" s="189" t="s">
        <v>24</v>
      </c>
      <c r="I29" s="46" t="s">
        <v>24</v>
      </c>
      <c r="J29" s="249">
        <f>SUM(J30:J32)</f>
        <v>0</v>
      </c>
      <c r="K29" s="105">
        <f>SUM(K30:K32)</f>
        <v>0</v>
      </c>
      <c r="L29" s="115">
        <f t="shared" si="2"/>
        <v>0</v>
      </c>
      <c r="M29" s="293" t="s">
        <v>24</v>
      </c>
      <c r="N29" s="45" t="s">
        <v>24</v>
      </c>
      <c r="O29" s="46" t="s">
        <v>24</v>
      </c>
      <c r="P29" s="346"/>
      <c r="R29" s="300"/>
    </row>
    <row r="30" spans="1:18" x14ac:dyDescent="0.25">
      <c r="A30" s="30">
        <v>21351</v>
      </c>
      <c r="B30" s="50" t="s">
        <v>28</v>
      </c>
      <c r="C30" s="374">
        <f t="shared" si="1"/>
        <v>0</v>
      </c>
      <c r="D30" s="228" t="s">
        <v>24</v>
      </c>
      <c r="E30" s="52" t="s">
        <v>24</v>
      </c>
      <c r="F30" s="229" t="s">
        <v>24</v>
      </c>
      <c r="G30" s="228" t="s">
        <v>24</v>
      </c>
      <c r="H30" s="190" t="s">
        <v>24</v>
      </c>
      <c r="I30" s="54" t="s">
        <v>24</v>
      </c>
      <c r="J30" s="252"/>
      <c r="K30" s="201"/>
      <c r="L30" s="109">
        <f t="shared" si="2"/>
        <v>0</v>
      </c>
      <c r="M30" s="305" t="s">
        <v>24</v>
      </c>
      <c r="N30" s="52" t="s">
        <v>24</v>
      </c>
      <c r="O30" s="54" t="s">
        <v>24</v>
      </c>
      <c r="P30" s="343"/>
      <c r="R30" s="300"/>
    </row>
    <row r="31" spans="1:18" x14ac:dyDescent="0.25">
      <c r="A31" s="34">
        <v>21352</v>
      </c>
      <c r="B31" s="56" t="s">
        <v>29</v>
      </c>
      <c r="C31" s="362">
        <f t="shared" si="1"/>
        <v>0</v>
      </c>
      <c r="D31" s="230" t="s">
        <v>24</v>
      </c>
      <c r="E31" s="58" t="s">
        <v>24</v>
      </c>
      <c r="F31" s="231" t="s">
        <v>24</v>
      </c>
      <c r="G31" s="230" t="s">
        <v>24</v>
      </c>
      <c r="H31" s="191" t="s">
        <v>24</v>
      </c>
      <c r="I31" s="60" t="s">
        <v>24</v>
      </c>
      <c r="J31" s="253"/>
      <c r="K31" s="202"/>
      <c r="L31" s="110">
        <f t="shared" si="2"/>
        <v>0</v>
      </c>
      <c r="M31" s="306" t="s">
        <v>24</v>
      </c>
      <c r="N31" s="58" t="s">
        <v>24</v>
      </c>
      <c r="O31" s="60" t="s">
        <v>24</v>
      </c>
      <c r="P31" s="344"/>
      <c r="R31" s="300"/>
    </row>
    <row r="32" spans="1:18" ht="24" x14ac:dyDescent="0.25">
      <c r="A32" s="34">
        <v>21359</v>
      </c>
      <c r="B32" s="56" t="s">
        <v>30</v>
      </c>
      <c r="C32" s="362">
        <f t="shared" si="1"/>
        <v>0</v>
      </c>
      <c r="D32" s="230" t="s">
        <v>24</v>
      </c>
      <c r="E32" s="58" t="s">
        <v>24</v>
      </c>
      <c r="F32" s="231" t="s">
        <v>24</v>
      </c>
      <c r="G32" s="230" t="s">
        <v>24</v>
      </c>
      <c r="H32" s="191" t="s">
        <v>24</v>
      </c>
      <c r="I32" s="60" t="s">
        <v>24</v>
      </c>
      <c r="J32" s="253"/>
      <c r="K32" s="202"/>
      <c r="L32" s="110">
        <f t="shared" si="2"/>
        <v>0</v>
      </c>
      <c r="M32" s="306" t="s">
        <v>24</v>
      </c>
      <c r="N32" s="58" t="s">
        <v>24</v>
      </c>
      <c r="O32" s="60" t="s">
        <v>24</v>
      </c>
      <c r="P32" s="344"/>
      <c r="R32" s="300"/>
    </row>
    <row r="33" spans="1:18" s="19" customFormat="1" ht="36" x14ac:dyDescent="0.25">
      <c r="A33" s="49">
        <v>21370</v>
      </c>
      <c r="B33" s="42" t="s">
        <v>31</v>
      </c>
      <c r="C33" s="373">
        <f t="shared" si="1"/>
        <v>0</v>
      </c>
      <c r="D33" s="226" t="s">
        <v>24</v>
      </c>
      <c r="E33" s="45" t="s">
        <v>24</v>
      </c>
      <c r="F33" s="227" t="s">
        <v>24</v>
      </c>
      <c r="G33" s="226" t="s">
        <v>24</v>
      </c>
      <c r="H33" s="189" t="s">
        <v>24</v>
      </c>
      <c r="I33" s="46" t="s">
        <v>24</v>
      </c>
      <c r="J33" s="249">
        <f>SUM(J34)</f>
        <v>0</v>
      </c>
      <c r="K33" s="105">
        <f>SUM(K34)</f>
        <v>0</v>
      </c>
      <c r="L33" s="115">
        <f t="shared" si="2"/>
        <v>0</v>
      </c>
      <c r="M33" s="293" t="s">
        <v>24</v>
      </c>
      <c r="N33" s="45" t="s">
        <v>24</v>
      </c>
      <c r="O33" s="46" t="s">
        <v>24</v>
      </c>
      <c r="P33" s="346"/>
      <c r="R33" s="300"/>
    </row>
    <row r="34" spans="1:18" ht="36" x14ac:dyDescent="0.25">
      <c r="A34" s="63">
        <v>21379</v>
      </c>
      <c r="B34" s="64" t="s">
        <v>32</v>
      </c>
      <c r="C34" s="365">
        <f t="shared" si="1"/>
        <v>0</v>
      </c>
      <c r="D34" s="232" t="s">
        <v>24</v>
      </c>
      <c r="E34" s="55" t="s">
        <v>24</v>
      </c>
      <c r="F34" s="74" t="s">
        <v>24</v>
      </c>
      <c r="G34" s="232" t="s">
        <v>24</v>
      </c>
      <c r="H34" s="192" t="s">
        <v>24</v>
      </c>
      <c r="I34" s="67" t="s">
        <v>24</v>
      </c>
      <c r="J34" s="270"/>
      <c r="K34" s="211"/>
      <c r="L34" s="169">
        <f t="shared" si="2"/>
        <v>0</v>
      </c>
      <c r="M34" s="307" t="s">
        <v>24</v>
      </c>
      <c r="N34" s="55" t="s">
        <v>24</v>
      </c>
      <c r="O34" s="67" t="s">
        <v>24</v>
      </c>
      <c r="P34" s="347"/>
      <c r="R34" s="300"/>
    </row>
    <row r="35" spans="1:18" s="19" customFormat="1" x14ac:dyDescent="0.25">
      <c r="A35" s="49">
        <v>21380</v>
      </c>
      <c r="B35" s="42" t="s">
        <v>33</v>
      </c>
      <c r="C35" s="373">
        <f t="shared" si="1"/>
        <v>0</v>
      </c>
      <c r="D35" s="226" t="s">
        <v>24</v>
      </c>
      <c r="E35" s="45" t="s">
        <v>24</v>
      </c>
      <c r="F35" s="227" t="s">
        <v>24</v>
      </c>
      <c r="G35" s="226" t="s">
        <v>24</v>
      </c>
      <c r="H35" s="189" t="s">
        <v>24</v>
      </c>
      <c r="I35" s="46" t="s">
        <v>24</v>
      </c>
      <c r="J35" s="249">
        <f>SUM(J36:J37)</f>
        <v>0</v>
      </c>
      <c r="K35" s="105">
        <f>SUM(K36:K37)</f>
        <v>0</v>
      </c>
      <c r="L35" s="115">
        <f t="shared" si="2"/>
        <v>0</v>
      </c>
      <c r="M35" s="293" t="s">
        <v>24</v>
      </c>
      <c r="N35" s="45" t="s">
        <v>24</v>
      </c>
      <c r="O35" s="46" t="s">
        <v>24</v>
      </c>
      <c r="P35" s="346"/>
      <c r="R35" s="300"/>
    </row>
    <row r="36" spans="1:18" x14ac:dyDescent="0.25">
      <c r="A36" s="31">
        <v>21381</v>
      </c>
      <c r="B36" s="50" t="s">
        <v>34</v>
      </c>
      <c r="C36" s="374">
        <f t="shared" si="1"/>
        <v>0</v>
      </c>
      <c r="D36" s="228" t="s">
        <v>24</v>
      </c>
      <c r="E36" s="52" t="s">
        <v>24</v>
      </c>
      <c r="F36" s="229" t="s">
        <v>24</v>
      </c>
      <c r="G36" s="228" t="s">
        <v>24</v>
      </c>
      <c r="H36" s="190" t="s">
        <v>24</v>
      </c>
      <c r="I36" s="54" t="s">
        <v>24</v>
      </c>
      <c r="J36" s="252"/>
      <c r="K36" s="201"/>
      <c r="L36" s="109">
        <f t="shared" si="2"/>
        <v>0</v>
      </c>
      <c r="M36" s="305" t="s">
        <v>24</v>
      </c>
      <c r="N36" s="52" t="s">
        <v>24</v>
      </c>
      <c r="O36" s="54" t="s">
        <v>24</v>
      </c>
      <c r="P36" s="343"/>
      <c r="R36" s="300"/>
    </row>
    <row r="37" spans="1:18" ht="24" x14ac:dyDescent="0.25">
      <c r="A37" s="35">
        <v>21383</v>
      </c>
      <c r="B37" s="56" t="s">
        <v>35</v>
      </c>
      <c r="C37" s="362">
        <f t="shared" si="1"/>
        <v>0</v>
      </c>
      <c r="D37" s="230" t="s">
        <v>24</v>
      </c>
      <c r="E37" s="58" t="s">
        <v>24</v>
      </c>
      <c r="F37" s="231" t="s">
        <v>24</v>
      </c>
      <c r="G37" s="230" t="s">
        <v>24</v>
      </c>
      <c r="H37" s="191" t="s">
        <v>24</v>
      </c>
      <c r="I37" s="60" t="s">
        <v>24</v>
      </c>
      <c r="J37" s="253"/>
      <c r="K37" s="202"/>
      <c r="L37" s="110">
        <f t="shared" si="2"/>
        <v>0</v>
      </c>
      <c r="M37" s="306" t="s">
        <v>24</v>
      </c>
      <c r="N37" s="58" t="s">
        <v>24</v>
      </c>
      <c r="O37" s="60" t="s">
        <v>24</v>
      </c>
      <c r="P37" s="344"/>
      <c r="R37" s="300"/>
    </row>
    <row r="38" spans="1:18" s="19" customFormat="1" ht="24" x14ac:dyDescent="0.25">
      <c r="A38" s="49">
        <v>21390</v>
      </c>
      <c r="B38" s="42" t="s">
        <v>36</v>
      </c>
      <c r="C38" s="373">
        <f t="shared" si="1"/>
        <v>0</v>
      </c>
      <c r="D38" s="226" t="s">
        <v>24</v>
      </c>
      <c r="E38" s="45" t="s">
        <v>24</v>
      </c>
      <c r="F38" s="227" t="s">
        <v>24</v>
      </c>
      <c r="G38" s="226" t="s">
        <v>24</v>
      </c>
      <c r="H38" s="189" t="s">
        <v>24</v>
      </c>
      <c r="I38" s="46" t="s">
        <v>24</v>
      </c>
      <c r="J38" s="249">
        <f>SUM(J39:J42)</f>
        <v>0</v>
      </c>
      <c r="K38" s="105">
        <f>SUM(K39:K42)</f>
        <v>0</v>
      </c>
      <c r="L38" s="115">
        <f t="shared" si="2"/>
        <v>0</v>
      </c>
      <c r="M38" s="293" t="s">
        <v>24</v>
      </c>
      <c r="N38" s="45" t="s">
        <v>24</v>
      </c>
      <c r="O38" s="46" t="s">
        <v>24</v>
      </c>
      <c r="P38" s="346"/>
      <c r="R38" s="300"/>
    </row>
    <row r="39" spans="1:18" ht="24" x14ac:dyDescent="0.25">
      <c r="A39" s="31">
        <v>21391</v>
      </c>
      <c r="B39" s="50" t="s">
        <v>37</v>
      </c>
      <c r="C39" s="374">
        <f t="shared" si="1"/>
        <v>0</v>
      </c>
      <c r="D39" s="228" t="s">
        <v>24</v>
      </c>
      <c r="E39" s="52" t="s">
        <v>24</v>
      </c>
      <c r="F39" s="229" t="s">
        <v>24</v>
      </c>
      <c r="G39" s="228" t="s">
        <v>24</v>
      </c>
      <c r="H39" s="190" t="s">
        <v>24</v>
      </c>
      <c r="I39" s="54" t="s">
        <v>24</v>
      </c>
      <c r="J39" s="252"/>
      <c r="K39" s="201"/>
      <c r="L39" s="109">
        <f t="shared" si="2"/>
        <v>0</v>
      </c>
      <c r="M39" s="305" t="s">
        <v>24</v>
      </c>
      <c r="N39" s="52" t="s">
        <v>24</v>
      </c>
      <c r="O39" s="54" t="s">
        <v>24</v>
      </c>
      <c r="P39" s="343"/>
      <c r="R39" s="300"/>
    </row>
    <row r="40" spans="1:18" x14ac:dyDescent="0.25">
      <c r="A40" s="35">
        <v>21393</v>
      </c>
      <c r="B40" s="56" t="s">
        <v>38</v>
      </c>
      <c r="C40" s="362">
        <f t="shared" si="1"/>
        <v>0</v>
      </c>
      <c r="D40" s="230" t="s">
        <v>24</v>
      </c>
      <c r="E40" s="58" t="s">
        <v>24</v>
      </c>
      <c r="F40" s="231" t="s">
        <v>24</v>
      </c>
      <c r="G40" s="230" t="s">
        <v>24</v>
      </c>
      <c r="H40" s="191" t="s">
        <v>24</v>
      </c>
      <c r="I40" s="60" t="s">
        <v>24</v>
      </c>
      <c r="J40" s="253"/>
      <c r="K40" s="202"/>
      <c r="L40" s="110">
        <f t="shared" si="2"/>
        <v>0</v>
      </c>
      <c r="M40" s="306" t="s">
        <v>24</v>
      </c>
      <c r="N40" s="58" t="s">
        <v>24</v>
      </c>
      <c r="O40" s="60" t="s">
        <v>24</v>
      </c>
      <c r="P40" s="344"/>
      <c r="R40" s="300"/>
    </row>
    <row r="41" spans="1:18" x14ac:dyDescent="0.25">
      <c r="A41" s="35">
        <v>21395</v>
      </c>
      <c r="B41" s="56" t="s">
        <v>39</v>
      </c>
      <c r="C41" s="362">
        <f t="shared" si="1"/>
        <v>0</v>
      </c>
      <c r="D41" s="230" t="s">
        <v>24</v>
      </c>
      <c r="E41" s="58" t="s">
        <v>24</v>
      </c>
      <c r="F41" s="231" t="s">
        <v>24</v>
      </c>
      <c r="G41" s="230" t="s">
        <v>24</v>
      </c>
      <c r="H41" s="191" t="s">
        <v>24</v>
      </c>
      <c r="I41" s="60" t="s">
        <v>24</v>
      </c>
      <c r="J41" s="253"/>
      <c r="K41" s="202"/>
      <c r="L41" s="110">
        <f t="shared" si="2"/>
        <v>0</v>
      </c>
      <c r="M41" s="306" t="s">
        <v>24</v>
      </c>
      <c r="N41" s="58" t="s">
        <v>24</v>
      </c>
      <c r="O41" s="60" t="s">
        <v>24</v>
      </c>
      <c r="P41" s="344"/>
      <c r="R41" s="300"/>
    </row>
    <row r="42" spans="1:18" ht="24" x14ac:dyDescent="0.25">
      <c r="A42" s="35">
        <v>21399</v>
      </c>
      <c r="B42" s="56" t="s">
        <v>40</v>
      </c>
      <c r="C42" s="362">
        <f t="shared" si="1"/>
        <v>0</v>
      </c>
      <c r="D42" s="230" t="s">
        <v>24</v>
      </c>
      <c r="E42" s="58" t="s">
        <v>24</v>
      </c>
      <c r="F42" s="231" t="s">
        <v>24</v>
      </c>
      <c r="G42" s="230" t="s">
        <v>24</v>
      </c>
      <c r="H42" s="191" t="s">
        <v>24</v>
      </c>
      <c r="I42" s="60" t="s">
        <v>24</v>
      </c>
      <c r="J42" s="253"/>
      <c r="K42" s="202"/>
      <c r="L42" s="110">
        <f t="shared" si="2"/>
        <v>0</v>
      </c>
      <c r="M42" s="306" t="s">
        <v>24</v>
      </c>
      <c r="N42" s="58" t="s">
        <v>24</v>
      </c>
      <c r="O42" s="60" t="s">
        <v>24</v>
      </c>
      <c r="P42" s="344"/>
      <c r="R42" s="300"/>
    </row>
    <row r="43" spans="1:18" s="19" customFormat="1" ht="36.75" customHeight="1" x14ac:dyDescent="0.25">
      <c r="A43" s="49">
        <v>21420</v>
      </c>
      <c r="B43" s="42" t="s">
        <v>41</v>
      </c>
      <c r="C43" s="375">
        <f>F43</f>
        <v>0</v>
      </c>
      <c r="D43" s="233"/>
      <c r="E43" s="44"/>
      <c r="F43" s="234">
        <f>D43+E43</f>
        <v>0</v>
      </c>
      <c r="G43" s="226" t="s">
        <v>24</v>
      </c>
      <c r="H43" s="189" t="s">
        <v>24</v>
      </c>
      <c r="I43" s="46" t="s">
        <v>24</v>
      </c>
      <c r="J43" s="226" t="s">
        <v>24</v>
      </c>
      <c r="K43" s="189" t="s">
        <v>24</v>
      </c>
      <c r="L43" s="46" t="s">
        <v>24</v>
      </c>
      <c r="M43" s="293" t="s">
        <v>24</v>
      </c>
      <c r="N43" s="45" t="s">
        <v>24</v>
      </c>
      <c r="O43" s="46" t="s">
        <v>24</v>
      </c>
      <c r="P43" s="346"/>
      <c r="R43" s="300"/>
    </row>
    <row r="44" spans="1:18" s="19" customFormat="1" ht="24" x14ac:dyDescent="0.25">
      <c r="A44" s="71">
        <v>21490</v>
      </c>
      <c r="B44" s="72" t="s">
        <v>42</v>
      </c>
      <c r="C44" s="375">
        <f>F44+I44+L44</f>
        <v>0</v>
      </c>
      <c r="D44" s="235">
        <f>D45</f>
        <v>0</v>
      </c>
      <c r="E44" s="73">
        <f>E45</f>
        <v>0</v>
      </c>
      <c r="F44" s="236">
        <f>D44+E44</f>
        <v>0</v>
      </c>
      <c r="G44" s="235">
        <f t="shared" ref="G44:K44" si="3">G45</f>
        <v>0</v>
      </c>
      <c r="H44" s="193">
        <f t="shared" si="3"/>
        <v>0</v>
      </c>
      <c r="I44" s="280">
        <f>G44+H44</f>
        <v>0</v>
      </c>
      <c r="J44" s="235">
        <f t="shared" si="3"/>
        <v>0</v>
      </c>
      <c r="K44" s="193">
        <f t="shared" si="3"/>
        <v>0</v>
      </c>
      <c r="L44" s="280">
        <f>J44+K44</f>
        <v>0</v>
      </c>
      <c r="M44" s="293" t="s">
        <v>24</v>
      </c>
      <c r="N44" s="45" t="s">
        <v>24</v>
      </c>
      <c r="O44" s="46" t="s">
        <v>24</v>
      </c>
      <c r="P44" s="346"/>
      <c r="R44" s="300"/>
    </row>
    <row r="45" spans="1:18" s="19" customFormat="1" ht="24" x14ac:dyDescent="0.25">
      <c r="A45" s="35">
        <v>21499</v>
      </c>
      <c r="B45" s="56" t="s">
        <v>43</v>
      </c>
      <c r="C45" s="376">
        <f>F45+I45+L45</f>
        <v>0</v>
      </c>
      <c r="D45" s="219"/>
      <c r="E45" s="32"/>
      <c r="F45" s="220">
        <f>D45+E45</f>
        <v>0</v>
      </c>
      <c r="G45" s="281"/>
      <c r="H45" s="186"/>
      <c r="I45" s="33">
        <f>G45+H45</f>
        <v>0</v>
      </c>
      <c r="J45" s="219"/>
      <c r="K45" s="186"/>
      <c r="L45" s="33">
        <f>J45+K45</f>
        <v>0</v>
      </c>
      <c r="M45" s="307" t="s">
        <v>24</v>
      </c>
      <c r="N45" s="55" t="s">
        <v>24</v>
      </c>
      <c r="O45" s="67" t="s">
        <v>24</v>
      </c>
      <c r="P45" s="347"/>
      <c r="R45" s="300"/>
    </row>
    <row r="46" spans="1:18" ht="24" x14ac:dyDescent="0.25">
      <c r="A46" s="75">
        <v>23000</v>
      </c>
      <c r="B46" s="76" t="s">
        <v>44</v>
      </c>
      <c r="C46" s="375">
        <f>O46</f>
        <v>0</v>
      </c>
      <c r="D46" s="237" t="s">
        <v>24</v>
      </c>
      <c r="E46" s="61" t="s">
        <v>24</v>
      </c>
      <c r="F46" s="238" t="s">
        <v>24</v>
      </c>
      <c r="G46" s="237" t="s">
        <v>24</v>
      </c>
      <c r="H46" s="194" t="s">
        <v>24</v>
      </c>
      <c r="I46" s="282" t="s">
        <v>24</v>
      </c>
      <c r="J46" s="237" t="s">
        <v>24</v>
      </c>
      <c r="K46" s="194" t="s">
        <v>24</v>
      </c>
      <c r="L46" s="282" t="s">
        <v>24</v>
      </c>
      <c r="M46" s="296">
        <f>SUM(M47:M48)</f>
        <v>0</v>
      </c>
      <c r="N46" s="70">
        <f>SUM(N47:N48)</f>
        <v>0</v>
      </c>
      <c r="O46" s="315">
        <f>M46+N46</f>
        <v>0</v>
      </c>
      <c r="P46" s="346"/>
      <c r="R46" s="300"/>
    </row>
    <row r="47" spans="1:18" ht="24" x14ac:dyDescent="0.25">
      <c r="A47" s="77">
        <v>23410</v>
      </c>
      <c r="B47" s="78" t="s">
        <v>45</v>
      </c>
      <c r="C47" s="377">
        <f>O47</f>
        <v>0</v>
      </c>
      <c r="D47" s="239" t="s">
        <v>24</v>
      </c>
      <c r="E47" s="80" t="s">
        <v>24</v>
      </c>
      <c r="F47" s="240" t="s">
        <v>24</v>
      </c>
      <c r="G47" s="239" t="s">
        <v>24</v>
      </c>
      <c r="H47" s="195" t="s">
        <v>24</v>
      </c>
      <c r="I47" s="283" t="s">
        <v>24</v>
      </c>
      <c r="J47" s="239" t="s">
        <v>24</v>
      </c>
      <c r="K47" s="195" t="s">
        <v>24</v>
      </c>
      <c r="L47" s="283" t="s">
        <v>24</v>
      </c>
      <c r="M47" s="297"/>
      <c r="N47" s="84"/>
      <c r="O47" s="81">
        <f>M47+N47</f>
        <v>0</v>
      </c>
      <c r="P47" s="348"/>
      <c r="R47" s="300"/>
    </row>
    <row r="48" spans="1:18" ht="24" x14ac:dyDescent="0.25">
      <c r="A48" s="77">
        <v>23510</v>
      </c>
      <c r="B48" s="78" t="s">
        <v>46</v>
      </c>
      <c r="C48" s="377">
        <f>O48</f>
        <v>0</v>
      </c>
      <c r="D48" s="239" t="s">
        <v>24</v>
      </c>
      <c r="E48" s="80" t="s">
        <v>24</v>
      </c>
      <c r="F48" s="240" t="s">
        <v>24</v>
      </c>
      <c r="G48" s="239" t="s">
        <v>24</v>
      </c>
      <c r="H48" s="195" t="s">
        <v>24</v>
      </c>
      <c r="I48" s="283" t="s">
        <v>24</v>
      </c>
      <c r="J48" s="239" t="s">
        <v>24</v>
      </c>
      <c r="K48" s="195" t="s">
        <v>24</v>
      </c>
      <c r="L48" s="283" t="s">
        <v>24</v>
      </c>
      <c r="M48" s="297"/>
      <c r="N48" s="84"/>
      <c r="O48" s="81">
        <f>M48+N48</f>
        <v>0</v>
      </c>
      <c r="P48" s="348"/>
      <c r="R48" s="300"/>
    </row>
    <row r="49" spans="1:18" x14ac:dyDescent="0.25">
      <c r="A49" s="82"/>
      <c r="B49" s="78"/>
      <c r="C49" s="378"/>
      <c r="D49" s="239"/>
      <c r="E49" s="80"/>
      <c r="F49" s="324"/>
      <c r="G49" s="239"/>
      <c r="H49" s="195"/>
      <c r="I49" s="283"/>
      <c r="J49" s="79"/>
      <c r="K49" s="325"/>
      <c r="L49" s="326"/>
      <c r="M49" s="327"/>
      <c r="N49" s="328"/>
      <c r="O49" s="326"/>
      <c r="P49" s="348"/>
      <c r="R49" s="300"/>
    </row>
    <row r="50" spans="1:18" s="19" customFormat="1" x14ac:dyDescent="0.25">
      <c r="A50" s="85"/>
      <c r="B50" s="86" t="s">
        <v>47</v>
      </c>
      <c r="C50" s="379"/>
      <c r="D50" s="329"/>
      <c r="E50" s="330"/>
      <c r="F50" s="331"/>
      <c r="G50" s="329"/>
      <c r="H50" s="332"/>
      <c r="I50" s="333"/>
      <c r="J50" s="329"/>
      <c r="K50" s="332"/>
      <c r="L50" s="333"/>
      <c r="M50" s="334"/>
      <c r="N50" s="330"/>
      <c r="O50" s="333"/>
      <c r="P50" s="349"/>
      <c r="R50" s="300"/>
    </row>
    <row r="51" spans="1:18" s="19" customFormat="1" ht="12.75" thickBot="1" x14ac:dyDescent="0.3">
      <c r="A51" s="87"/>
      <c r="B51" s="20" t="s">
        <v>48</v>
      </c>
      <c r="C51" s="380">
        <f t="shared" ref="C51:C114" si="4">F51+I51+L51+O51</f>
        <v>355830</v>
      </c>
      <c r="D51" s="241">
        <f>SUM(D52,D283)</f>
        <v>305011</v>
      </c>
      <c r="E51" s="89">
        <f>SUM(E52,E283)</f>
        <v>50819</v>
      </c>
      <c r="F51" s="242">
        <f t="shared" ref="F51:F115" si="5">D51+E51</f>
        <v>355830</v>
      </c>
      <c r="G51" s="241">
        <f>SUM(G52,G283)</f>
        <v>0</v>
      </c>
      <c r="H51" s="196">
        <f>SUM(H52,H283)</f>
        <v>0</v>
      </c>
      <c r="I51" s="90">
        <f t="shared" ref="I51:I115" si="6">G51+H51</f>
        <v>0</v>
      </c>
      <c r="J51" s="241">
        <f>SUM(J52,J283)</f>
        <v>0</v>
      </c>
      <c r="K51" s="196">
        <f>SUM(K52,K283)</f>
        <v>0</v>
      </c>
      <c r="L51" s="90">
        <f t="shared" ref="L51:L115" si="7">J51+K51</f>
        <v>0</v>
      </c>
      <c r="M51" s="298">
        <f>SUM(M52,M283)</f>
        <v>0</v>
      </c>
      <c r="N51" s="89">
        <f>SUM(N52,N283)</f>
        <v>0</v>
      </c>
      <c r="O51" s="90">
        <f t="shared" ref="O51:O115" si="8">M51+N51</f>
        <v>0</v>
      </c>
      <c r="P51" s="341"/>
      <c r="R51" s="300"/>
    </row>
    <row r="52" spans="1:18" s="19" customFormat="1" ht="36.75" thickTop="1" x14ac:dyDescent="0.25">
      <c r="A52" s="91"/>
      <c r="B52" s="92" t="s">
        <v>49</v>
      </c>
      <c r="C52" s="381">
        <f t="shared" si="4"/>
        <v>355830</v>
      </c>
      <c r="D52" s="243">
        <f>SUM(D53,D195)</f>
        <v>305011</v>
      </c>
      <c r="E52" s="94">
        <f>SUM(E53,E195)</f>
        <v>50819</v>
      </c>
      <c r="F52" s="244">
        <f t="shared" si="5"/>
        <v>355830</v>
      </c>
      <c r="G52" s="243">
        <f>SUM(G53,G195)</f>
        <v>0</v>
      </c>
      <c r="H52" s="197">
        <f>SUM(H53,H195)</f>
        <v>0</v>
      </c>
      <c r="I52" s="95">
        <f t="shared" si="6"/>
        <v>0</v>
      </c>
      <c r="J52" s="243">
        <f>SUM(J53,J195)</f>
        <v>0</v>
      </c>
      <c r="K52" s="197">
        <f>SUM(K53,K195)</f>
        <v>0</v>
      </c>
      <c r="L52" s="95">
        <f t="shared" si="7"/>
        <v>0</v>
      </c>
      <c r="M52" s="299">
        <f>SUM(M53,M195)</f>
        <v>0</v>
      </c>
      <c r="N52" s="94">
        <f>SUM(N53,N195)</f>
        <v>0</v>
      </c>
      <c r="O52" s="95">
        <f t="shared" si="8"/>
        <v>0</v>
      </c>
      <c r="P52" s="350"/>
      <c r="R52" s="300"/>
    </row>
    <row r="53" spans="1:18" s="19" customFormat="1" ht="24" x14ac:dyDescent="0.25">
      <c r="A53" s="96"/>
      <c r="B53" s="16" t="s">
        <v>50</v>
      </c>
      <c r="C53" s="382">
        <f t="shared" si="4"/>
        <v>350991</v>
      </c>
      <c r="D53" s="245">
        <f>SUM(D54,D76,D174,D188)</f>
        <v>300172</v>
      </c>
      <c r="E53" s="98">
        <f>SUM(E54,E76,E174,E188)</f>
        <v>50819</v>
      </c>
      <c r="F53" s="246">
        <f t="shared" si="5"/>
        <v>350991</v>
      </c>
      <c r="G53" s="245">
        <f>SUM(G54,G76,G174,G188)</f>
        <v>0</v>
      </c>
      <c r="H53" s="198">
        <f>SUM(H54,H76,H174,H188)</f>
        <v>0</v>
      </c>
      <c r="I53" s="99">
        <f t="shared" si="6"/>
        <v>0</v>
      </c>
      <c r="J53" s="245">
        <f>SUM(J54,J76,J174,J188)</f>
        <v>0</v>
      </c>
      <c r="K53" s="198">
        <f>SUM(K54,K76,K174,K188)</f>
        <v>0</v>
      </c>
      <c r="L53" s="99">
        <f t="shared" si="7"/>
        <v>0</v>
      </c>
      <c r="M53" s="300">
        <f>SUM(M54,M76,M174,M188)</f>
        <v>0</v>
      </c>
      <c r="N53" s="98">
        <f>SUM(N54,N76,N174,N188)</f>
        <v>0</v>
      </c>
      <c r="O53" s="99">
        <f t="shared" si="8"/>
        <v>0</v>
      </c>
      <c r="P53" s="351"/>
      <c r="R53" s="300"/>
    </row>
    <row r="54" spans="1:18" s="19" customFormat="1" x14ac:dyDescent="0.25">
      <c r="A54" s="100">
        <v>1000</v>
      </c>
      <c r="B54" s="100" t="s">
        <v>51</v>
      </c>
      <c r="C54" s="383">
        <f t="shared" si="4"/>
        <v>24242</v>
      </c>
      <c r="D54" s="247">
        <f>SUM(D55,D68)</f>
        <v>24242</v>
      </c>
      <c r="E54" s="102">
        <f>SUM(E55,E68)</f>
        <v>0</v>
      </c>
      <c r="F54" s="248">
        <f t="shared" si="5"/>
        <v>24242</v>
      </c>
      <c r="G54" s="247">
        <f>SUM(G55,G68)</f>
        <v>0</v>
      </c>
      <c r="H54" s="199">
        <f>SUM(H55,H68)</f>
        <v>0</v>
      </c>
      <c r="I54" s="103">
        <f t="shared" si="6"/>
        <v>0</v>
      </c>
      <c r="J54" s="247">
        <f>SUM(J55,J68)</f>
        <v>0</v>
      </c>
      <c r="K54" s="199">
        <f>SUM(K55,K68)</f>
        <v>0</v>
      </c>
      <c r="L54" s="103">
        <f t="shared" si="7"/>
        <v>0</v>
      </c>
      <c r="M54" s="139">
        <f>SUM(M55,M68)</f>
        <v>0</v>
      </c>
      <c r="N54" s="102">
        <f>SUM(N55,N68)</f>
        <v>0</v>
      </c>
      <c r="O54" s="103">
        <f t="shared" si="8"/>
        <v>0</v>
      </c>
      <c r="P54" s="352"/>
      <c r="R54" s="300"/>
    </row>
    <row r="55" spans="1:18" x14ac:dyDescent="0.25">
      <c r="A55" s="42">
        <v>1100</v>
      </c>
      <c r="B55" s="104" t="s">
        <v>52</v>
      </c>
      <c r="C55" s="373">
        <f t="shared" si="4"/>
        <v>23955</v>
      </c>
      <c r="D55" s="249">
        <f>SUM(D56,D59,D67)</f>
        <v>23955</v>
      </c>
      <c r="E55" s="48">
        <f>SUM(E56,E59,E67)</f>
        <v>0</v>
      </c>
      <c r="F55" s="250">
        <f t="shared" si="5"/>
        <v>23955</v>
      </c>
      <c r="G55" s="249">
        <f>SUM(G56,G59,G67)</f>
        <v>0</v>
      </c>
      <c r="H55" s="105">
        <f>SUM(H56,H59,H67)</f>
        <v>0</v>
      </c>
      <c r="I55" s="115">
        <f t="shared" si="6"/>
        <v>0</v>
      </c>
      <c r="J55" s="249">
        <f>SUM(J56,J59,J67)</f>
        <v>0</v>
      </c>
      <c r="K55" s="105">
        <f>SUM(K56,K59,K67)</f>
        <v>0</v>
      </c>
      <c r="L55" s="115">
        <f t="shared" si="7"/>
        <v>0</v>
      </c>
      <c r="M55" s="140">
        <f>SUM(M56,M59,M67)</f>
        <v>0</v>
      </c>
      <c r="N55" s="130">
        <f>SUM(N56,N59,N67)</f>
        <v>0</v>
      </c>
      <c r="O55" s="160">
        <f t="shared" si="8"/>
        <v>0</v>
      </c>
      <c r="P55" s="353"/>
      <c r="R55" s="300"/>
    </row>
    <row r="56" spans="1:18" x14ac:dyDescent="0.25">
      <c r="A56" s="106">
        <v>1110</v>
      </c>
      <c r="B56" s="78" t="s">
        <v>53</v>
      </c>
      <c r="C56" s="378">
        <f t="shared" si="4"/>
        <v>0</v>
      </c>
      <c r="D56" s="131">
        <f>SUM(D57:D58)</f>
        <v>0</v>
      </c>
      <c r="E56" s="107">
        <f>SUM(E57:E58)</f>
        <v>0</v>
      </c>
      <c r="F56" s="251">
        <f t="shared" si="5"/>
        <v>0</v>
      </c>
      <c r="G56" s="131">
        <f>SUM(G57:G58)</f>
        <v>0</v>
      </c>
      <c r="H56" s="200">
        <f>SUM(H57:H58)</f>
        <v>0</v>
      </c>
      <c r="I56" s="108">
        <f t="shared" si="6"/>
        <v>0</v>
      </c>
      <c r="J56" s="131">
        <f>SUM(J57:J58)</f>
        <v>0</v>
      </c>
      <c r="K56" s="200">
        <f>SUM(K57:K58)</f>
        <v>0</v>
      </c>
      <c r="L56" s="108">
        <f t="shared" si="7"/>
        <v>0</v>
      </c>
      <c r="M56" s="136">
        <f>SUM(M57:M58)</f>
        <v>0</v>
      </c>
      <c r="N56" s="107">
        <f>SUM(N57:N58)</f>
        <v>0</v>
      </c>
      <c r="O56" s="108">
        <f t="shared" si="8"/>
        <v>0</v>
      </c>
      <c r="P56" s="348"/>
      <c r="R56" s="300"/>
    </row>
    <row r="57" spans="1:18" x14ac:dyDescent="0.25">
      <c r="A57" s="31">
        <v>1111</v>
      </c>
      <c r="B57" s="50" t="s">
        <v>54</v>
      </c>
      <c r="C57" s="374">
        <f t="shared" si="4"/>
        <v>0</v>
      </c>
      <c r="D57" s="252"/>
      <c r="E57" s="53"/>
      <c r="F57" s="145">
        <f t="shared" si="5"/>
        <v>0</v>
      </c>
      <c r="G57" s="252"/>
      <c r="H57" s="201"/>
      <c r="I57" s="109">
        <f t="shared" si="6"/>
        <v>0</v>
      </c>
      <c r="J57" s="252"/>
      <c r="K57" s="201"/>
      <c r="L57" s="109">
        <f t="shared" si="7"/>
        <v>0</v>
      </c>
      <c r="M57" s="294"/>
      <c r="N57" s="53"/>
      <c r="O57" s="109">
        <f t="shared" si="8"/>
        <v>0</v>
      </c>
      <c r="P57" s="343"/>
      <c r="R57" s="300"/>
    </row>
    <row r="58" spans="1:18" ht="24" customHeight="1" x14ac:dyDescent="0.25">
      <c r="A58" s="35">
        <v>1119</v>
      </c>
      <c r="B58" s="56" t="s">
        <v>55</v>
      </c>
      <c r="C58" s="362">
        <f t="shared" si="4"/>
        <v>0</v>
      </c>
      <c r="D58" s="253"/>
      <c r="E58" s="59"/>
      <c r="F58" s="143">
        <f t="shared" si="5"/>
        <v>0</v>
      </c>
      <c r="G58" s="253"/>
      <c r="H58" s="202"/>
      <c r="I58" s="110">
        <f t="shared" si="6"/>
        <v>0</v>
      </c>
      <c r="J58" s="253"/>
      <c r="K58" s="202"/>
      <c r="L58" s="110">
        <f t="shared" si="7"/>
        <v>0</v>
      </c>
      <c r="M58" s="125"/>
      <c r="N58" s="59"/>
      <c r="O58" s="110">
        <f t="shared" si="8"/>
        <v>0</v>
      </c>
      <c r="P58" s="344"/>
      <c r="R58" s="300"/>
    </row>
    <row r="59" spans="1:18" ht="23.25" customHeight="1" x14ac:dyDescent="0.25">
      <c r="A59" s="111">
        <v>1140</v>
      </c>
      <c r="B59" s="56" t="s">
        <v>56</v>
      </c>
      <c r="C59" s="362">
        <f t="shared" si="4"/>
        <v>0</v>
      </c>
      <c r="D59" s="254">
        <f>SUM(D60:D66)</f>
        <v>0</v>
      </c>
      <c r="E59" s="38">
        <f>SUM(E60:E66)</f>
        <v>0</v>
      </c>
      <c r="F59" s="149">
        <f>D59+E59</f>
        <v>0</v>
      </c>
      <c r="G59" s="254">
        <f>SUM(G60:G66)</f>
        <v>0</v>
      </c>
      <c r="H59" s="118">
        <f>SUM(H60:H66)</f>
        <v>0</v>
      </c>
      <c r="I59" s="112">
        <f t="shared" si="6"/>
        <v>0</v>
      </c>
      <c r="J59" s="254">
        <f>SUM(J60:J66)</f>
        <v>0</v>
      </c>
      <c r="K59" s="118">
        <f>SUM(K60:K66)</f>
        <v>0</v>
      </c>
      <c r="L59" s="112">
        <f t="shared" si="7"/>
        <v>0</v>
      </c>
      <c r="M59" s="135">
        <f>SUM(M60:M66)</f>
        <v>0</v>
      </c>
      <c r="N59" s="38">
        <f>SUM(N60:N66)</f>
        <v>0</v>
      </c>
      <c r="O59" s="112">
        <f t="shared" si="8"/>
        <v>0</v>
      </c>
      <c r="P59" s="344"/>
      <c r="R59" s="300"/>
    </row>
    <row r="60" spans="1:18" x14ac:dyDescent="0.25">
      <c r="A60" s="35">
        <v>1141</v>
      </c>
      <c r="B60" s="56" t="s">
        <v>57</v>
      </c>
      <c r="C60" s="362">
        <f t="shared" si="4"/>
        <v>0</v>
      </c>
      <c r="D60" s="253"/>
      <c r="E60" s="59"/>
      <c r="F60" s="143">
        <f t="shared" si="5"/>
        <v>0</v>
      </c>
      <c r="G60" s="253"/>
      <c r="H60" s="202"/>
      <c r="I60" s="110">
        <f t="shared" si="6"/>
        <v>0</v>
      </c>
      <c r="J60" s="253"/>
      <c r="K60" s="202"/>
      <c r="L60" s="110">
        <f t="shared" si="7"/>
        <v>0</v>
      </c>
      <c r="M60" s="125"/>
      <c r="N60" s="59"/>
      <c r="O60" s="110">
        <f t="shared" si="8"/>
        <v>0</v>
      </c>
      <c r="P60" s="344"/>
      <c r="R60" s="300"/>
    </row>
    <row r="61" spans="1:18" ht="24.75" customHeight="1" x14ac:dyDescent="0.25">
      <c r="A61" s="35">
        <v>1142</v>
      </c>
      <c r="B61" s="56" t="s">
        <v>58</v>
      </c>
      <c r="C61" s="362">
        <f t="shared" si="4"/>
        <v>0</v>
      </c>
      <c r="D61" s="253"/>
      <c r="E61" s="59"/>
      <c r="F61" s="143">
        <f t="shared" si="5"/>
        <v>0</v>
      </c>
      <c r="G61" s="253"/>
      <c r="H61" s="202"/>
      <c r="I61" s="110">
        <f t="shared" si="6"/>
        <v>0</v>
      </c>
      <c r="J61" s="253"/>
      <c r="K61" s="202"/>
      <c r="L61" s="110">
        <f t="shared" si="7"/>
        <v>0</v>
      </c>
      <c r="M61" s="125"/>
      <c r="N61" s="59"/>
      <c r="O61" s="110">
        <f t="shared" si="8"/>
        <v>0</v>
      </c>
      <c r="P61" s="344"/>
      <c r="R61" s="300"/>
    </row>
    <row r="62" spans="1:18" ht="24" x14ac:dyDescent="0.25">
      <c r="A62" s="35">
        <v>1145</v>
      </c>
      <c r="B62" s="56" t="s">
        <v>59</v>
      </c>
      <c r="C62" s="362">
        <f t="shared" si="4"/>
        <v>0</v>
      </c>
      <c r="D62" s="253"/>
      <c r="E62" s="59"/>
      <c r="F62" s="143">
        <f t="shared" si="5"/>
        <v>0</v>
      </c>
      <c r="G62" s="253"/>
      <c r="H62" s="202"/>
      <c r="I62" s="110">
        <f t="shared" si="6"/>
        <v>0</v>
      </c>
      <c r="J62" s="253"/>
      <c r="K62" s="202"/>
      <c r="L62" s="110">
        <f t="shared" si="7"/>
        <v>0</v>
      </c>
      <c r="M62" s="125"/>
      <c r="N62" s="59"/>
      <c r="O62" s="110">
        <f t="shared" si="8"/>
        <v>0</v>
      </c>
      <c r="P62" s="344"/>
      <c r="R62" s="300"/>
    </row>
    <row r="63" spans="1:18" ht="27.75" customHeight="1" x14ac:dyDescent="0.25">
      <c r="A63" s="35">
        <v>1146</v>
      </c>
      <c r="B63" s="56" t="s">
        <v>60</v>
      </c>
      <c r="C63" s="362">
        <f t="shared" si="4"/>
        <v>0</v>
      </c>
      <c r="D63" s="253"/>
      <c r="E63" s="59"/>
      <c r="F63" s="143">
        <f t="shared" si="5"/>
        <v>0</v>
      </c>
      <c r="G63" s="253"/>
      <c r="H63" s="202"/>
      <c r="I63" s="110">
        <f t="shared" si="6"/>
        <v>0</v>
      </c>
      <c r="J63" s="253"/>
      <c r="K63" s="202"/>
      <c r="L63" s="110">
        <f t="shared" si="7"/>
        <v>0</v>
      </c>
      <c r="M63" s="125"/>
      <c r="N63" s="59"/>
      <c r="O63" s="110">
        <f t="shared" si="8"/>
        <v>0</v>
      </c>
      <c r="P63" s="344"/>
      <c r="R63" s="300"/>
    </row>
    <row r="64" spans="1:18" x14ac:dyDescent="0.25">
      <c r="A64" s="35">
        <v>1147</v>
      </c>
      <c r="B64" s="56" t="s">
        <v>61</v>
      </c>
      <c r="C64" s="362">
        <f t="shared" si="4"/>
        <v>0</v>
      </c>
      <c r="D64" s="253"/>
      <c r="E64" s="59"/>
      <c r="F64" s="143">
        <f t="shared" si="5"/>
        <v>0</v>
      </c>
      <c r="G64" s="253"/>
      <c r="H64" s="202"/>
      <c r="I64" s="110">
        <f t="shared" si="6"/>
        <v>0</v>
      </c>
      <c r="J64" s="253"/>
      <c r="K64" s="202"/>
      <c r="L64" s="110">
        <f t="shared" si="7"/>
        <v>0</v>
      </c>
      <c r="M64" s="125"/>
      <c r="N64" s="59"/>
      <c r="O64" s="110">
        <f t="shared" si="8"/>
        <v>0</v>
      </c>
      <c r="P64" s="344"/>
      <c r="R64" s="300"/>
    </row>
    <row r="65" spans="1:18" x14ac:dyDescent="0.25">
      <c r="A65" s="35">
        <v>1148</v>
      </c>
      <c r="B65" s="56" t="s">
        <v>295</v>
      </c>
      <c r="C65" s="362">
        <f t="shared" si="4"/>
        <v>0</v>
      </c>
      <c r="D65" s="253"/>
      <c r="E65" s="59"/>
      <c r="F65" s="143">
        <f t="shared" si="5"/>
        <v>0</v>
      </c>
      <c r="G65" s="253"/>
      <c r="H65" s="202"/>
      <c r="I65" s="110">
        <f t="shared" si="6"/>
        <v>0</v>
      </c>
      <c r="J65" s="253"/>
      <c r="K65" s="202"/>
      <c r="L65" s="110">
        <f t="shared" si="7"/>
        <v>0</v>
      </c>
      <c r="M65" s="125"/>
      <c r="N65" s="59"/>
      <c r="O65" s="110">
        <f t="shared" si="8"/>
        <v>0</v>
      </c>
      <c r="P65" s="344"/>
      <c r="R65" s="300"/>
    </row>
    <row r="66" spans="1:18" ht="37.5" customHeight="1" x14ac:dyDescent="0.25">
      <c r="A66" s="35">
        <v>1149</v>
      </c>
      <c r="B66" s="56" t="s">
        <v>62</v>
      </c>
      <c r="C66" s="362">
        <f t="shared" si="4"/>
        <v>0</v>
      </c>
      <c r="D66" s="253"/>
      <c r="E66" s="59"/>
      <c r="F66" s="143">
        <f t="shared" si="5"/>
        <v>0</v>
      </c>
      <c r="G66" s="253"/>
      <c r="H66" s="202"/>
      <c r="I66" s="110">
        <f t="shared" si="6"/>
        <v>0</v>
      </c>
      <c r="J66" s="253"/>
      <c r="K66" s="202"/>
      <c r="L66" s="110">
        <f t="shared" si="7"/>
        <v>0</v>
      </c>
      <c r="M66" s="125"/>
      <c r="N66" s="59"/>
      <c r="O66" s="110">
        <f t="shared" si="8"/>
        <v>0</v>
      </c>
      <c r="P66" s="344"/>
      <c r="R66" s="300"/>
    </row>
    <row r="67" spans="1:18" ht="36" x14ac:dyDescent="0.25">
      <c r="A67" s="106">
        <v>1150</v>
      </c>
      <c r="B67" s="78" t="s">
        <v>63</v>
      </c>
      <c r="C67" s="362">
        <f t="shared" si="4"/>
        <v>23955</v>
      </c>
      <c r="D67" s="255">
        <f>21264+2691</f>
        <v>23955</v>
      </c>
      <c r="E67" s="113"/>
      <c r="F67" s="256">
        <f t="shared" si="5"/>
        <v>23955</v>
      </c>
      <c r="G67" s="255"/>
      <c r="H67" s="203"/>
      <c r="I67" s="114">
        <f t="shared" si="6"/>
        <v>0</v>
      </c>
      <c r="J67" s="255"/>
      <c r="K67" s="203"/>
      <c r="L67" s="114">
        <f t="shared" si="7"/>
        <v>0</v>
      </c>
      <c r="M67" s="301"/>
      <c r="N67" s="113"/>
      <c r="O67" s="114">
        <f t="shared" si="8"/>
        <v>0</v>
      </c>
      <c r="P67" s="348"/>
      <c r="R67" s="300"/>
    </row>
    <row r="68" spans="1:18" ht="36" x14ac:dyDescent="0.25">
      <c r="A68" s="42">
        <v>1200</v>
      </c>
      <c r="B68" s="104" t="s">
        <v>64</v>
      </c>
      <c r="C68" s="373">
        <f t="shared" si="4"/>
        <v>287</v>
      </c>
      <c r="D68" s="249">
        <f>SUM(D69:D70)</f>
        <v>287</v>
      </c>
      <c r="E68" s="48">
        <f>SUM(E69:E70)</f>
        <v>0</v>
      </c>
      <c r="F68" s="250">
        <f>D68+E68</f>
        <v>287</v>
      </c>
      <c r="G68" s="249">
        <f>SUM(G69:G70)</f>
        <v>0</v>
      </c>
      <c r="H68" s="105">
        <f>SUM(H69:H70)</f>
        <v>0</v>
      </c>
      <c r="I68" s="115">
        <f t="shared" si="6"/>
        <v>0</v>
      </c>
      <c r="J68" s="249">
        <f>SUM(J69:J70)</f>
        <v>0</v>
      </c>
      <c r="K68" s="105">
        <f>SUM(K69:K70)</f>
        <v>0</v>
      </c>
      <c r="L68" s="115">
        <f t="shared" si="7"/>
        <v>0</v>
      </c>
      <c r="M68" s="123">
        <f>SUM(M69:M70)</f>
        <v>0</v>
      </c>
      <c r="N68" s="48">
        <f>SUM(N69:N70)</f>
        <v>0</v>
      </c>
      <c r="O68" s="115">
        <f t="shared" si="8"/>
        <v>0</v>
      </c>
      <c r="P68" s="346"/>
      <c r="R68" s="300"/>
    </row>
    <row r="69" spans="1:18" ht="24" x14ac:dyDescent="0.25">
      <c r="A69" s="116">
        <v>1210</v>
      </c>
      <c r="B69" s="50" t="s">
        <v>65</v>
      </c>
      <c r="C69" s="374">
        <f t="shared" si="4"/>
        <v>287</v>
      </c>
      <c r="D69" s="252">
        <v>287</v>
      </c>
      <c r="E69" s="53"/>
      <c r="F69" s="145">
        <f t="shared" si="5"/>
        <v>287</v>
      </c>
      <c r="G69" s="252"/>
      <c r="H69" s="201"/>
      <c r="I69" s="109">
        <f t="shared" si="6"/>
        <v>0</v>
      </c>
      <c r="J69" s="252"/>
      <c r="K69" s="201"/>
      <c r="L69" s="109">
        <f t="shared" si="7"/>
        <v>0</v>
      </c>
      <c r="M69" s="294"/>
      <c r="N69" s="53"/>
      <c r="O69" s="109">
        <f t="shared" si="8"/>
        <v>0</v>
      </c>
      <c r="P69" s="348"/>
      <c r="R69" s="300"/>
    </row>
    <row r="70" spans="1:18" ht="24" x14ac:dyDescent="0.25">
      <c r="A70" s="111">
        <v>1220</v>
      </c>
      <c r="B70" s="56" t="s">
        <v>66</v>
      </c>
      <c r="C70" s="362">
        <f t="shared" si="4"/>
        <v>0</v>
      </c>
      <c r="D70" s="254">
        <f>SUM(D71:D75)</f>
        <v>0</v>
      </c>
      <c r="E70" s="38">
        <f>SUM(E71:E75)</f>
        <v>0</v>
      </c>
      <c r="F70" s="149">
        <f t="shared" si="5"/>
        <v>0</v>
      </c>
      <c r="G70" s="254">
        <f>SUM(G71:G75)</f>
        <v>0</v>
      </c>
      <c r="H70" s="118">
        <f>SUM(H71:H75)</f>
        <v>0</v>
      </c>
      <c r="I70" s="112">
        <f t="shared" si="6"/>
        <v>0</v>
      </c>
      <c r="J70" s="254">
        <f>SUM(J71:J75)</f>
        <v>0</v>
      </c>
      <c r="K70" s="118">
        <f>SUM(K71:K75)</f>
        <v>0</v>
      </c>
      <c r="L70" s="112">
        <f t="shared" si="7"/>
        <v>0</v>
      </c>
      <c r="M70" s="135">
        <f>SUM(M71:M75)</f>
        <v>0</v>
      </c>
      <c r="N70" s="38">
        <f>SUM(N71:N75)</f>
        <v>0</v>
      </c>
      <c r="O70" s="112">
        <f t="shared" si="8"/>
        <v>0</v>
      </c>
      <c r="P70" s="344"/>
      <c r="R70" s="300"/>
    </row>
    <row r="71" spans="1:18" ht="60" x14ac:dyDescent="0.25">
      <c r="A71" s="35">
        <v>1221</v>
      </c>
      <c r="B71" s="56" t="s">
        <v>296</v>
      </c>
      <c r="C71" s="362">
        <f t="shared" si="4"/>
        <v>0</v>
      </c>
      <c r="D71" s="253"/>
      <c r="E71" s="59"/>
      <c r="F71" s="143">
        <f t="shared" si="5"/>
        <v>0</v>
      </c>
      <c r="G71" s="253"/>
      <c r="H71" s="202"/>
      <c r="I71" s="110">
        <f t="shared" si="6"/>
        <v>0</v>
      </c>
      <c r="J71" s="253"/>
      <c r="K71" s="202"/>
      <c r="L71" s="110">
        <f t="shared" si="7"/>
        <v>0</v>
      </c>
      <c r="M71" s="125"/>
      <c r="N71" s="59"/>
      <c r="O71" s="110">
        <f t="shared" si="8"/>
        <v>0</v>
      </c>
      <c r="P71" s="344"/>
      <c r="R71" s="300"/>
    </row>
    <row r="72" spans="1:18" x14ac:dyDescent="0.25">
      <c r="A72" s="35">
        <v>1223</v>
      </c>
      <c r="B72" s="56" t="s">
        <v>67</v>
      </c>
      <c r="C72" s="362">
        <f t="shared" si="4"/>
        <v>0</v>
      </c>
      <c r="D72" s="253"/>
      <c r="E72" s="59"/>
      <c r="F72" s="143">
        <f t="shared" si="5"/>
        <v>0</v>
      </c>
      <c r="G72" s="253"/>
      <c r="H72" s="202"/>
      <c r="I72" s="110">
        <f t="shared" si="6"/>
        <v>0</v>
      </c>
      <c r="J72" s="253"/>
      <c r="K72" s="202"/>
      <c r="L72" s="110">
        <f t="shared" si="7"/>
        <v>0</v>
      </c>
      <c r="M72" s="125"/>
      <c r="N72" s="59"/>
      <c r="O72" s="110">
        <f t="shared" si="8"/>
        <v>0</v>
      </c>
      <c r="P72" s="344"/>
      <c r="R72" s="300"/>
    </row>
    <row r="73" spans="1:18" x14ac:dyDescent="0.25">
      <c r="A73" s="35">
        <v>1225</v>
      </c>
      <c r="B73" s="56" t="s">
        <v>293</v>
      </c>
      <c r="C73" s="362">
        <f t="shared" si="4"/>
        <v>0</v>
      </c>
      <c r="D73" s="253"/>
      <c r="E73" s="59"/>
      <c r="F73" s="143">
        <f t="shared" si="5"/>
        <v>0</v>
      </c>
      <c r="G73" s="253"/>
      <c r="H73" s="202"/>
      <c r="I73" s="110">
        <f t="shared" si="6"/>
        <v>0</v>
      </c>
      <c r="J73" s="253"/>
      <c r="K73" s="202"/>
      <c r="L73" s="110">
        <f t="shared" si="7"/>
        <v>0</v>
      </c>
      <c r="M73" s="125"/>
      <c r="N73" s="59"/>
      <c r="O73" s="110">
        <f t="shared" si="8"/>
        <v>0</v>
      </c>
      <c r="P73" s="344"/>
      <c r="R73" s="300"/>
    </row>
    <row r="74" spans="1:18" ht="36" x14ac:dyDescent="0.25">
      <c r="A74" s="35">
        <v>1227</v>
      </c>
      <c r="B74" s="56" t="s">
        <v>68</v>
      </c>
      <c r="C74" s="362">
        <f t="shared" si="4"/>
        <v>0</v>
      </c>
      <c r="D74" s="253"/>
      <c r="E74" s="59"/>
      <c r="F74" s="143">
        <f t="shared" si="5"/>
        <v>0</v>
      </c>
      <c r="G74" s="253"/>
      <c r="H74" s="202"/>
      <c r="I74" s="110">
        <f t="shared" si="6"/>
        <v>0</v>
      </c>
      <c r="J74" s="253"/>
      <c r="K74" s="202"/>
      <c r="L74" s="110">
        <f t="shared" si="7"/>
        <v>0</v>
      </c>
      <c r="M74" s="125"/>
      <c r="N74" s="59"/>
      <c r="O74" s="110">
        <f t="shared" si="8"/>
        <v>0</v>
      </c>
      <c r="P74" s="344"/>
      <c r="R74" s="300"/>
    </row>
    <row r="75" spans="1:18" ht="60" x14ac:dyDescent="0.25">
      <c r="A75" s="35">
        <v>1228</v>
      </c>
      <c r="B75" s="56" t="s">
        <v>297</v>
      </c>
      <c r="C75" s="362">
        <f t="shared" si="4"/>
        <v>0</v>
      </c>
      <c r="D75" s="253"/>
      <c r="E75" s="59"/>
      <c r="F75" s="143">
        <f t="shared" si="5"/>
        <v>0</v>
      </c>
      <c r="G75" s="253"/>
      <c r="H75" s="202"/>
      <c r="I75" s="110">
        <f t="shared" si="6"/>
        <v>0</v>
      </c>
      <c r="J75" s="253"/>
      <c r="K75" s="202"/>
      <c r="L75" s="110">
        <f t="shared" si="7"/>
        <v>0</v>
      </c>
      <c r="M75" s="125"/>
      <c r="N75" s="59"/>
      <c r="O75" s="110">
        <f t="shared" si="8"/>
        <v>0</v>
      </c>
      <c r="P75" s="344"/>
      <c r="R75" s="300"/>
    </row>
    <row r="76" spans="1:18" ht="15" customHeight="1" x14ac:dyDescent="0.25">
      <c r="A76" s="100">
        <v>2000</v>
      </c>
      <c r="B76" s="100" t="s">
        <v>69</v>
      </c>
      <c r="C76" s="383">
        <f t="shared" si="4"/>
        <v>326749</v>
      </c>
      <c r="D76" s="247">
        <f>SUM(D77,D84,D131,D165,D166,D173)</f>
        <v>275930</v>
      </c>
      <c r="E76" s="102">
        <f>SUM(E77,E84,E131,E165,E166,E173)</f>
        <v>50819</v>
      </c>
      <c r="F76" s="248">
        <f t="shared" si="5"/>
        <v>326749</v>
      </c>
      <c r="G76" s="247">
        <f>SUM(G77,G84,G131,G165,G166,G173)</f>
        <v>0</v>
      </c>
      <c r="H76" s="199">
        <f>SUM(H77,H84,H131,H165,H166,H173)</f>
        <v>0</v>
      </c>
      <c r="I76" s="103">
        <f t="shared" si="6"/>
        <v>0</v>
      </c>
      <c r="J76" s="247">
        <f>SUM(J77,J84,J131,J165,J166,J173)</f>
        <v>0</v>
      </c>
      <c r="K76" s="199">
        <f>SUM(K77,K84,K131,K165,K166,K173)</f>
        <v>0</v>
      </c>
      <c r="L76" s="103">
        <f t="shared" si="7"/>
        <v>0</v>
      </c>
      <c r="M76" s="139">
        <f>SUM(M77,M84,M131,M165,M166,M173)</f>
        <v>0</v>
      </c>
      <c r="N76" s="102">
        <f>SUM(N77,N84,N131,N165,N166,N173)</f>
        <v>0</v>
      </c>
      <c r="O76" s="103">
        <f t="shared" si="8"/>
        <v>0</v>
      </c>
      <c r="P76" s="352"/>
      <c r="R76" s="300"/>
    </row>
    <row r="77" spans="1:18" ht="36" customHeight="1" x14ac:dyDescent="0.25">
      <c r="A77" s="42">
        <v>2100</v>
      </c>
      <c r="B77" s="104" t="s">
        <v>298</v>
      </c>
      <c r="C77" s="373">
        <f t="shared" si="4"/>
        <v>0</v>
      </c>
      <c r="D77" s="249">
        <f>SUM(D78,D81)</f>
        <v>0</v>
      </c>
      <c r="E77" s="48">
        <f>SUM(E78,E81)</f>
        <v>0</v>
      </c>
      <c r="F77" s="250">
        <f t="shared" si="5"/>
        <v>0</v>
      </c>
      <c r="G77" s="249">
        <f>SUM(G78,G81)</f>
        <v>0</v>
      </c>
      <c r="H77" s="105">
        <f>SUM(H78,H81)</f>
        <v>0</v>
      </c>
      <c r="I77" s="115">
        <f t="shared" si="6"/>
        <v>0</v>
      </c>
      <c r="J77" s="249">
        <f>SUM(J78,J81)</f>
        <v>0</v>
      </c>
      <c r="K77" s="105">
        <f>SUM(K78,K81)</f>
        <v>0</v>
      </c>
      <c r="L77" s="115">
        <f t="shared" si="7"/>
        <v>0</v>
      </c>
      <c r="M77" s="123">
        <f>SUM(M78,M81)</f>
        <v>0</v>
      </c>
      <c r="N77" s="48">
        <f>SUM(N78,N81)</f>
        <v>0</v>
      </c>
      <c r="O77" s="115">
        <f t="shared" si="8"/>
        <v>0</v>
      </c>
      <c r="P77" s="346"/>
      <c r="R77" s="300"/>
    </row>
    <row r="78" spans="1:18" ht="35.25" customHeight="1" x14ac:dyDescent="0.25">
      <c r="A78" s="116">
        <v>2110</v>
      </c>
      <c r="B78" s="50" t="s">
        <v>299</v>
      </c>
      <c r="C78" s="374">
        <f t="shared" si="4"/>
        <v>0</v>
      </c>
      <c r="D78" s="257">
        <f>SUM(D79:D80)</f>
        <v>0</v>
      </c>
      <c r="E78" s="68">
        <f>SUM(E79:E80)</f>
        <v>0</v>
      </c>
      <c r="F78" s="258">
        <f t="shared" si="5"/>
        <v>0</v>
      </c>
      <c r="G78" s="257">
        <f>SUM(G79:G80)</f>
        <v>0</v>
      </c>
      <c r="H78" s="204">
        <f>SUM(H79:H80)</f>
        <v>0</v>
      </c>
      <c r="I78" s="117">
        <f t="shared" si="6"/>
        <v>0</v>
      </c>
      <c r="J78" s="257">
        <f>SUM(J79:J80)</f>
        <v>0</v>
      </c>
      <c r="K78" s="204">
        <f>SUM(K79:K80)</f>
        <v>0</v>
      </c>
      <c r="L78" s="117">
        <f t="shared" si="7"/>
        <v>0</v>
      </c>
      <c r="M78" s="141">
        <f>SUM(M79:M80)</f>
        <v>0</v>
      </c>
      <c r="N78" s="68">
        <f>SUM(N79:N80)</f>
        <v>0</v>
      </c>
      <c r="O78" s="117">
        <f t="shared" si="8"/>
        <v>0</v>
      </c>
      <c r="P78" s="343"/>
      <c r="R78" s="300"/>
    </row>
    <row r="79" spans="1:18" x14ac:dyDescent="0.25">
      <c r="A79" s="35">
        <v>2111</v>
      </c>
      <c r="B79" s="56" t="s">
        <v>70</v>
      </c>
      <c r="C79" s="362">
        <f t="shared" si="4"/>
        <v>0</v>
      </c>
      <c r="D79" s="253"/>
      <c r="E79" s="59"/>
      <c r="F79" s="143">
        <f t="shared" si="5"/>
        <v>0</v>
      </c>
      <c r="G79" s="253"/>
      <c r="H79" s="202"/>
      <c r="I79" s="110">
        <f t="shared" si="6"/>
        <v>0</v>
      </c>
      <c r="J79" s="253"/>
      <c r="K79" s="202"/>
      <c r="L79" s="110">
        <f t="shared" si="7"/>
        <v>0</v>
      </c>
      <c r="M79" s="125"/>
      <c r="N79" s="59"/>
      <c r="O79" s="110">
        <f t="shared" si="8"/>
        <v>0</v>
      </c>
      <c r="P79" s="344"/>
      <c r="R79" s="300"/>
    </row>
    <row r="80" spans="1:18" ht="24" x14ac:dyDescent="0.25">
      <c r="A80" s="35">
        <v>2112</v>
      </c>
      <c r="B80" s="56" t="s">
        <v>300</v>
      </c>
      <c r="C80" s="362">
        <f t="shared" si="4"/>
        <v>0</v>
      </c>
      <c r="D80" s="253"/>
      <c r="E80" s="59"/>
      <c r="F80" s="143">
        <f t="shared" si="5"/>
        <v>0</v>
      </c>
      <c r="G80" s="253"/>
      <c r="H80" s="202"/>
      <c r="I80" s="110">
        <f t="shared" si="6"/>
        <v>0</v>
      </c>
      <c r="J80" s="253"/>
      <c r="K80" s="202"/>
      <c r="L80" s="110">
        <f t="shared" si="7"/>
        <v>0</v>
      </c>
      <c r="M80" s="125"/>
      <c r="N80" s="59"/>
      <c r="O80" s="110">
        <f t="shared" si="8"/>
        <v>0</v>
      </c>
      <c r="P80" s="344"/>
      <c r="R80" s="300"/>
    </row>
    <row r="81" spans="1:18" ht="33" customHeight="1" x14ac:dyDescent="0.25">
      <c r="A81" s="111">
        <v>2120</v>
      </c>
      <c r="B81" s="56" t="s">
        <v>301</v>
      </c>
      <c r="C81" s="362">
        <f t="shared" si="4"/>
        <v>0</v>
      </c>
      <c r="D81" s="254">
        <f>SUM(D82:D83)</f>
        <v>0</v>
      </c>
      <c r="E81" s="38">
        <f>SUM(E82:E83)</f>
        <v>0</v>
      </c>
      <c r="F81" s="149">
        <f t="shared" si="5"/>
        <v>0</v>
      </c>
      <c r="G81" s="254">
        <f>SUM(G82:G83)</f>
        <v>0</v>
      </c>
      <c r="H81" s="118">
        <f>SUM(H82:H83)</f>
        <v>0</v>
      </c>
      <c r="I81" s="112">
        <f t="shared" si="6"/>
        <v>0</v>
      </c>
      <c r="J81" s="254">
        <f>SUM(J82:J83)</f>
        <v>0</v>
      </c>
      <c r="K81" s="118">
        <f>SUM(K82:K83)</f>
        <v>0</v>
      </c>
      <c r="L81" s="112">
        <f t="shared" si="7"/>
        <v>0</v>
      </c>
      <c r="M81" s="135">
        <f>SUM(M82:M83)</f>
        <v>0</v>
      </c>
      <c r="N81" s="38">
        <f>SUM(N82:N83)</f>
        <v>0</v>
      </c>
      <c r="O81" s="112">
        <f t="shared" si="8"/>
        <v>0</v>
      </c>
      <c r="P81" s="344"/>
      <c r="R81" s="300"/>
    </row>
    <row r="82" spans="1:18" x14ac:dyDescent="0.25">
      <c r="A82" s="35">
        <v>2121</v>
      </c>
      <c r="B82" s="56" t="s">
        <v>70</v>
      </c>
      <c r="C82" s="362">
        <f t="shared" si="4"/>
        <v>0</v>
      </c>
      <c r="D82" s="253"/>
      <c r="E82" s="59"/>
      <c r="F82" s="143">
        <f t="shared" si="5"/>
        <v>0</v>
      </c>
      <c r="G82" s="253"/>
      <c r="H82" s="202"/>
      <c r="I82" s="110">
        <f t="shared" si="6"/>
        <v>0</v>
      </c>
      <c r="J82" s="253"/>
      <c r="K82" s="202"/>
      <c r="L82" s="110">
        <f t="shared" si="7"/>
        <v>0</v>
      </c>
      <c r="M82" s="125"/>
      <c r="N82" s="59"/>
      <c r="O82" s="110">
        <f t="shared" si="8"/>
        <v>0</v>
      </c>
      <c r="P82" s="344"/>
      <c r="R82" s="300"/>
    </row>
    <row r="83" spans="1:18" ht="24" x14ac:dyDescent="0.25">
      <c r="A83" s="35">
        <v>2122</v>
      </c>
      <c r="B83" s="56" t="s">
        <v>300</v>
      </c>
      <c r="C83" s="362">
        <f t="shared" si="4"/>
        <v>0</v>
      </c>
      <c r="D83" s="253"/>
      <c r="E83" s="59"/>
      <c r="F83" s="143">
        <f t="shared" si="5"/>
        <v>0</v>
      </c>
      <c r="G83" s="253"/>
      <c r="H83" s="202"/>
      <c r="I83" s="110">
        <f t="shared" si="6"/>
        <v>0</v>
      </c>
      <c r="J83" s="253"/>
      <c r="K83" s="202"/>
      <c r="L83" s="110">
        <f t="shared" si="7"/>
        <v>0</v>
      </c>
      <c r="M83" s="125"/>
      <c r="N83" s="59"/>
      <c r="O83" s="110">
        <f t="shared" si="8"/>
        <v>0</v>
      </c>
      <c r="P83" s="344"/>
      <c r="R83" s="300"/>
    </row>
    <row r="84" spans="1:18" x14ac:dyDescent="0.25">
      <c r="A84" s="42">
        <v>2200</v>
      </c>
      <c r="B84" s="104" t="s">
        <v>71</v>
      </c>
      <c r="C84" s="363">
        <f t="shared" si="4"/>
        <v>319530</v>
      </c>
      <c r="D84" s="249">
        <f>SUM(D85,D90,D96,D104,D113,D117,D123,D129)</f>
        <v>268711</v>
      </c>
      <c r="E84" s="48">
        <f>SUM(E85,E90,E96,E104,E113,E117,E123,E129)</f>
        <v>50819</v>
      </c>
      <c r="F84" s="250">
        <f t="shared" si="5"/>
        <v>319530</v>
      </c>
      <c r="G84" s="249">
        <f>SUM(G85,G90,G96,G104,G113,G117,G123,G129)</f>
        <v>0</v>
      </c>
      <c r="H84" s="105">
        <f>SUM(H85,H90,H96,H104,H113,H117,H123,H129)</f>
        <v>0</v>
      </c>
      <c r="I84" s="115">
        <f t="shared" si="6"/>
        <v>0</v>
      </c>
      <c r="J84" s="249">
        <f>SUM(J85,J90,J96,J104,J113,J117,J123,J129)</f>
        <v>0</v>
      </c>
      <c r="K84" s="105">
        <f>SUM(K85,K90,K96,K104,K113,K117,K123,K129)</f>
        <v>0</v>
      </c>
      <c r="L84" s="115">
        <f t="shared" si="7"/>
        <v>0</v>
      </c>
      <c r="M84" s="137">
        <f>SUM(M85,M90,M96,M104,M113,M117,M123,M129)</f>
        <v>0</v>
      </c>
      <c r="N84" s="62">
        <f>SUM(N85,N90,N96,N104,N113,N117,N123,N129)</f>
        <v>0</v>
      </c>
      <c r="O84" s="284">
        <f t="shared" si="8"/>
        <v>0</v>
      </c>
      <c r="P84" s="354"/>
      <c r="R84" s="300"/>
    </row>
    <row r="85" spans="1:18" ht="24" x14ac:dyDescent="0.25">
      <c r="A85" s="106">
        <v>2210</v>
      </c>
      <c r="B85" s="78" t="s">
        <v>72</v>
      </c>
      <c r="C85" s="378">
        <f t="shared" si="4"/>
        <v>0</v>
      </c>
      <c r="D85" s="131">
        <f>SUM(D86:D89)</f>
        <v>0</v>
      </c>
      <c r="E85" s="107">
        <f>SUM(E86:E89)</f>
        <v>0</v>
      </c>
      <c r="F85" s="251">
        <f t="shared" si="5"/>
        <v>0</v>
      </c>
      <c r="G85" s="131">
        <f>SUM(G86:G89)</f>
        <v>0</v>
      </c>
      <c r="H85" s="200">
        <f>SUM(H86:H89)</f>
        <v>0</v>
      </c>
      <c r="I85" s="108">
        <f t="shared" si="6"/>
        <v>0</v>
      </c>
      <c r="J85" s="131">
        <f>SUM(J86:J89)</f>
        <v>0</v>
      </c>
      <c r="K85" s="200">
        <f>SUM(K86:K89)</f>
        <v>0</v>
      </c>
      <c r="L85" s="108">
        <f t="shared" si="7"/>
        <v>0</v>
      </c>
      <c r="M85" s="136">
        <f>SUM(M86:M89)</f>
        <v>0</v>
      </c>
      <c r="N85" s="107">
        <f>SUM(N86:N89)</f>
        <v>0</v>
      </c>
      <c r="O85" s="108">
        <f t="shared" si="8"/>
        <v>0</v>
      </c>
      <c r="P85" s="348"/>
      <c r="R85" s="300"/>
    </row>
    <row r="86" spans="1:18" ht="24" x14ac:dyDescent="0.25">
      <c r="A86" s="31">
        <v>2211</v>
      </c>
      <c r="B86" s="50" t="s">
        <v>73</v>
      </c>
      <c r="C86" s="362">
        <f t="shared" si="4"/>
        <v>0</v>
      </c>
      <c r="D86" s="252"/>
      <c r="E86" s="53"/>
      <c r="F86" s="145">
        <f t="shared" si="5"/>
        <v>0</v>
      </c>
      <c r="G86" s="252"/>
      <c r="H86" s="201"/>
      <c r="I86" s="109">
        <f t="shared" si="6"/>
        <v>0</v>
      </c>
      <c r="J86" s="252"/>
      <c r="K86" s="201"/>
      <c r="L86" s="109">
        <f t="shared" si="7"/>
        <v>0</v>
      </c>
      <c r="M86" s="294"/>
      <c r="N86" s="53"/>
      <c r="O86" s="109">
        <f t="shared" si="8"/>
        <v>0</v>
      </c>
      <c r="P86" s="343"/>
      <c r="R86" s="300"/>
    </row>
    <row r="87" spans="1:18" ht="36" x14ac:dyDescent="0.25">
      <c r="A87" s="35">
        <v>2212</v>
      </c>
      <c r="B87" s="56" t="s">
        <v>74</v>
      </c>
      <c r="C87" s="362">
        <f t="shared" si="4"/>
        <v>0</v>
      </c>
      <c r="D87" s="253"/>
      <c r="E87" s="59"/>
      <c r="F87" s="143">
        <f t="shared" si="5"/>
        <v>0</v>
      </c>
      <c r="G87" s="253"/>
      <c r="H87" s="202"/>
      <c r="I87" s="110">
        <f t="shared" si="6"/>
        <v>0</v>
      </c>
      <c r="J87" s="253"/>
      <c r="K87" s="202"/>
      <c r="L87" s="110">
        <f t="shared" si="7"/>
        <v>0</v>
      </c>
      <c r="M87" s="125"/>
      <c r="N87" s="59"/>
      <c r="O87" s="110">
        <f t="shared" si="8"/>
        <v>0</v>
      </c>
      <c r="P87" s="344"/>
      <c r="R87" s="300"/>
    </row>
    <row r="88" spans="1:18" ht="24" x14ac:dyDescent="0.25">
      <c r="A88" s="35">
        <v>2214</v>
      </c>
      <c r="B88" s="56" t="s">
        <v>75</v>
      </c>
      <c r="C88" s="362">
        <f t="shared" si="4"/>
        <v>0</v>
      </c>
      <c r="D88" s="253"/>
      <c r="E88" s="59"/>
      <c r="F88" s="143">
        <f t="shared" si="5"/>
        <v>0</v>
      </c>
      <c r="G88" s="253"/>
      <c r="H88" s="202"/>
      <c r="I88" s="110">
        <f t="shared" si="6"/>
        <v>0</v>
      </c>
      <c r="J88" s="253"/>
      <c r="K88" s="202"/>
      <c r="L88" s="110">
        <f t="shared" si="7"/>
        <v>0</v>
      </c>
      <c r="M88" s="125"/>
      <c r="N88" s="59"/>
      <c r="O88" s="110">
        <f t="shared" si="8"/>
        <v>0</v>
      </c>
      <c r="P88" s="344"/>
      <c r="R88" s="300"/>
    </row>
    <row r="89" spans="1:18" x14ac:dyDescent="0.25">
      <c r="A89" s="35">
        <v>2219</v>
      </c>
      <c r="B89" s="56" t="s">
        <v>76</v>
      </c>
      <c r="C89" s="362">
        <f t="shared" si="4"/>
        <v>0</v>
      </c>
      <c r="D89" s="253"/>
      <c r="E89" s="59"/>
      <c r="F89" s="143">
        <f t="shared" si="5"/>
        <v>0</v>
      </c>
      <c r="G89" s="253"/>
      <c r="H89" s="202"/>
      <c r="I89" s="110">
        <f t="shared" si="6"/>
        <v>0</v>
      </c>
      <c r="J89" s="253"/>
      <c r="K89" s="202"/>
      <c r="L89" s="110">
        <f t="shared" si="7"/>
        <v>0</v>
      </c>
      <c r="M89" s="125"/>
      <c r="N89" s="59"/>
      <c r="O89" s="110">
        <f t="shared" si="8"/>
        <v>0</v>
      </c>
      <c r="P89" s="344"/>
      <c r="R89" s="300"/>
    </row>
    <row r="90" spans="1:18" ht="24" x14ac:dyDescent="0.25">
      <c r="A90" s="111">
        <v>2220</v>
      </c>
      <c r="B90" s="56" t="s">
        <v>77</v>
      </c>
      <c r="C90" s="362">
        <f t="shared" si="4"/>
        <v>0</v>
      </c>
      <c r="D90" s="254">
        <f>SUM(D91:D95)</f>
        <v>0</v>
      </c>
      <c r="E90" s="38">
        <f>SUM(E91:E95)</f>
        <v>0</v>
      </c>
      <c r="F90" s="149">
        <f t="shared" si="5"/>
        <v>0</v>
      </c>
      <c r="G90" s="254">
        <f>SUM(G91:G95)</f>
        <v>0</v>
      </c>
      <c r="H90" s="118">
        <f>SUM(H91:H95)</f>
        <v>0</v>
      </c>
      <c r="I90" s="112">
        <f t="shared" si="6"/>
        <v>0</v>
      </c>
      <c r="J90" s="254">
        <f>SUM(J91:J95)</f>
        <v>0</v>
      </c>
      <c r="K90" s="118">
        <f>SUM(K91:K95)</f>
        <v>0</v>
      </c>
      <c r="L90" s="112">
        <f t="shared" si="7"/>
        <v>0</v>
      </c>
      <c r="M90" s="135">
        <f>SUM(M91:M95)</f>
        <v>0</v>
      </c>
      <c r="N90" s="38">
        <f>SUM(N91:N95)</f>
        <v>0</v>
      </c>
      <c r="O90" s="112">
        <f t="shared" si="8"/>
        <v>0</v>
      </c>
      <c r="P90" s="344"/>
      <c r="R90" s="300"/>
    </row>
    <row r="91" spans="1:18" x14ac:dyDescent="0.25">
      <c r="A91" s="35">
        <v>2221</v>
      </c>
      <c r="B91" s="56" t="s">
        <v>78</v>
      </c>
      <c r="C91" s="362">
        <f t="shared" si="4"/>
        <v>0</v>
      </c>
      <c r="D91" s="253"/>
      <c r="E91" s="59"/>
      <c r="F91" s="143">
        <f t="shared" si="5"/>
        <v>0</v>
      </c>
      <c r="G91" s="253"/>
      <c r="H91" s="202"/>
      <c r="I91" s="110">
        <f t="shared" si="6"/>
        <v>0</v>
      </c>
      <c r="J91" s="253"/>
      <c r="K91" s="202"/>
      <c r="L91" s="110">
        <f t="shared" si="7"/>
        <v>0</v>
      </c>
      <c r="M91" s="125"/>
      <c r="N91" s="59"/>
      <c r="O91" s="110">
        <f t="shared" si="8"/>
        <v>0</v>
      </c>
      <c r="P91" s="344"/>
      <c r="R91" s="300"/>
    </row>
    <row r="92" spans="1:18" x14ac:dyDescent="0.25">
      <c r="A92" s="35">
        <v>2222</v>
      </c>
      <c r="B92" s="56" t="s">
        <v>79</v>
      </c>
      <c r="C92" s="362">
        <f t="shared" si="4"/>
        <v>0</v>
      </c>
      <c r="D92" s="253"/>
      <c r="E92" s="59"/>
      <c r="F92" s="143">
        <f t="shared" si="5"/>
        <v>0</v>
      </c>
      <c r="G92" s="253"/>
      <c r="H92" s="202"/>
      <c r="I92" s="110">
        <f t="shared" si="6"/>
        <v>0</v>
      </c>
      <c r="J92" s="253"/>
      <c r="K92" s="202"/>
      <c r="L92" s="110">
        <f t="shared" si="7"/>
        <v>0</v>
      </c>
      <c r="M92" s="125"/>
      <c r="N92" s="59"/>
      <c r="O92" s="110">
        <f t="shared" si="8"/>
        <v>0</v>
      </c>
      <c r="P92" s="344"/>
      <c r="R92" s="300"/>
    </row>
    <row r="93" spans="1:18" x14ac:dyDescent="0.25">
      <c r="A93" s="35">
        <v>2223</v>
      </c>
      <c r="B93" s="56" t="s">
        <v>80</v>
      </c>
      <c r="C93" s="362">
        <f t="shared" si="4"/>
        <v>0</v>
      </c>
      <c r="D93" s="253"/>
      <c r="E93" s="59"/>
      <c r="F93" s="143">
        <f t="shared" si="5"/>
        <v>0</v>
      </c>
      <c r="G93" s="253"/>
      <c r="H93" s="202"/>
      <c r="I93" s="110">
        <f t="shared" si="6"/>
        <v>0</v>
      </c>
      <c r="J93" s="253"/>
      <c r="K93" s="202"/>
      <c r="L93" s="110">
        <f t="shared" si="7"/>
        <v>0</v>
      </c>
      <c r="M93" s="125"/>
      <c r="N93" s="59"/>
      <c r="O93" s="110">
        <f t="shared" si="8"/>
        <v>0</v>
      </c>
      <c r="P93" s="344"/>
      <c r="R93" s="300"/>
    </row>
    <row r="94" spans="1:18" ht="11.25" customHeight="1" x14ac:dyDescent="0.25">
      <c r="A94" s="35">
        <v>2224</v>
      </c>
      <c r="B94" s="56" t="s">
        <v>302</v>
      </c>
      <c r="C94" s="362">
        <f t="shared" si="4"/>
        <v>0</v>
      </c>
      <c r="D94" s="253"/>
      <c r="E94" s="59"/>
      <c r="F94" s="143">
        <f t="shared" si="5"/>
        <v>0</v>
      </c>
      <c r="G94" s="253"/>
      <c r="H94" s="202"/>
      <c r="I94" s="110">
        <f t="shared" si="6"/>
        <v>0</v>
      </c>
      <c r="J94" s="253"/>
      <c r="K94" s="202"/>
      <c r="L94" s="110">
        <f t="shared" si="7"/>
        <v>0</v>
      </c>
      <c r="M94" s="125"/>
      <c r="N94" s="59"/>
      <c r="O94" s="110">
        <f t="shared" si="8"/>
        <v>0</v>
      </c>
      <c r="P94" s="344"/>
      <c r="R94" s="300"/>
    </row>
    <row r="95" spans="1:18" ht="24" x14ac:dyDescent="0.25">
      <c r="A95" s="35">
        <v>2229</v>
      </c>
      <c r="B95" s="56" t="s">
        <v>81</v>
      </c>
      <c r="C95" s="362">
        <f t="shared" si="4"/>
        <v>0</v>
      </c>
      <c r="D95" s="253"/>
      <c r="E95" s="59"/>
      <c r="F95" s="143">
        <f t="shared" si="5"/>
        <v>0</v>
      </c>
      <c r="G95" s="253"/>
      <c r="H95" s="202"/>
      <c r="I95" s="110">
        <f t="shared" si="6"/>
        <v>0</v>
      </c>
      <c r="J95" s="253"/>
      <c r="K95" s="202"/>
      <c r="L95" s="110">
        <f t="shared" si="7"/>
        <v>0</v>
      </c>
      <c r="M95" s="125"/>
      <c r="N95" s="59"/>
      <c r="O95" s="110">
        <f t="shared" si="8"/>
        <v>0</v>
      </c>
      <c r="P95" s="344"/>
      <c r="R95" s="300"/>
    </row>
    <row r="96" spans="1:18" ht="36" x14ac:dyDescent="0.25">
      <c r="A96" s="111">
        <v>2230</v>
      </c>
      <c r="B96" s="56" t="s">
        <v>82</v>
      </c>
      <c r="C96" s="362">
        <f t="shared" si="4"/>
        <v>3846</v>
      </c>
      <c r="D96" s="254">
        <f>SUM(D97:D103)</f>
        <v>3846</v>
      </c>
      <c r="E96" s="38">
        <f>SUM(E97:E103)</f>
        <v>0</v>
      </c>
      <c r="F96" s="149">
        <f t="shared" si="5"/>
        <v>3846</v>
      </c>
      <c r="G96" s="254">
        <f>SUM(G97:G103)</f>
        <v>0</v>
      </c>
      <c r="H96" s="118">
        <f>SUM(H97:H103)</f>
        <v>0</v>
      </c>
      <c r="I96" s="112">
        <f t="shared" si="6"/>
        <v>0</v>
      </c>
      <c r="J96" s="254">
        <f>SUM(J97:J103)</f>
        <v>0</v>
      </c>
      <c r="K96" s="118">
        <f>SUM(K97:K103)</f>
        <v>0</v>
      </c>
      <c r="L96" s="112">
        <f t="shared" si="7"/>
        <v>0</v>
      </c>
      <c r="M96" s="135">
        <f>SUM(M97:M103)</f>
        <v>0</v>
      </c>
      <c r="N96" s="38">
        <f>SUM(N97:N103)</f>
        <v>0</v>
      </c>
      <c r="O96" s="112">
        <f t="shared" si="8"/>
        <v>0</v>
      </c>
      <c r="P96" s="344"/>
      <c r="R96" s="300"/>
    </row>
    <row r="97" spans="1:18" ht="24" x14ac:dyDescent="0.25">
      <c r="A97" s="35">
        <v>2231</v>
      </c>
      <c r="B97" s="56" t="s">
        <v>303</v>
      </c>
      <c r="C97" s="362">
        <f t="shared" si="4"/>
        <v>3846</v>
      </c>
      <c r="D97" s="253">
        <f>420+3426</f>
        <v>3846</v>
      </c>
      <c r="E97" s="59"/>
      <c r="F97" s="143">
        <f t="shared" si="5"/>
        <v>3846</v>
      </c>
      <c r="G97" s="253"/>
      <c r="H97" s="202"/>
      <c r="I97" s="110">
        <f t="shared" si="6"/>
        <v>0</v>
      </c>
      <c r="J97" s="253"/>
      <c r="K97" s="202"/>
      <c r="L97" s="110">
        <f t="shared" si="7"/>
        <v>0</v>
      </c>
      <c r="M97" s="125"/>
      <c r="N97" s="59"/>
      <c r="O97" s="110">
        <f t="shared" si="8"/>
        <v>0</v>
      </c>
      <c r="P97" s="344"/>
      <c r="R97" s="300"/>
    </row>
    <row r="98" spans="1:18" ht="36" x14ac:dyDescent="0.25">
      <c r="A98" s="35">
        <v>2232</v>
      </c>
      <c r="B98" s="56" t="s">
        <v>83</v>
      </c>
      <c r="C98" s="362">
        <f t="shared" si="4"/>
        <v>0</v>
      </c>
      <c r="D98" s="253"/>
      <c r="E98" s="59"/>
      <c r="F98" s="143">
        <f t="shared" si="5"/>
        <v>0</v>
      </c>
      <c r="G98" s="253"/>
      <c r="H98" s="202"/>
      <c r="I98" s="110">
        <f t="shared" si="6"/>
        <v>0</v>
      </c>
      <c r="J98" s="253"/>
      <c r="K98" s="202"/>
      <c r="L98" s="110">
        <f t="shared" si="7"/>
        <v>0</v>
      </c>
      <c r="M98" s="125"/>
      <c r="N98" s="59"/>
      <c r="O98" s="110">
        <f t="shared" si="8"/>
        <v>0</v>
      </c>
      <c r="P98" s="344"/>
      <c r="R98" s="300"/>
    </row>
    <row r="99" spans="1:18" ht="24" x14ac:dyDescent="0.25">
      <c r="A99" s="31">
        <v>2233</v>
      </c>
      <c r="B99" s="50" t="s">
        <v>84</v>
      </c>
      <c r="C99" s="362">
        <f t="shared" si="4"/>
        <v>0</v>
      </c>
      <c r="D99" s="252"/>
      <c r="E99" s="53"/>
      <c r="F99" s="145">
        <f t="shared" si="5"/>
        <v>0</v>
      </c>
      <c r="G99" s="252"/>
      <c r="H99" s="201"/>
      <c r="I99" s="109">
        <f t="shared" si="6"/>
        <v>0</v>
      </c>
      <c r="J99" s="252"/>
      <c r="K99" s="201"/>
      <c r="L99" s="109">
        <f t="shared" si="7"/>
        <v>0</v>
      </c>
      <c r="M99" s="294"/>
      <c r="N99" s="53"/>
      <c r="O99" s="109">
        <f t="shared" si="8"/>
        <v>0</v>
      </c>
      <c r="P99" s="343"/>
      <c r="R99" s="300"/>
    </row>
    <row r="100" spans="1:18" ht="36" x14ac:dyDescent="0.25">
      <c r="A100" s="35">
        <v>2234</v>
      </c>
      <c r="B100" s="56" t="s">
        <v>85</v>
      </c>
      <c r="C100" s="362">
        <f t="shared" si="4"/>
        <v>0</v>
      </c>
      <c r="D100" s="253"/>
      <c r="E100" s="59"/>
      <c r="F100" s="143">
        <f t="shared" si="5"/>
        <v>0</v>
      </c>
      <c r="G100" s="253"/>
      <c r="H100" s="202"/>
      <c r="I100" s="110">
        <f t="shared" si="6"/>
        <v>0</v>
      </c>
      <c r="J100" s="253"/>
      <c r="K100" s="202"/>
      <c r="L100" s="110">
        <f t="shared" si="7"/>
        <v>0</v>
      </c>
      <c r="M100" s="125"/>
      <c r="N100" s="59"/>
      <c r="O100" s="110">
        <f t="shared" si="8"/>
        <v>0</v>
      </c>
      <c r="P100" s="344"/>
      <c r="R100" s="300"/>
    </row>
    <row r="101" spans="1:18" ht="24" x14ac:dyDescent="0.25">
      <c r="A101" s="35">
        <v>2235</v>
      </c>
      <c r="B101" s="56" t="s">
        <v>304</v>
      </c>
      <c r="C101" s="362">
        <f t="shared" si="4"/>
        <v>0</v>
      </c>
      <c r="D101" s="253"/>
      <c r="E101" s="59"/>
      <c r="F101" s="143">
        <f t="shared" si="5"/>
        <v>0</v>
      </c>
      <c r="G101" s="253"/>
      <c r="H101" s="202"/>
      <c r="I101" s="110">
        <f t="shared" si="6"/>
        <v>0</v>
      </c>
      <c r="J101" s="253"/>
      <c r="K101" s="202"/>
      <c r="L101" s="110">
        <f t="shared" si="7"/>
        <v>0</v>
      </c>
      <c r="M101" s="125"/>
      <c r="N101" s="59"/>
      <c r="O101" s="110">
        <f t="shared" si="8"/>
        <v>0</v>
      </c>
      <c r="P101" s="344"/>
      <c r="R101" s="300"/>
    </row>
    <row r="102" spans="1:18" x14ac:dyDescent="0.25">
      <c r="A102" s="35">
        <v>2236</v>
      </c>
      <c r="B102" s="56" t="s">
        <v>86</v>
      </c>
      <c r="C102" s="362">
        <f t="shared" si="4"/>
        <v>0</v>
      </c>
      <c r="D102" s="253"/>
      <c r="E102" s="59"/>
      <c r="F102" s="143">
        <f t="shared" si="5"/>
        <v>0</v>
      </c>
      <c r="G102" s="253"/>
      <c r="H102" s="202"/>
      <c r="I102" s="110">
        <f t="shared" si="6"/>
        <v>0</v>
      </c>
      <c r="J102" s="253"/>
      <c r="K102" s="202"/>
      <c r="L102" s="110">
        <f t="shared" si="7"/>
        <v>0</v>
      </c>
      <c r="M102" s="125"/>
      <c r="N102" s="59"/>
      <c r="O102" s="110">
        <f t="shared" si="8"/>
        <v>0</v>
      </c>
      <c r="P102" s="344"/>
      <c r="R102" s="300"/>
    </row>
    <row r="103" spans="1:18" ht="24" x14ac:dyDescent="0.25">
      <c r="A103" s="35">
        <v>2239</v>
      </c>
      <c r="B103" s="56" t="s">
        <v>87</v>
      </c>
      <c r="C103" s="362">
        <f t="shared" si="4"/>
        <v>0</v>
      </c>
      <c r="D103" s="253"/>
      <c r="E103" s="59"/>
      <c r="F103" s="143">
        <f t="shared" si="5"/>
        <v>0</v>
      </c>
      <c r="G103" s="253"/>
      <c r="H103" s="202"/>
      <c r="I103" s="110">
        <f t="shared" si="6"/>
        <v>0</v>
      </c>
      <c r="J103" s="253"/>
      <c r="K103" s="202"/>
      <c r="L103" s="110">
        <f t="shared" si="7"/>
        <v>0</v>
      </c>
      <c r="M103" s="125"/>
      <c r="N103" s="59"/>
      <c r="O103" s="110">
        <f t="shared" si="8"/>
        <v>0</v>
      </c>
      <c r="P103" s="344"/>
      <c r="R103" s="300"/>
    </row>
    <row r="104" spans="1:18" ht="36" x14ac:dyDescent="0.25">
      <c r="A104" s="111">
        <v>2240</v>
      </c>
      <c r="B104" s="56" t="s">
        <v>305</v>
      </c>
      <c r="C104" s="362">
        <f t="shared" si="4"/>
        <v>46</v>
      </c>
      <c r="D104" s="254">
        <f>SUM(D105:D112)</f>
        <v>46</v>
      </c>
      <c r="E104" s="38">
        <f>SUM(E105:E112)</f>
        <v>0</v>
      </c>
      <c r="F104" s="149">
        <f t="shared" si="5"/>
        <v>46</v>
      </c>
      <c r="G104" s="254">
        <f>SUM(G105:G112)</f>
        <v>0</v>
      </c>
      <c r="H104" s="118">
        <f>SUM(H105:H112)</f>
        <v>0</v>
      </c>
      <c r="I104" s="112">
        <f t="shared" si="6"/>
        <v>0</v>
      </c>
      <c r="J104" s="254">
        <f>SUM(J105:J112)</f>
        <v>0</v>
      </c>
      <c r="K104" s="118">
        <f>SUM(K105:K112)</f>
        <v>0</v>
      </c>
      <c r="L104" s="112">
        <f t="shared" si="7"/>
        <v>0</v>
      </c>
      <c r="M104" s="135">
        <f>SUM(M105:M112)</f>
        <v>0</v>
      </c>
      <c r="N104" s="38">
        <f>SUM(N105:N112)</f>
        <v>0</v>
      </c>
      <c r="O104" s="112">
        <f t="shared" si="8"/>
        <v>0</v>
      </c>
      <c r="P104" s="344"/>
      <c r="R104" s="300"/>
    </row>
    <row r="105" spans="1:18" x14ac:dyDescent="0.25">
      <c r="A105" s="35">
        <v>2241</v>
      </c>
      <c r="B105" s="56" t="s">
        <v>88</v>
      </c>
      <c r="C105" s="362">
        <f t="shared" si="4"/>
        <v>0</v>
      </c>
      <c r="D105" s="253"/>
      <c r="E105" s="59"/>
      <c r="F105" s="143">
        <f t="shared" si="5"/>
        <v>0</v>
      </c>
      <c r="G105" s="253"/>
      <c r="H105" s="202"/>
      <c r="I105" s="110">
        <f t="shared" si="6"/>
        <v>0</v>
      </c>
      <c r="J105" s="253"/>
      <c r="K105" s="202"/>
      <c r="L105" s="110">
        <f t="shared" si="7"/>
        <v>0</v>
      </c>
      <c r="M105" s="125"/>
      <c r="N105" s="59"/>
      <c r="O105" s="110">
        <f t="shared" si="8"/>
        <v>0</v>
      </c>
      <c r="P105" s="344"/>
      <c r="R105" s="300"/>
    </row>
    <row r="106" spans="1:18" ht="24" x14ac:dyDescent="0.25">
      <c r="A106" s="35">
        <v>2242</v>
      </c>
      <c r="B106" s="56" t="s">
        <v>89</v>
      </c>
      <c r="C106" s="362">
        <f t="shared" si="4"/>
        <v>0</v>
      </c>
      <c r="D106" s="253"/>
      <c r="E106" s="59"/>
      <c r="F106" s="143">
        <f t="shared" si="5"/>
        <v>0</v>
      </c>
      <c r="G106" s="253"/>
      <c r="H106" s="202"/>
      <c r="I106" s="110">
        <f t="shared" si="6"/>
        <v>0</v>
      </c>
      <c r="J106" s="253"/>
      <c r="K106" s="202"/>
      <c r="L106" s="110">
        <f t="shared" si="7"/>
        <v>0</v>
      </c>
      <c r="M106" s="125"/>
      <c r="N106" s="59"/>
      <c r="O106" s="110">
        <f t="shared" si="8"/>
        <v>0</v>
      </c>
      <c r="P106" s="344"/>
      <c r="R106" s="300"/>
    </row>
    <row r="107" spans="1:18" ht="24" x14ac:dyDescent="0.25">
      <c r="A107" s="35">
        <v>2243</v>
      </c>
      <c r="B107" s="56" t="s">
        <v>90</v>
      </c>
      <c r="C107" s="362">
        <f t="shared" si="4"/>
        <v>0</v>
      </c>
      <c r="D107" s="253"/>
      <c r="E107" s="59"/>
      <c r="F107" s="143">
        <f t="shared" si="5"/>
        <v>0</v>
      </c>
      <c r="G107" s="253"/>
      <c r="H107" s="202"/>
      <c r="I107" s="110">
        <f t="shared" si="6"/>
        <v>0</v>
      </c>
      <c r="J107" s="253"/>
      <c r="K107" s="202"/>
      <c r="L107" s="110">
        <f t="shared" si="7"/>
        <v>0</v>
      </c>
      <c r="M107" s="125"/>
      <c r="N107" s="59"/>
      <c r="O107" s="110">
        <f t="shared" si="8"/>
        <v>0</v>
      </c>
      <c r="P107" s="344"/>
      <c r="R107" s="300"/>
    </row>
    <row r="108" spans="1:18" x14ac:dyDescent="0.25">
      <c r="A108" s="35">
        <v>2244</v>
      </c>
      <c r="B108" s="56" t="s">
        <v>306</v>
      </c>
      <c r="C108" s="362">
        <f t="shared" si="4"/>
        <v>0</v>
      </c>
      <c r="D108" s="253"/>
      <c r="E108" s="59"/>
      <c r="F108" s="143">
        <f t="shared" si="5"/>
        <v>0</v>
      </c>
      <c r="G108" s="253"/>
      <c r="H108" s="202"/>
      <c r="I108" s="110">
        <f t="shared" si="6"/>
        <v>0</v>
      </c>
      <c r="J108" s="253"/>
      <c r="K108" s="202"/>
      <c r="L108" s="110">
        <f t="shared" si="7"/>
        <v>0</v>
      </c>
      <c r="M108" s="125"/>
      <c r="N108" s="59"/>
      <c r="O108" s="110">
        <f t="shared" si="8"/>
        <v>0</v>
      </c>
      <c r="P108" s="344"/>
      <c r="R108" s="300"/>
    </row>
    <row r="109" spans="1:18" ht="24" x14ac:dyDescent="0.25">
      <c r="A109" s="35">
        <v>2246</v>
      </c>
      <c r="B109" s="56" t="s">
        <v>91</v>
      </c>
      <c r="C109" s="362">
        <f t="shared" si="4"/>
        <v>0</v>
      </c>
      <c r="D109" s="253"/>
      <c r="E109" s="59"/>
      <c r="F109" s="143">
        <f t="shared" si="5"/>
        <v>0</v>
      </c>
      <c r="G109" s="253"/>
      <c r="H109" s="202"/>
      <c r="I109" s="110">
        <f t="shared" si="6"/>
        <v>0</v>
      </c>
      <c r="J109" s="253"/>
      <c r="K109" s="202"/>
      <c r="L109" s="110">
        <f t="shared" si="7"/>
        <v>0</v>
      </c>
      <c r="M109" s="125"/>
      <c r="N109" s="59"/>
      <c r="O109" s="110">
        <f t="shared" si="8"/>
        <v>0</v>
      </c>
      <c r="P109" s="344"/>
      <c r="R109" s="300"/>
    </row>
    <row r="110" spans="1:18" x14ac:dyDescent="0.25">
      <c r="A110" s="35">
        <v>2247</v>
      </c>
      <c r="B110" s="56" t="s">
        <v>92</v>
      </c>
      <c r="C110" s="362">
        <f t="shared" si="4"/>
        <v>46</v>
      </c>
      <c r="D110" s="253">
        <v>46</v>
      </c>
      <c r="E110" s="59"/>
      <c r="F110" s="143">
        <f t="shared" si="5"/>
        <v>46</v>
      </c>
      <c r="G110" s="253"/>
      <c r="H110" s="202"/>
      <c r="I110" s="110">
        <f t="shared" si="6"/>
        <v>0</v>
      </c>
      <c r="J110" s="253"/>
      <c r="K110" s="202"/>
      <c r="L110" s="110">
        <f t="shared" si="7"/>
        <v>0</v>
      </c>
      <c r="M110" s="125"/>
      <c r="N110" s="59"/>
      <c r="O110" s="110">
        <f t="shared" si="8"/>
        <v>0</v>
      </c>
      <c r="P110" s="344"/>
      <c r="R110" s="300"/>
    </row>
    <row r="111" spans="1:18" ht="24" x14ac:dyDescent="0.25">
      <c r="A111" s="35">
        <v>2248</v>
      </c>
      <c r="B111" s="56" t="s">
        <v>93</v>
      </c>
      <c r="C111" s="362">
        <f t="shared" si="4"/>
        <v>0</v>
      </c>
      <c r="D111" s="253"/>
      <c r="E111" s="59"/>
      <c r="F111" s="143">
        <f t="shared" si="5"/>
        <v>0</v>
      </c>
      <c r="G111" s="253"/>
      <c r="H111" s="202"/>
      <c r="I111" s="110">
        <f t="shared" si="6"/>
        <v>0</v>
      </c>
      <c r="J111" s="253"/>
      <c r="K111" s="202"/>
      <c r="L111" s="110">
        <f t="shared" si="7"/>
        <v>0</v>
      </c>
      <c r="M111" s="125"/>
      <c r="N111" s="59"/>
      <c r="O111" s="110">
        <f t="shared" si="8"/>
        <v>0</v>
      </c>
      <c r="P111" s="344"/>
      <c r="R111" s="300"/>
    </row>
    <row r="112" spans="1:18" ht="24" x14ac:dyDescent="0.25">
      <c r="A112" s="35">
        <v>2249</v>
      </c>
      <c r="B112" s="56" t="s">
        <v>94</v>
      </c>
      <c r="C112" s="362">
        <f t="shared" si="4"/>
        <v>0</v>
      </c>
      <c r="D112" s="253"/>
      <c r="E112" s="59"/>
      <c r="F112" s="143">
        <f t="shared" si="5"/>
        <v>0</v>
      </c>
      <c r="G112" s="253"/>
      <c r="H112" s="202"/>
      <c r="I112" s="110">
        <f t="shared" si="6"/>
        <v>0</v>
      </c>
      <c r="J112" s="253"/>
      <c r="K112" s="202"/>
      <c r="L112" s="110">
        <f t="shared" si="7"/>
        <v>0</v>
      </c>
      <c r="M112" s="125"/>
      <c r="N112" s="59"/>
      <c r="O112" s="110">
        <f t="shared" si="8"/>
        <v>0</v>
      </c>
      <c r="P112" s="344"/>
      <c r="R112" s="300"/>
    </row>
    <row r="113" spans="1:18" x14ac:dyDescent="0.25">
      <c r="A113" s="111">
        <v>2250</v>
      </c>
      <c r="B113" s="56" t="s">
        <v>95</v>
      </c>
      <c r="C113" s="362">
        <f t="shared" si="4"/>
        <v>0</v>
      </c>
      <c r="D113" s="254">
        <f>SUM(D114:D116)</f>
        <v>0</v>
      </c>
      <c r="E113" s="38">
        <f>SUM(E114:E116)</f>
        <v>0</v>
      </c>
      <c r="F113" s="149">
        <f t="shared" si="5"/>
        <v>0</v>
      </c>
      <c r="G113" s="254">
        <f>SUM(G114:G116)</f>
        <v>0</v>
      </c>
      <c r="H113" s="118">
        <f>SUM(H114:H116)</f>
        <v>0</v>
      </c>
      <c r="I113" s="112">
        <f t="shared" si="6"/>
        <v>0</v>
      </c>
      <c r="J113" s="254">
        <f>SUM(J114:J116)</f>
        <v>0</v>
      </c>
      <c r="K113" s="118">
        <f>SUM(K114:K116)</f>
        <v>0</v>
      </c>
      <c r="L113" s="112">
        <f t="shared" si="7"/>
        <v>0</v>
      </c>
      <c r="M113" s="135">
        <f>SUM(M114:M116)</f>
        <v>0</v>
      </c>
      <c r="N113" s="38">
        <f>SUM(N114:N116)</f>
        <v>0</v>
      </c>
      <c r="O113" s="112">
        <f t="shared" si="8"/>
        <v>0</v>
      </c>
      <c r="P113" s="344"/>
      <c r="R113" s="300"/>
    </row>
    <row r="114" spans="1:18" x14ac:dyDescent="0.25">
      <c r="A114" s="35">
        <v>2251</v>
      </c>
      <c r="B114" s="56" t="s">
        <v>96</v>
      </c>
      <c r="C114" s="362">
        <f t="shared" si="4"/>
        <v>0</v>
      </c>
      <c r="D114" s="253"/>
      <c r="E114" s="59"/>
      <c r="F114" s="143">
        <f t="shared" si="5"/>
        <v>0</v>
      </c>
      <c r="G114" s="253"/>
      <c r="H114" s="202"/>
      <c r="I114" s="110">
        <f t="shared" si="6"/>
        <v>0</v>
      </c>
      <c r="J114" s="253"/>
      <c r="K114" s="202"/>
      <c r="L114" s="110">
        <f t="shared" si="7"/>
        <v>0</v>
      </c>
      <c r="M114" s="125"/>
      <c r="N114" s="59"/>
      <c r="O114" s="110">
        <f t="shared" si="8"/>
        <v>0</v>
      </c>
      <c r="P114" s="344"/>
      <c r="R114" s="300"/>
    </row>
    <row r="115" spans="1:18" ht="24" x14ac:dyDescent="0.25">
      <c r="A115" s="35">
        <v>2252</v>
      </c>
      <c r="B115" s="56" t="s">
        <v>97</v>
      </c>
      <c r="C115" s="362">
        <f t="shared" ref="C115:C179" si="9">F115+I115+L115+O115</f>
        <v>0</v>
      </c>
      <c r="D115" s="253"/>
      <c r="E115" s="59"/>
      <c r="F115" s="143">
        <f t="shared" si="5"/>
        <v>0</v>
      </c>
      <c r="G115" s="253"/>
      <c r="H115" s="202"/>
      <c r="I115" s="110">
        <f t="shared" si="6"/>
        <v>0</v>
      </c>
      <c r="J115" s="253"/>
      <c r="K115" s="202"/>
      <c r="L115" s="110">
        <f t="shared" si="7"/>
        <v>0</v>
      </c>
      <c r="M115" s="125"/>
      <c r="N115" s="59"/>
      <c r="O115" s="110">
        <f t="shared" si="8"/>
        <v>0</v>
      </c>
      <c r="P115" s="344"/>
      <c r="R115" s="300"/>
    </row>
    <row r="116" spans="1:18" ht="24" x14ac:dyDescent="0.25">
      <c r="A116" s="35">
        <v>2259</v>
      </c>
      <c r="B116" s="56" t="s">
        <v>98</v>
      </c>
      <c r="C116" s="362">
        <f t="shared" si="9"/>
        <v>0</v>
      </c>
      <c r="D116" s="253"/>
      <c r="E116" s="59"/>
      <c r="F116" s="143">
        <f t="shared" ref="F116:F180" si="10">D116+E116</f>
        <v>0</v>
      </c>
      <c r="G116" s="253"/>
      <c r="H116" s="202"/>
      <c r="I116" s="110">
        <f t="shared" ref="I116:I180" si="11">G116+H116</f>
        <v>0</v>
      </c>
      <c r="J116" s="253"/>
      <c r="K116" s="202"/>
      <c r="L116" s="110">
        <f t="shared" ref="L116:L180" si="12">J116+K116</f>
        <v>0</v>
      </c>
      <c r="M116" s="125"/>
      <c r="N116" s="59"/>
      <c r="O116" s="110">
        <f t="shared" ref="O116:O180" si="13">M116+N116</f>
        <v>0</v>
      </c>
      <c r="P116" s="344"/>
      <c r="R116" s="300"/>
    </row>
    <row r="117" spans="1:18" x14ac:dyDescent="0.25">
      <c r="A117" s="111">
        <v>2260</v>
      </c>
      <c r="B117" s="56" t="s">
        <v>99</v>
      </c>
      <c r="C117" s="362">
        <f t="shared" si="9"/>
        <v>15071</v>
      </c>
      <c r="D117" s="254">
        <f>SUM(D118:D122)</f>
        <v>15071</v>
      </c>
      <c r="E117" s="38">
        <f>SUM(E118:E122)</f>
        <v>0</v>
      </c>
      <c r="F117" s="149">
        <f t="shared" si="10"/>
        <v>15071</v>
      </c>
      <c r="G117" s="254">
        <f>SUM(G118:G122)</f>
        <v>0</v>
      </c>
      <c r="H117" s="118">
        <f>SUM(H118:H122)</f>
        <v>0</v>
      </c>
      <c r="I117" s="112">
        <f t="shared" si="11"/>
        <v>0</v>
      </c>
      <c r="J117" s="254">
        <f>SUM(J118:J122)</f>
        <v>0</v>
      </c>
      <c r="K117" s="118">
        <f>SUM(K118:K122)</f>
        <v>0</v>
      </c>
      <c r="L117" s="112">
        <f t="shared" si="12"/>
        <v>0</v>
      </c>
      <c r="M117" s="135">
        <f>SUM(M118:M122)</f>
        <v>0</v>
      </c>
      <c r="N117" s="38">
        <f>SUM(N118:N122)</f>
        <v>0</v>
      </c>
      <c r="O117" s="112">
        <f t="shared" si="13"/>
        <v>0</v>
      </c>
      <c r="P117" s="344"/>
      <c r="R117" s="300"/>
    </row>
    <row r="118" spans="1:18" x14ac:dyDescent="0.25">
      <c r="A118" s="35">
        <v>2261</v>
      </c>
      <c r="B118" s="56" t="s">
        <v>100</v>
      </c>
      <c r="C118" s="362">
        <f t="shared" si="9"/>
        <v>0</v>
      </c>
      <c r="D118" s="253"/>
      <c r="E118" s="59"/>
      <c r="F118" s="143">
        <f t="shared" si="10"/>
        <v>0</v>
      </c>
      <c r="G118" s="253"/>
      <c r="H118" s="202"/>
      <c r="I118" s="110">
        <f t="shared" si="11"/>
        <v>0</v>
      </c>
      <c r="J118" s="253"/>
      <c r="K118" s="202"/>
      <c r="L118" s="110">
        <f t="shared" si="12"/>
        <v>0</v>
      </c>
      <c r="M118" s="125"/>
      <c r="N118" s="59"/>
      <c r="O118" s="110">
        <f t="shared" si="13"/>
        <v>0</v>
      </c>
      <c r="P118" s="344"/>
      <c r="R118" s="300"/>
    </row>
    <row r="119" spans="1:18" x14ac:dyDescent="0.25">
      <c r="A119" s="35">
        <v>2262</v>
      </c>
      <c r="B119" s="56" t="s">
        <v>101</v>
      </c>
      <c r="C119" s="362">
        <f t="shared" si="9"/>
        <v>17</v>
      </c>
      <c r="D119" s="253">
        <v>17</v>
      </c>
      <c r="E119" s="59"/>
      <c r="F119" s="143">
        <f t="shared" si="10"/>
        <v>17</v>
      </c>
      <c r="G119" s="253"/>
      <c r="H119" s="202"/>
      <c r="I119" s="110">
        <f t="shared" si="11"/>
        <v>0</v>
      </c>
      <c r="J119" s="253"/>
      <c r="K119" s="202"/>
      <c r="L119" s="110">
        <f t="shared" si="12"/>
        <v>0</v>
      </c>
      <c r="M119" s="125"/>
      <c r="N119" s="59"/>
      <c r="O119" s="110">
        <f t="shared" si="13"/>
        <v>0</v>
      </c>
      <c r="P119" s="344"/>
      <c r="R119" s="300"/>
    </row>
    <row r="120" spans="1:18" x14ac:dyDescent="0.25">
      <c r="A120" s="35">
        <v>2263</v>
      </c>
      <c r="B120" s="56" t="s">
        <v>102</v>
      </c>
      <c r="C120" s="362">
        <f t="shared" si="9"/>
        <v>0</v>
      </c>
      <c r="D120" s="253"/>
      <c r="E120" s="59"/>
      <c r="F120" s="143">
        <f t="shared" si="10"/>
        <v>0</v>
      </c>
      <c r="G120" s="253"/>
      <c r="H120" s="202"/>
      <c r="I120" s="110">
        <f t="shared" si="11"/>
        <v>0</v>
      </c>
      <c r="J120" s="253"/>
      <c r="K120" s="202"/>
      <c r="L120" s="110">
        <f t="shared" si="12"/>
        <v>0</v>
      </c>
      <c r="M120" s="125"/>
      <c r="N120" s="59"/>
      <c r="O120" s="110">
        <f t="shared" si="13"/>
        <v>0</v>
      </c>
      <c r="P120" s="344"/>
      <c r="R120" s="300"/>
    </row>
    <row r="121" spans="1:18" ht="24" x14ac:dyDescent="0.25">
      <c r="A121" s="35">
        <v>2264</v>
      </c>
      <c r="B121" s="56" t="s">
        <v>307</v>
      </c>
      <c r="C121" s="362">
        <f t="shared" si="9"/>
        <v>15054</v>
      </c>
      <c r="D121" s="253">
        <v>15054</v>
      </c>
      <c r="E121" s="59"/>
      <c r="F121" s="143">
        <f t="shared" si="10"/>
        <v>15054</v>
      </c>
      <c r="G121" s="253"/>
      <c r="H121" s="202"/>
      <c r="I121" s="110">
        <f t="shared" si="11"/>
        <v>0</v>
      </c>
      <c r="J121" s="253"/>
      <c r="K121" s="202"/>
      <c r="L121" s="110">
        <f t="shared" si="12"/>
        <v>0</v>
      </c>
      <c r="M121" s="125"/>
      <c r="N121" s="59"/>
      <c r="O121" s="110">
        <f t="shared" si="13"/>
        <v>0</v>
      </c>
      <c r="P121" s="344"/>
      <c r="R121" s="300"/>
    </row>
    <row r="122" spans="1:18" x14ac:dyDescent="0.25">
      <c r="A122" s="35">
        <v>2269</v>
      </c>
      <c r="B122" s="56" t="s">
        <v>103</v>
      </c>
      <c r="C122" s="362">
        <f t="shared" si="9"/>
        <v>0</v>
      </c>
      <c r="D122" s="253"/>
      <c r="E122" s="59"/>
      <c r="F122" s="143">
        <f t="shared" si="10"/>
        <v>0</v>
      </c>
      <c r="G122" s="253"/>
      <c r="H122" s="202"/>
      <c r="I122" s="110">
        <f t="shared" si="11"/>
        <v>0</v>
      </c>
      <c r="J122" s="253"/>
      <c r="K122" s="202"/>
      <c r="L122" s="110">
        <f t="shared" si="12"/>
        <v>0</v>
      </c>
      <c r="M122" s="125"/>
      <c r="N122" s="59"/>
      <c r="O122" s="110">
        <f t="shared" si="13"/>
        <v>0</v>
      </c>
      <c r="P122" s="344"/>
      <c r="R122" s="300"/>
    </row>
    <row r="123" spans="1:18" x14ac:dyDescent="0.25">
      <c r="A123" s="111">
        <v>2270</v>
      </c>
      <c r="B123" s="56" t="s">
        <v>104</v>
      </c>
      <c r="C123" s="362">
        <f t="shared" si="9"/>
        <v>300567</v>
      </c>
      <c r="D123" s="254">
        <f>SUM(D124:D128)</f>
        <v>249748</v>
      </c>
      <c r="E123" s="38">
        <f>SUM(E124:E128)</f>
        <v>50819</v>
      </c>
      <c r="F123" s="149">
        <f t="shared" si="10"/>
        <v>300567</v>
      </c>
      <c r="G123" s="254">
        <f>SUM(G124:G128)</f>
        <v>0</v>
      </c>
      <c r="H123" s="118">
        <f>SUM(H124:H128)</f>
        <v>0</v>
      </c>
      <c r="I123" s="112">
        <f t="shared" si="11"/>
        <v>0</v>
      </c>
      <c r="J123" s="254">
        <f>SUM(J124:J128)</f>
        <v>0</v>
      </c>
      <c r="K123" s="118">
        <f>SUM(K124:K128)</f>
        <v>0</v>
      </c>
      <c r="L123" s="112">
        <f t="shared" si="12"/>
        <v>0</v>
      </c>
      <c r="M123" s="135">
        <f>SUM(M124:M128)</f>
        <v>0</v>
      </c>
      <c r="N123" s="38">
        <f>SUM(N124:N128)</f>
        <v>0</v>
      </c>
      <c r="O123" s="112">
        <f t="shared" si="13"/>
        <v>0</v>
      </c>
      <c r="P123" s="344"/>
      <c r="R123" s="300"/>
    </row>
    <row r="124" spans="1:18" x14ac:dyDescent="0.25">
      <c r="A124" s="35">
        <v>2272</v>
      </c>
      <c r="B124" s="1" t="s">
        <v>105</v>
      </c>
      <c r="C124" s="362">
        <f t="shared" si="9"/>
        <v>0</v>
      </c>
      <c r="D124" s="253"/>
      <c r="E124" s="59"/>
      <c r="F124" s="143">
        <f t="shared" si="10"/>
        <v>0</v>
      </c>
      <c r="G124" s="253"/>
      <c r="H124" s="202"/>
      <c r="I124" s="110">
        <f t="shared" si="11"/>
        <v>0</v>
      </c>
      <c r="J124" s="253"/>
      <c r="K124" s="202"/>
      <c r="L124" s="110">
        <f t="shared" si="12"/>
        <v>0</v>
      </c>
      <c r="M124" s="125"/>
      <c r="N124" s="59"/>
      <c r="O124" s="110">
        <f t="shared" si="13"/>
        <v>0</v>
      </c>
      <c r="P124" s="344"/>
      <c r="R124" s="300"/>
    </row>
    <row r="125" spans="1:18" ht="24" x14ac:dyDescent="0.25">
      <c r="A125" s="35">
        <v>2275</v>
      </c>
      <c r="B125" s="56" t="s">
        <v>106</v>
      </c>
      <c r="C125" s="362">
        <f t="shared" si="9"/>
        <v>6829</v>
      </c>
      <c r="D125" s="253">
        <f>14757-7928</f>
        <v>6829</v>
      </c>
      <c r="E125" s="59"/>
      <c r="F125" s="143">
        <f t="shared" si="10"/>
        <v>6829</v>
      </c>
      <c r="G125" s="253"/>
      <c r="H125" s="202"/>
      <c r="I125" s="110">
        <f t="shared" si="11"/>
        <v>0</v>
      </c>
      <c r="J125" s="253"/>
      <c r="K125" s="202"/>
      <c r="L125" s="110">
        <f t="shared" si="12"/>
        <v>0</v>
      </c>
      <c r="M125" s="125"/>
      <c r="N125" s="59"/>
      <c r="O125" s="110">
        <f t="shared" si="13"/>
        <v>0</v>
      </c>
      <c r="P125" s="344"/>
      <c r="R125" s="300"/>
    </row>
    <row r="126" spans="1:18" ht="36" x14ac:dyDescent="0.25">
      <c r="A126" s="35">
        <v>2276</v>
      </c>
      <c r="B126" s="56" t="s">
        <v>107</v>
      </c>
      <c r="C126" s="362">
        <f t="shared" si="9"/>
        <v>0</v>
      </c>
      <c r="D126" s="253"/>
      <c r="E126" s="59"/>
      <c r="F126" s="143">
        <f t="shared" si="10"/>
        <v>0</v>
      </c>
      <c r="G126" s="253"/>
      <c r="H126" s="202"/>
      <c r="I126" s="110">
        <f t="shared" si="11"/>
        <v>0</v>
      </c>
      <c r="J126" s="253"/>
      <c r="K126" s="202"/>
      <c r="L126" s="110">
        <f t="shared" si="12"/>
        <v>0</v>
      </c>
      <c r="M126" s="125"/>
      <c r="N126" s="59"/>
      <c r="O126" s="110">
        <f t="shared" si="13"/>
        <v>0</v>
      </c>
      <c r="P126" s="344"/>
      <c r="R126" s="300"/>
    </row>
    <row r="127" spans="1:18" ht="24" customHeight="1" x14ac:dyDescent="0.25">
      <c r="A127" s="35">
        <v>2278</v>
      </c>
      <c r="B127" s="56" t="s">
        <v>108</v>
      </c>
      <c r="C127" s="362">
        <f t="shared" si="9"/>
        <v>0</v>
      </c>
      <c r="D127" s="253"/>
      <c r="E127" s="59"/>
      <c r="F127" s="143">
        <f t="shared" si="10"/>
        <v>0</v>
      </c>
      <c r="G127" s="253"/>
      <c r="H127" s="202"/>
      <c r="I127" s="110">
        <f t="shared" si="11"/>
        <v>0</v>
      </c>
      <c r="J127" s="253"/>
      <c r="K127" s="202"/>
      <c r="L127" s="110">
        <f t="shared" si="12"/>
        <v>0</v>
      </c>
      <c r="M127" s="125"/>
      <c r="N127" s="59"/>
      <c r="O127" s="110">
        <f t="shared" si="13"/>
        <v>0</v>
      </c>
      <c r="P127" s="344"/>
      <c r="R127" s="300"/>
    </row>
    <row r="128" spans="1:18" ht="40.5" customHeight="1" x14ac:dyDescent="0.25">
      <c r="A128" s="35">
        <v>2279</v>
      </c>
      <c r="B128" s="56" t="s">
        <v>109</v>
      </c>
      <c r="C128" s="362">
        <f t="shared" si="9"/>
        <v>293738</v>
      </c>
      <c r="D128" s="253">
        <v>242919</v>
      </c>
      <c r="E128" s="59">
        <v>50819</v>
      </c>
      <c r="F128" s="143">
        <f t="shared" si="10"/>
        <v>293738</v>
      </c>
      <c r="G128" s="253"/>
      <c r="H128" s="202"/>
      <c r="I128" s="110">
        <f t="shared" si="11"/>
        <v>0</v>
      </c>
      <c r="J128" s="253"/>
      <c r="K128" s="202"/>
      <c r="L128" s="110">
        <f t="shared" si="12"/>
        <v>0</v>
      </c>
      <c r="M128" s="125"/>
      <c r="N128" s="59"/>
      <c r="O128" s="110">
        <f t="shared" si="13"/>
        <v>0</v>
      </c>
      <c r="P128" s="344" t="s">
        <v>735</v>
      </c>
      <c r="R128" s="300"/>
    </row>
    <row r="129" spans="1:18" ht="24" x14ac:dyDescent="0.25">
      <c r="A129" s="116">
        <v>2280</v>
      </c>
      <c r="B129" s="50" t="s">
        <v>110</v>
      </c>
      <c r="C129" s="362">
        <f t="shared" si="9"/>
        <v>0</v>
      </c>
      <c r="D129" s="257">
        <f t="shared" ref="D129:N129" si="14">SUM(D130)</f>
        <v>0</v>
      </c>
      <c r="E129" s="68">
        <f t="shared" si="14"/>
        <v>0</v>
      </c>
      <c r="F129" s="258">
        <f t="shared" si="10"/>
        <v>0</v>
      </c>
      <c r="G129" s="257">
        <f t="shared" si="14"/>
        <v>0</v>
      </c>
      <c r="H129" s="204">
        <f t="shared" si="14"/>
        <v>0</v>
      </c>
      <c r="I129" s="117">
        <f t="shared" si="11"/>
        <v>0</v>
      </c>
      <c r="J129" s="257">
        <f t="shared" si="14"/>
        <v>0</v>
      </c>
      <c r="K129" s="204">
        <f t="shared" si="14"/>
        <v>0</v>
      </c>
      <c r="L129" s="117">
        <f t="shared" si="12"/>
        <v>0</v>
      </c>
      <c r="M129" s="135">
        <f t="shared" si="14"/>
        <v>0</v>
      </c>
      <c r="N129" s="38">
        <f t="shared" si="14"/>
        <v>0</v>
      </c>
      <c r="O129" s="112">
        <f t="shared" si="13"/>
        <v>0</v>
      </c>
      <c r="P129" s="344"/>
      <c r="R129" s="300"/>
    </row>
    <row r="130" spans="1:18" ht="24" x14ac:dyDescent="0.25">
      <c r="A130" s="35">
        <v>2283</v>
      </c>
      <c r="B130" s="56" t="s">
        <v>111</v>
      </c>
      <c r="C130" s="362">
        <f t="shared" si="9"/>
        <v>0</v>
      </c>
      <c r="D130" s="253"/>
      <c r="E130" s="59"/>
      <c r="F130" s="143">
        <f t="shared" si="10"/>
        <v>0</v>
      </c>
      <c r="G130" s="253"/>
      <c r="H130" s="202"/>
      <c r="I130" s="110">
        <f t="shared" si="11"/>
        <v>0</v>
      </c>
      <c r="J130" s="253"/>
      <c r="K130" s="202"/>
      <c r="L130" s="110">
        <f t="shared" si="12"/>
        <v>0</v>
      </c>
      <c r="M130" s="125"/>
      <c r="N130" s="59"/>
      <c r="O130" s="110">
        <f t="shared" si="13"/>
        <v>0</v>
      </c>
      <c r="P130" s="344"/>
      <c r="R130" s="300"/>
    </row>
    <row r="131" spans="1:18" ht="38.25" customHeight="1" x14ac:dyDescent="0.25">
      <c r="A131" s="42">
        <v>2300</v>
      </c>
      <c r="B131" s="104" t="s">
        <v>112</v>
      </c>
      <c r="C131" s="373">
        <f t="shared" si="9"/>
        <v>7219</v>
      </c>
      <c r="D131" s="249">
        <f>SUM(D132,D137,D141,D142,D145,D152,D160,D161,D164)</f>
        <v>7219</v>
      </c>
      <c r="E131" s="48">
        <f>SUM(E132,E137,E141,E142,E145,E152,E160,E161,E164)</f>
        <v>0</v>
      </c>
      <c r="F131" s="250">
        <f t="shared" si="10"/>
        <v>7219</v>
      </c>
      <c r="G131" s="249">
        <f>SUM(G132,G137,G141,G142,G145,G152,G160,G161,G164)</f>
        <v>0</v>
      </c>
      <c r="H131" s="105">
        <f>SUM(H132,H137,H141,H142,H145,H152,H160,H161,H164)</f>
        <v>0</v>
      </c>
      <c r="I131" s="115">
        <f t="shared" si="11"/>
        <v>0</v>
      </c>
      <c r="J131" s="249">
        <f>SUM(J132,J137,J141,J142,J145,J152,J160,J161,J164)</f>
        <v>0</v>
      </c>
      <c r="K131" s="105">
        <f>SUM(K132,K137,K141,K142,K145,K152,K160,K161,K164)</f>
        <v>0</v>
      </c>
      <c r="L131" s="115">
        <f t="shared" si="12"/>
        <v>0</v>
      </c>
      <c r="M131" s="123">
        <f>SUM(M132,M137,M141,M142,M145,M152,M160,M161,M164)</f>
        <v>0</v>
      </c>
      <c r="N131" s="48">
        <f>SUM(N132,N137,N141,N142,N145,N152,N160,N161,N164)</f>
        <v>0</v>
      </c>
      <c r="O131" s="115">
        <f t="shared" si="13"/>
        <v>0</v>
      </c>
      <c r="P131" s="346"/>
      <c r="R131" s="300"/>
    </row>
    <row r="132" spans="1:18" ht="24" x14ac:dyDescent="0.25">
      <c r="A132" s="116">
        <v>2310</v>
      </c>
      <c r="B132" s="50" t="s">
        <v>308</v>
      </c>
      <c r="C132" s="374">
        <f t="shared" si="9"/>
        <v>5529</v>
      </c>
      <c r="D132" s="361">
        <f>SUM(D133:D136)</f>
        <v>5529</v>
      </c>
      <c r="E132" s="204">
        <f>SUM(E133:E136)</f>
        <v>0</v>
      </c>
      <c r="F132" s="258">
        <f t="shared" si="10"/>
        <v>5529</v>
      </c>
      <c r="G132" s="257">
        <f>SUM(G133:G136)</f>
        <v>0</v>
      </c>
      <c r="H132" s="204">
        <f>SUM(H133:H136)</f>
        <v>0</v>
      </c>
      <c r="I132" s="117">
        <f t="shared" si="11"/>
        <v>0</v>
      </c>
      <c r="J132" s="257">
        <f>SUM(J133:J136)</f>
        <v>0</v>
      </c>
      <c r="K132" s="204">
        <f>SUM(K133:K136)</f>
        <v>0</v>
      </c>
      <c r="L132" s="117">
        <f t="shared" si="12"/>
        <v>0</v>
      </c>
      <c r="M132" s="141">
        <f>SUM(M133:M136)</f>
        <v>0</v>
      </c>
      <c r="N132" s="68">
        <f>SUM(N133:N136)</f>
        <v>0</v>
      </c>
      <c r="O132" s="117">
        <f t="shared" si="13"/>
        <v>0</v>
      </c>
      <c r="P132" s="343"/>
      <c r="R132" s="300"/>
    </row>
    <row r="133" spans="1:18" x14ac:dyDescent="0.25">
      <c r="A133" s="35">
        <v>2311</v>
      </c>
      <c r="B133" s="56" t="s">
        <v>113</v>
      </c>
      <c r="C133" s="362">
        <f t="shared" si="9"/>
        <v>30</v>
      </c>
      <c r="D133" s="253">
        <v>30</v>
      </c>
      <c r="E133" s="59"/>
      <c r="F133" s="143">
        <f t="shared" si="10"/>
        <v>30</v>
      </c>
      <c r="G133" s="253"/>
      <c r="H133" s="202"/>
      <c r="I133" s="110">
        <f t="shared" si="11"/>
        <v>0</v>
      </c>
      <c r="J133" s="253"/>
      <c r="K133" s="202"/>
      <c r="L133" s="110">
        <f t="shared" si="12"/>
        <v>0</v>
      </c>
      <c r="M133" s="125"/>
      <c r="N133" s="59"/>
      <c r="O133" s="110">
        <f t="shared" si="13"/>
        <v>0</v>
      </c>
      <c r="P133" s="344"/>
      <c r="R133" s="300"/>
    </row>
    <row r="134" spans="1:18" x14ac:dyDescent="0.25">
      <c r="A134" s="35">
        <v>2312</v>
      </c>
      <c r="B134" s="56" t="s">
        <v>114</v>
      </c>
      <c r="C134" s="362">
        <f t="shared" si="9"/>
        <v>0</v>
      </c>
      <c r="D134" s="253"/>
      <c r="E134" s="59"/>
      <c r="F134" s="143">
        <f t="shared" si="10"/>
        <v>0</v>
      </c>
      <c r="G134" s="253"/>
      <c r="H134" s="202"/>
      <c r="I134" s="110">
        <f t="shared" si="11"/>
        <v>0</v>
      </c>
      <c r="J134" s="253"/>
      <c r="K134" s="202"/>
      <c r="L134" s="110">
        <f t="shared" si="12"/>
        <v>0</v>
      </c>
      <c r="M134" s="125"/>
      <c r="N134" s="59"/>
      <c r="O134" s="110">
        <f t="shared" si="13"/>
        <v>0</v>
      </c>
      <c r="P134" s="344"/>
      <c r="R134" s="300"/>
    </row>
    <row r="135" spans="1:18" x14ac:dyDescent="0.25">
      <c r="A135" s="35">
        <v>2313</v>
      </c>
      <c r="B135" s="56" t="s">
        <v>115</v>
      </c>
      <c r="C135" s="362">
        <f t="shared" si="9"/>
        <v>0</v>
      </c>
      <c r="D135" s="253"/>
      <c r="E135" s="59"/>
      <c r="F135" s="143">
        <f t="shared" si="10"/>
        <v>0</v>
      </c>
      <c r="G135" s="253"/>
      <c r="H135" s="202"/>
      <c r="I135" s="110">
        <f t="shared" si="11"/>
        <v>0</v>
      </c>
      <c r="J135" s="253"/>
      <c r="K135" s="202"/>
      <c r="L135" s="110">
        <f t="shared" si="12"/>
        <v>0</v>
      </c>
      <c r="M135" s="125"/>
      <c r="N135" s="59"/>
      <c r="O135" s="110">
        <f t="shared" si="13"/>
        <v>0</v>
      </c>
      <c r="P135" s="344"/>
      <c r="R135" s="300"/>
    </row>
    <row r="136" spans="1:18" ht="36" x14ac:dyDescent="0.25">
      <c r="A136" s="35">
        <v>2314</v>
      </c>
      <c r="B136" s="56" t="s">
        <v>294</v>
      </c>
      <c r="C136" s="362">
        <f t="shared" si="9"/>
        <v>5499</v>
      </c>
      <c r="D136" s="253">
        <f>4061+1438</f>
        <v>5499</v>
      </c>
      <c r="E136" s="59"/>
      <c r="F136" s="143">
        <f t="shared" si="10"/>
        <v>5499</v>
      </c>
      <c r="G136" s="253"/>
      <c r="H136" s="202"/>
      <c r="I136" s="110">
        <f t="shared" si="11"/>
        <v>0</v>
      </c>
      <c r="J136" s="253"/>
      <c r="K136" s="202"/>
      <c r="L136" s="110">
        <f t="shared" si="12"/>
        <v>0</v>
      </c>
      <c r="M136" s="125"/>
      <c r="N136" s="59"/>
      <c r="O136" s="110">
        <f t="shared" si="13"/>
        <v>0</v>
      </c>
      <c r="P136" s="344"/>
      <c r="R136" s="300"/>
    </row>
    <row r="137" spans="1:18" x14ac:dyDescent="0.25">
      <c r="A137" s="111">
        <v>2320</v>
      </c>
      <c r="B137" s="56" t="s">
        <v>116</v>
      </c>
      <c r="C137" s="362">
        <f t="shared" si="9"/>
        <v>0</v>
      </c>
      <c r="D137" s="254">
        <f>SUM(D138:D140)</f>
        <v>0</v>
      </c>
      <c r="E137" s="38">
        <f>SUM(E138:E140)</f>
        <v>0</v>
      </c>
      <c r="F137" s="149">
        <f t="shared" si="10"/>
        <v>0</v>
      </c>
      <c r="G137" s="254">
        <f>SUM(G138:G140)</f>
        <v>0</v>
      </c>
      <c r="H137" s="118">
        <f>SUM(H138:H140)</f>
        <v>0</v>
      </c>
      <c r="I137" s="112">
        <f t="shared" si="11"/>
        <v>0</v>
      </c>
      <c r="J137" s="254">
        <f>SUM(J138:J140)</f>
        <v>0</v>
      </c>
      <c r="K137" s="118">
        <f>SUM(K138:K140)</f>
        <v>0</v>
      </c>
      <c r="L137" s="112">
        <f t="shared" si="12"/>
        <v>0</v>
      </c>
      <c r="M137" s="135">
        <f>SUM(M138:M140)</f>
        <v>0</v>
      </c>
      <c r="N137" s="38">
        <f>SUM(N138:N140)</f>
        <v>0</v>
      </c>
      <c r="O137" s="112">
        <f t="shared" si="13"/>
        <v>0</v>
      </c>
      <c r="P137" s="344"/>
      <c r="R137" s="300"/>
    </row>
    <row r="138" spans="1:18" x14ac:dyDescent="0.25">
      <c r="A138" s="35">
        <v>2321</v>
      </c>
      <c r="B138" s="56" t="s">
        <v>117</v>
      </c>
      <c r="C138" s="362">
        <f t="shared" si="9"/>
        <v>0</v>
      </c>
      <c r="D138" s="253"/>
      <c r="E138" s="59"/>
      <c r="F138" s="143">
        <f t="shared" si="10"/>
        <v>0</v>
      </c>
      <c r="G138" s="253"/>
      <c r="H138" s="202"/>
      <c r="I138" s="110">
        <f t="shared" si="11"/>
        <v>0</v>
      </c>
      <c r="J138" s="253"/>
      <c r="K138" s="202"/>
      <c r="L138" s="110">
        <f t="shared" si="12"/>
        <v>0</v>
      </c>
      <c r="M138" s="125"/>
      <c r="N138" s="59"/>
      <c r="O138" s="110">
        <f t="shared" si="13"/>
        <v>0</v>
      </c>
      <c r="P138" s="344"/>
      <c r="R138" s="300"/>
    </row>
    <row r="139" spans="1:18" x14ac:dyDescent="0.25">
      <c r="A139" s="35">
        <v>2322</v>
      </c>
      <c r="B139" s="56" t="s">
        <v>118</v>
      </c>
      <c r="C139" s="362">
        <f t="shared" si="9"/>
        <v>0</v>
      </c>
      <c r="D139" s="253"/>
      <c r="E139" s="59"/>
      <c r="F139" s="143">
        <f t="shared" si="10"/>
        <v>0</v>
      </c>
      <c r="G139" s="253"/>
      <c r="H139" s="202"/>
      <c r="I139" s="110">
        <f t="shared" si="11"/>
        <v>0</v>
      </c>
      <c r="J139" s="253"/>
      <c r="K139" s="202"/>
      <c r="L139" s="110">
        <f t="shared" si="12"/>
        <v>0</v>
      </c>
      <c r="M139" s="125"/>
      <c r="N139" s="59"/>
      <c r="O139" s="110">
        <f t="shared" si="13"/>
        <v>0</v>
      </c>
      <c r="P139" s="344"/>
      <c r="R139" s="300"/>
    </row>
    <row r="140" spans="1:18" ht="10.5" customHeight="1" x14ac:dyDescent="0.25">
      <c r="A140" s="35">
        <v>2329</v>
      </c>
      <c r="B140" s="56" t="s">
        <v>119</v>
      </c>
      <c r="C140" s="362">
        <f t="shared" si="9"/>
        <v>0</v>
      </c>
      <c r="D140" s="253"/>
      <c r="E140" s="59"/>
      <c r="F140" s="143">
        <f t="shared" si="10"/>
        <v>0</v>
      </c>
      <c r="G140" s="253"/>
      <c r="H140" s="202"/>
      <c r="I140" s="110">
        <f t="shared" si="11"/>
        <v>0</v>
      </c>
      <c r="J140" s="253"/>
      <c r="K140" s="202"/>
      <c r="L140" s="110">
        <f t="shared" si="12"/>
        <v>0</v>
      </c>
      <c r="M140" s="125"/>
      <c r="N140" s="59"/>
      <c r="O140" s="110">
        <f t="shared" si="13"/>
        <v>0</v>
      </c>
      <c r="P140" s="344"/>
      <c r="R140" s="300"/>
    </row>
    <row r="141" spans="1:18" x14ac:dyDescent="0.25">
      <c r="A141" s="111">
        <v>2330</v>
      </c>
      <c r="B141" s="56" t="s">
        <v>120</v>
      </c>
      <c r="C141" s="362">
        <f t="shared" si="9"/>
        <v>0</v>
      </c>
      <c r="D141" s="253"/>
      <c r="E141" s="59"/>
      <c r="F141" s="143">
        <f t="shared" si="10"/>
        <v>0</v>
      </c>
      <c r="G141" s="253"/>
      <c r="H141" s="202"/>
      <c r="I141" s="110">
        <f t="shared" si="11"/>
        <v>0</v>
      </c>
      <c r="J141" s="253"/>
      <c r="K141" s="202"/>
      <c r="L141" s="110">
        <f t="shared" si="12"/>
        <v>0</v>
      </c>
      <c r="M141" s="125"/>
      <c r="N141" s="59"/>
      <c r="O141" s="110">
        <f t="shared" si="13"/>
        <v>0</v>
      </c>
      <c r="P141" s="344"/>
      <c r="R141" s="300"/>
    </row>
    <row r="142" spans="1:18" ht="48" x14ac:dyDescent="0.25">
      <c r="A142" s="111">
        <v>2340</v>
      </c>
      <c r="B142" s="56" t="s">
        <v>121</v>
      </c>
      <c r="C142" s="362">
        <f t="shared" si="9"/>
        <v>0</v>
      </c>
      <c r="D142" s="254">
        <f>SUM(D143:D144)</f>
        <v>0</v>
      </c>
      <c r="E142" s="38">
        <f>SUM(E143:E144)</f>
        <v>0</v>
      </c>
      <c r="F142" s="149">
        <f t="shared" si="10"/>
        <v>0</v>
      </c>
      <c r="G142" s="254">
        <f>SUM(G143:G144)</f>
        <v>0</v>
      </c>
      <c r="H142" s="118">
        <f>SUM(H143:H144)</f>
        <v>0</v>
      </c>
      <c r="I142" s="112">
        <f t="shared" si="11"/>
        <v>0</v>
      </c>
      <c r="J142" s="254">
        <f>SUM(J143:J144)</f>
        <v>0</v>
      </c>
      <c r="K142" s="118">
        <f>SUM(K143:K144)</f>
        <v>0</v>
      </c>
      <c r="L142" s="112">
        <f t="shared" si="12"/>
        <v>0</v>
      </c>
      <c r="M142" s="135">
        <f>SUM(M143:M144)</f>
        <v>0</v>
      </c>
      <c r="N142" s="38">
        <f>SUM(N143:N144)</f>
        <v>0</v>
      </c>
      <c r="O142" s="112">
        <f t="shared" si="13"/>
        <v>0</v>
      </c>
      <c r="P142" s="344"/>
      <c r="R142" s="300"/>
    </row>
    <row r="143" spans="1:18" x14ac:dyDescent="0.25">
      <c r="A143" s="35">
        <v>2341</v>
      </c>
      <c r="B143" s="56" t="s">
        <v>122</v>
      </c>
      <c r="C143" s="362">
        <f t="shared" si="9"/>
        <v>0</v>
      </c>
      <c r="D143" s="253"/>
      <c r="E143" s="59"/>
      <c r="F143" s="143">
        <f t="shared" si="10"/>
        <v>0</v>
      </c>
      <c r="G143" s="253"/>
      <c r="H143" s="202"/>
      <c r="I143" s="110">
        <f t="shared" si="11"/>
        <v>0</v>
      </c>
      <c r="J143" s="253"/>
      <c r="K143" s="202"/>
      <c r="L143" s="110">
        <f t="shared" si="12"/>
        <v>0</v>
      </c>
      <c r="M143" s="125"/>
      <c r="N143" s="59"/>
      <c r="O143" s="110">
        <f t="shared" si="13"/>
        <v>0</v>
      </c>
      <c r="P143" s="344"/>
      <c r="R143" s="300"/>
    </row>
    <row r="144" spans="1:18" ht="24" x14ac:dyDescent="0.25">
      <c r="A144" s="35">
        <v>2344</v>
      </c>
      <c r="B144" s="56" t="s">
        <v>123</v>
      </c>
      <c r="C144" s="362">
        <f t="shared" si="9"/>
        <v>0</v>
      </c>
      <c r="D144" s="253"/>
      <c r="E144" s="59"/>
      <c r="F144" s="143">
        <f t="shared" si="10"/>
        <v>0</v>
      </c>
      <c r="G144" s="253"/>
      <c r="H144" s="202"/>
      <c r="I144" s="110">
        <f t="shared" si="11"/>
        <v>0</v>
      </c>
      <c r="J144" s="253"/>
      <c r="K144" s="202"/>
      <c r="L144" s="110">
        <f t="shared" si="12"/>
        <v>0</v>
      </c>
      <c r="M144" s="125"/>
      <c r="N144" s="59"/>
      <c r="O144" s="110">
        <f t="shared" si="13"/>
        <v>0</v>
      </c>
      <c r="P144" s="344"/>
      <c r="R144" s="300"/>
    </row>
    <row r="145" spans="1:18" ht="24" x14ac:dyDescent="0.25">
      <c r="A145" s="106">
        <v>2350</v>
      </c>
      <c r="B145" s="78" t="s">
        <v>124</v>
      </c>
      <c r="C145" s="362">
        <f t="shared" si="9"/>
        <v>0</v>
      </c>
      <c r="D145" s="131">
        <f>SUM(D146:D151)</f>
        <v>0</v>
      </c>
      <c r="E145" s="107">
        <f>SUM(E146:E151)</f>
        <v>0</v>
      </c>
      <c r="F145" s="251">
        <f t="shared" si="10"/>
        <v>0</v>
      </c>
      <c r="G145" s="131">
        <f>SUM(G146:G151)</f>
        <v>0</v>
      </c>
      <c r="H145" s="200">
        <f>SUM(H146:H151)</f>
        <v>0</v>
      </c>
      <c r="I145" s="108">
        <f t="shared" si="11"/>
        <v>0</v>
      </c>
      <c r="J145" s="131">
        <f>SUM(J146:J151)</f>
        <v>0</v>
      </c>
      <c r="K145" s="200">
        <f>SUM(K146:K151)</f>
        <v>0</v>
      </c>
      <c r="L145" s="108">
        <f t="shared" si="12"/>
        <v>0</v>
      </c>
      <c r="M145" s="136">
        <f>SUM(M146:M151)</f>
        <v>0</v>
      </c>
      <c r="N145" s="107">
        <f>SUM(N146:N151)</f>
        <v>0</v>
      </c>
      <c r="O145" s="108">
        <f t="shared" si="13"/>
        <v>0</v>
      </c>
      <c r="P145" s="348"/>
      <c r="R145" s="300"/>
    </row>
    <row r="146" spans="1:18" x14ac:dyDescent="0.25">
      <c r="A146" s="31">
        <v>2351</v>
      </c>
      <c r="B146" s="50" t="s">
        <v>125</v>
      </c>
      <c r="C146" s="362">
        <f t="shared" si="9"/>
        <v>0</v>
      </c>
      <c r="D146" s="252"/>
      <c r="E146" s="53"/>
      <c r="F146" s="145">
        <f t="shared" si="10"/>
        <v>0</v>
      </c>
      <c r="G146" s="252"/>
      <c r="H146" s="201"/>
      <c r="I146" s="109">
        <f t="shared" si="11"/>
        <v>0</v>
      </c>
      <c r="J146" s="252"/>
      <c r="K146" s="201"/>
      <c r="L146" s="109">
        <f t="shared" si="12"/>
        <v>0</v>
      </c>
      <c r="M146" s="294"/>
      <c r="N146" s="53"/>
      <c r="O146" s="109">
        <f t="shared" si="13"/>
        <v>0</v>
      </c>
      <c r="P146" s="343"/>
      <c r="R146" s="300"/>
    </row>
    <row r="147" spans="1:18" x14ac:dyDescent="0.25">
      <c r="A147" s="35">
        <v>2352</v>
      </c>
      <c r="B147" s="56" t="s">
        <v>126</v>
      </c>
      <c r="C147" s="362">
        <f t="shared" si="9"/>
        <v>0</v>
      </c>
      <c r="D147" s="253"/>
      <c r="E147" s="59"/>
      <c r="F147" s="143">
        <f t="shared" si="10"/>
        <v>0</v>
      </c>
      <c r="G147" s="253"/>
      <c r="H147" s="202"/>
      <c r="I147" s="110">
        <f t="shared" si="11"/>
        <v>0</v>
      </c>
      <c r="J147" s="253"/>
      <c r="K147" s="202"/>
      <c r="L147" s="110">
        <f t="shared" si="12"/>
        <v>0</v>
      </c>
      <c r="M147" s="125"/>
      <c r="N147" s="59"/>
      <c r="O147" s="110">
        <f t="shared" si="13"/>
        <v>0</v>
      </c>
      <c r="P147" s="344"/>
      <c r="R147" s="300"/>
    </row>
    <row r="148" spans="1:18" ht="24" x14ac:dyDescent="0.25">
      <c r="A148" s="35">
        <v>2353</v>
      </c>
      <c r="B148" s="56" t="s">
        <v>127</v>
      </c>
      <c r="C148" s="362">
        <f t="shared" si="9"/>
        <v>0</v>
      </c>
      <c r="D148" s="253"/>
      <c r="E148" s="59"/>
      <c r="F148" s="143">
        <f t="shared" si="10"/>
        <v>0</v>
      </c>
      <c r="G148" s="253"/>
      <c r="H148" s="202"/>
      <c r="I148" s="110">
        <f t="shared" si="11"/>
        <v>0</v>
      </c>
      <c r="J148" s="253"/>
      <c r="K148" s="202"/>
      <c r="L148" s="110">
        <f t="shared" si="12"/>
        <v>0</v>
      </c>
      <c r="M148" s="125"/>
      <c r="N148" s="59"/>
      <c r="O148" s="110">
        <f t="shared" si="13"/>
        <v>0</v>
      </c>
      <c r="P148" s="344"/>
      <c r="R148" s="300"/>
    </row>
    <row r="149" spans="1:18" ht="24" x14ac:dyDescent="0.25">
      <c r="A149" s="35">
        <v>2354</v>
      </c>
      <c r="B149" s="56" t="s">
        <v>128</v>
      </c>
      <c r="C149" s="362">
        <f t="shared" si="9"/>
        <v>0</v>
      </c>
      <c r="D149" s="253"/>
      <c r="E149" s="59"/>
      <c r="F149" s="143">
        <f t="shared" si="10"/>
        <v>0</v>
      </c>
      <c r="G149" s="253"/>
      <c r="H149" s="202"/>
      <c r="I149" s="110">
        <f t="shared" si="11"/>
        <v>0</v>
      </c>
      <c r="J149" s="253"/>
      <c r="K149" s="202"/>
      <c r="L149" s="110">
        <f t="shared" si="12"/>
        <v>0</v>
      </c>
      <c r="M149" s="125"/>
      <c r="N149" s="59"/>
      <c r="O149" s="110">
        <f t="shared" si="13"/>
        <v>0</v>
      </c>
      <c r="P149" s="344"/>
      <c r="R149" s="300"/>
    </row>
    <row r="150" spans="1:18" ht="24" x14ac:dyDescent="0.25">
      <c r="A150" s="35">
        <v>2355</v>
      </c>
      <c r="B150" s="56" t="s">
        <v>129</v>
      </c>
      <c r="C150" s="362">
        <f t="shared" si="9"/>
        <v>0</v>
      </c>
      <c r="D150" s="253"/>
      <c r="E150" s="59"/>
      <c r="F150" s="143">
        <f t="shared" si="10"/>
        <v>0</v>
      </c>
      <c r="G150" s="253"/>
      <c r="H150" s="202"/>
      <c r="I150" s="110">
        <f t="shared" si="11"/>
        <v>0</v>
      </c>
      <c r="J150" s="253"/>
      <c r="K150" s="202"/>
      <c r="L150" s="110">
        <f t="shared" si="12"/>
        <v>0</v>
      </c>
      <c r="M150" s="125"/>
      <c r="N150" s="59"/>
      <c r="O150" s="110">
        <f t="shared" si="13"/>
        <v>0</v>
      </c>
      <c r="P150" s="344"/>
      <c r="R150" s="300"/>
    </row>
    <row r="151" spans="1:18" ht="24" x14ac:dyDescent="0.25">
      <c r="A151" s="35">
        <v>2359</v>
      </c>
      <c r="B151" s="56" t="s">
        <v>130</v>
      </c>
      <c r="C151" s="362">
        <f t="shared" si="9"/>
        <v>0</v>
      </c>
      <c r="D151" s="253"/>
      <c r="E151" s="59"/>
      <c r="F151" s="143">
        <f t="shared" si="10"/>
        <v>0</v>
      </c>
      <c r="G151" s="253"/>
      <c r="H151" s="202"/>
      <c r="I151" s="110">
        <f t="shared" si="11"/>
        <v>0</v>
      </c>
      <c r="J151" s="253"/>
      <c r="K151" s="202"/>
      <c r="L151" s="110">
        <f t="shared" si="12"/>
        <v>0</v>
      </c>
      <c r="M151" s="125"/>
      <c r="N151" s="59"/>
      <c r="O151" s="110">
        <f t="shared" si="13"/>
        <v>0</v>
      </c>
      <c r="P151" s="344"/>
      <c r="R151" s="300"/>
    </row>
    <row r="152" spans="1:18" ht="24.75" customHeight="1" x14ac:dyDescent="0.25">
      <c r="A152" s="111">
        <v>2360</v>
      </c>
      <c r="B152" s="56" t="s">
        <v>131</v>
      </c>
      <c r="C152" s="362">
        <f t="shared" si="9"/>
        <v>1634</v>
      </c>
      <c r="D152" s="254">
        <f>SUM(D153:D159)</f>
        <v>1634</v>
      </c>
      <c r="E152" s="38">
        <f>SUM(E153:E159)</f>
        <v>0</v>
      </c>
      <c r="F152" s="149">
        <f t="shared" si="10"/>
        <v>1634</v>
      </c>
      <c r="G152" s="254">
        <f>SUM(G153:G159)</f>
        <v>0</v>
      </c>
      <c r="H152" s="118">
        <f>SUM(H153:H159)</f>
        <v>0</v>
      </c>
      <c r="I152" s="112">
        <f t="shared" si="11"/>
        <v>0</v>
      </c>
      <c r="J152" s="254">
        <f>SUM(J153:J159)</f>
        <v>0</v>
      </c>
      <c r="K152" s="118">
        <f>SUM(K153:K159)</f>
        <v>0</v>
      </c>
      <c r="L152" s="112">
        <f t="shared" si="12"/>
        <v>0</v>
      </c>
      <c r="M152" s="135">
        <f>SUM(M153:M159)</f>
        <v>0</v>
      </c>
      <c r="N152" s="38">
        <f>SUM(N153:N159)</f>
        <v>0</v>
      </c>
      <c r="O152" s="112">
        <f t="shared" si="13"/>
        <v>0</v>
      </c>
      <c r="P152" s="344"/>
      <c r="R152" s="300"/>
    </row>
    <row r="153" spans="1:18" x14ac:dyDescent="0.25">
      <c r="A153" s="34">
        <v>2361</v>
      </c>
      <c r="B153" s="56" t="s">
        <v>132</v>
      </c>
      <c r="C153" s="362">
        <f t="shared" si="9"/>
        <v>1634</v>
      </c>
      <c r="D153" s="253">
        <v>1634</v>
      </c>
      <c r="E153" s="59"/>
      <c r="F153" s="143">
        <f t="shared" si="10"/>
        <v>1634</v>
      </c>
      <c r="G153" s="253"/>
      <c r="H153" s="202"/>
      <c r="I153" s="110">
        <f t="shared" si="11"/>
        <v>0</v>
      </c>
      <c r="J153" s="253"/>
      <c r="K153" s="202"/>
      <c r="L153" s="110">
        <f t="shared" si="12"/>
        <v>0</v>
      </c>
      <c r="M153" s="125"/>
      <c r="N153" s="59"/>
      <c r="O153" s="110">
        <f t="shared" si="13"/>
        <v>0</v>
      </c>
      <c r="P153" s="344"/>
      <c r="R153" s="300"/>
    </row>
    <row r="154" spans="1:18" ht="24" x14ac:dyDescent="0.25">
      <c r="A154" s="34">
        <v>2362</v>
      </c>
      <c r="B154" s="56" t="s">
        <v>133</v>
      </c>
      <c r="C154" s="362">
        <f t="shared" si="9"/>
        <v>0</v>
      </c>
      <c r="D154" s="253"/>
      <c r="E154" s="59"/>
      <c r="F154" s="143">
        <f t="shared" si="10"/>
        <v>0</v>
      </c>
      <c r="G154" s="253"/>
      <c r="H154" s="202"/>
      <c r="I154" s="110">
        <f t="shared" si="11"/>
        <v>0</v>
      </c>
      <c r="J154" s="253"/>
      <c r="K154" s="202"/>
      <c r="L154" s="110">
        <f t="shared" si="12"/>
        <v>0</v>
      </c>
      <c r="M154" s="125"/>
      <c r="N154" s="59"/>
      <c r="O154" s="110">
        <f t="shared" si="13"/>
        <v>0</v>
      </c>
      <c r="P154" s="344"/>
      <c r="R154" s="300"/>
    </row>
    <row r="155" spans="1:18" x14ac:dyDescent="0.25">
      <c r="A155" s="34">
        <v>2363</v>
      </c>
      <c r="B155" s="56" t="s">
        <v>134</v>
      </c>
      <c r="C155" s="362">
        <f t="shared" si="9"/>
        <v>0</v>
      </c>
      <c r="D155" s="253"/>
      <c r="E155" s="59"/>
      <c r="F155" s="143">
        <f t="shared" si="10"/>
        <v>0</v>
      </c>
      <c r="G155" s="253"/>
      <c r="H155" s="202"/>
      <c r="I155" s="110">
        <f t="shared" si="11"/>
        <v>0</v>
      </c>
      <c r="J155" s="253"/>
      <c r="K155" s="202"/>
      <c r="L155" s="110">
        <f t="shared" si="12"/>
        <v>0</v>
      </c>
      <c r="M155" s="125"/>
      <c r="N155" s="59"/>
      <c r="O155" s="110">
        <f t="shared" si="13"/>
        <v>0</v>
      </c>
      <c r="P155" s="344"/>
      <c r="R155" s="300"/>
    </row>
    <row r="156" spans="1:18" x14ac:dyDescent="0.25">
      <c r="A156" s="34">
        <v>2364</v>
      </c>
      <c r="B156" s="56" t="s">
        <v>135</v>
      </c>
      <c r="C156" s="362">
        <f t="shared" si="9"/>
        <v>0</v>
      </c>
      <c r="D156" s="253"/>
      <c r="E156" s="59"/>
      <c r="F156" s="143">
        <f t="shared" si="10"/>
        <v>0</v>
      </c>
      <c r="G156" s="253"/>
      <c r="H156" s="202"/>
      <c r="I156" s="110">
        <f t="shared" si="11"/>
        <v>0</v>
      </c>
      <c r="J156" s="253"/>
      <c r="K156" s="202"/>
      <c r="L156" s="110">
        <f t="shared" si="12"/>
        <v>0</v>
      </c>
      <c r="M156" s="125"/>
      <c r="N156" s="59"/>
      <c r="O156" s="110">
        <f t="shared" si="13"/>
        <v>0</v>
      </c>
      <c r="P156" s="344"/>
      <c r="R156" s="300"/>
    </row>
    <row r="157" spans="1:18" ht="12.75" customHeight="1" x14ac:dyDescent="0.25">
      <c r="A157" s="34">
        <v>2365</v>
      </c>
      <c r="B157" s="56" t="s">
        <v>136</v>
      </c>
      <c r="C157" s="362">
        <f t="shared" si="9"/>
        <v>0</v>
      </c>
      <c r="D157" s="253"/>
      <c r="E157" s="59"/>
      <c r="F157" s="143">
        <f t="shared" si="10"/>
        <v>0</v>
      </c>
      <c r="G157" s="253"/>
      <c r="H157" s="202"/>
      <c r="I157" s="110">
        <f t="shared" si="11"/>
        <v>0</v>
      </c>
      <c r="J157" s="253"/>
      <c r="K157" s="202"/>
      <c r="L157" s="110">
        <f t="shared" si="12"/>
        <v>0</v>
      </c>
      <c r="M157" s="125"/>
      <c r="N157" s="59"/>
      <c r="O157" s="110">
        <f t="shared" si="13"/>
        <v>0</v>
      </c>
      <c r="P157" s="344"/>
      <c r="R157" s="300"/>
    </row>
    <row r="158" spans="1:18" ht="42.75" customHeight="1" x14ac:dyDescent="0.25">
      <c r="A158" s="34">
        <v>2366</v>
      </c>
      <c r="B158" s="56" t="s">
        <v>137</v>
      </c>
      <c r="C158" s="362">
        <f t="shared" si="9"/>
        <v>0</v>
      </c>
      <c r="D158" s="253"/>
      <c r="E158" s="59"/>
      <c r="F158" s="143">
        <f t="shared" si="10"/>
        <v>0</v>
      </c>
      <c r="G158" s="253"/>
      <c r="H158" s="202"/>
      <c r="I158" s="110">
        <f t="shared" si="11"/>
        <v>0</v>
      </c>
      <c r="J158" s="253"/>
      <c r="K158" s="202"/>
      <c r="L158" s="110">
        <f t="shared" si="12"/>
        <v>0</v>
      </c>
      <c r="M158" s="125"/>
      <c r="N158" s="59"/>
      <c r="O158" s="110">
        <f t="shared" si="13"/>
        <v>0</v>
      </c>
      <c r="P158" s="344"/>
      <c r="R158" s="300"/>
    </row>
    <row r="159" spans="1:18" ht="48" x14ac:dyDescent="0.25">
      <c r="A159" s="34">
        <v>2369</v>
      </c>
      <c r="B159" s="56" t="s">
        <v>138</v>
      </c>
      <c r="C159" s="362">
        <f t="shared" si="9"/>
        <v>0</v>
      </c>
      <c r="D159" s="253"/>
      <c r="E159" s="59"/>
      <c r="F159" s="143">
        <f t="shared" si="10"/>
        <v>0</v>
      </c>
      <c r="G159" s="253"/>
      <c r="H159" s="202"/>
      <c r="I159" s="110">
        <f t="shared" si="11"/>
        <v>0</v>
      </c>
      <c r="J159" s="253"/>
      <c r="K159" s="202"/>
      <c r="L159" s="110">
        <f t="shared" si="12"/>
        <v>0</v>
      </c>
      <c r="M159" s="125"/>
      <c r="N159" s="59"/>
      <c r="O159" s="110">
        <f t="shared" si="13"/>
        <v>0</v>
      </c>
      <c r="P159" s="344"/>
      <c r="R159" s="300"/>
    </row>
    <row r="160" spans="1:18" x14ac:dyDescent="0.25">
      <c r="A160" s="106">
        <v>2370</v>
      </c>
      <c r="B160" s="78" t="s">
        <v>139</v>
      </c>
      <c r="C160" s="362">
        <f t="shared" si="9"/>
        <v>0</v>
      </c>
      <c r="D160" s="255"/>
      <c r="E160" s="113"/>
      <c r="F160" s="256">
        <f t="shared" si="10"/>
        <v>0</v>
      </c>
      <c r="G160" s="255"/>
      <c r="H160" s="203"/>
      <c r="I160" s="114">
        <f t="shared" si="11"/>
        <v>0</v>
      </c>
      <c r="J160" s="255"/>
      <c r="K160" s="203"/>
      <c r="L160" s="114">
        <f t="shared" si="12"/>
        <v>0</v>
      </c>
      <c r="M160" s="301"/>
      <c r="N160" s="113"/>
      <c r="O160" s="114">
        <f t="shared" si="13"/>
        <v>0</v>
      </c>
      <c r="P160" s="348"/>
      <c r="R160" s="300"/>
    </row>
    <row r="161" spans="1:18" x14ac:dyDescent="0.25">
      <c r="A161" s="106">
        <v>2380</v>
      </c>
      <c r="B161" s="78" t="s">
        <v>140</v>
      </c>
      <c r="C161" s="362">
        <f t="shared" si="9"/>
        <v>0</v>
      </c>
      <c r="D161" s="131">
        <f>SUM(D162:D163)</f>
        <v>0</v>
      </c>
      <c r="E161" s="107">
        <f>SUM(E162:E163)</f>
        <v>0</v>
      </c>
      <c r="F161" s="251">
        <f t="shared" si="10"/>
        <v>0</v>
      </c>
      <c r="G161" s="131">
        <f>SUM(G162:G163)</f>
        <v>0</v>
      </c>
      <c r="H161" s="200">
        <f>SUM(H162:H163)</f>
        <v>0</v>
      </c>
      <c r="I161" s="108">
        <f t="shared" si="11"/>
        <v>0</v>
      </c>
      <c r="J161" s="131">
        <f>SUM(J162:J163)</f>
        <v>0</v>
      </c>
      <c r="K161" s="200">
        <f>SUM(K162:K163)</f>
        <v>0</v>
      </c>
      <c r="L161" s="108">
        <f t="shared" si="12"/>
        <v>0</v>
      </c>
      <c r="M161" s="136">
        <f>SUM(M162:M163)</f>
        <v>0</v>
      </c>
      <c r="N161" s="107">
        <f>SUM(N162:N163)</f>
        <v>0</v>
      </c>
      <c r="O161" s="108">
        <f t="shared" si="13"/>
        <v>0</v>
      </c>
      <c r="P161" s="348"/>
      <c r="R161" s="300"/>
    </row>
    <row r="162" spans="1:18" x14ac:dyDescent="0.25">
      <c r="A162" s="30">
        <v>2381</v>
      </c>
      <c r="B162" s="50" t="s">
        <v>141</v>
      </c>
      <c r="C162" s="362">
        <f t="shared" si="9"/>
        <v>0</v>
      </c>
      <c r="D162" s="252"/>
      <c r="E162" s="53"/>
      <c r="F162" s="145">
        <f t="shared" si="10"/>
        <v>0</v>
      </c>
      <c r="G162" s="252"/>
      <c r="H162" s="201"/>
      <c r="I162" s="109">
        <f t="shared" si="11"/>
        <v>0</v>
      </c>
      <c r="J162" s="252"/>
      <c r="K162" s="201"/>
      <c r="L162" s="109">
        <f t="shared" si="12"/>
        <v>0</v>
      </c>
      <c r="M162" s="294"/>
      <c r="N162" s="53"/>
      <c r="O162" s="109">
        <f t="shared" si="13"/>
        <v>0</v>
      </c>
      <c r="P162" s="343"/>
      <c r="R162" s="300"/>
    </row>
    <row r="163" spans="1:18" ht="24" x14ac:dyDescent="0.25">
      <c r="A163" s="34">
        <v>2389</v>
      </c>
      <c r="B163" s="56" t="s">
        <v>142</v>
      </c>
      <c r="C163" s="362">
        <f t="shared" si="9"/>
        <v>0</v>
      </c>
      <c r="D163" s="253"/>
      <c r="E163" s="59"/>
      <c r="F163" s="143">
        <f t="shared" si="10"/>
        <v>0</v>
      </c>
      <c r="G163" s="253"/>
      <c r="H163" s="202"/>
      <c r="I163" s="110">
        <f t="shared" si="11"/>
        <v>0</v>
      </c>
      <c r="J163" s="253"/>
      <c r="K163" s="202"/>
      <c r="L163" s="110">
        <f t="shared" si="12"/>
        <v>0</v>
      </c>
      <c r="M163" s="125"/>
      <c r="N163" s="59"/>
      <c r="O163" s="110">
        <f t="shared" si="13"/>
        <v>0</v>
      </c>
      <c r="P163" s="344"/>
      <c r="R163" s="300"/>
    </row>
    <row r="164" spans="1:18" x14ac:dyDescent="0.25">
      <c r="A164" s="106">
        <v>2390</v>
      </c>
      <c r="B164" s="78" t="s">
        <v>143</v>
      </c>
      <c r="C164" s="362">
        <f t="shared" si="9"/>
        <v>56</v>
      </c>
      <c r="D164" s="255">
        <v>56</v>
      </c>
      <c r="E164" s="113"/>
      <c r="F164" s="256">
        <f t="shared" si="10"/>
        <v>56</v>
      </c>
      <c r="G164" s="255"/>
      <c r="H164" s="203"/>
      <c r="I164" s="114">
        <f t="shared" si="11"/>
        <v>0</v>
      </c>
      <c r="J164" s="255"/>
      <c r="K164" s="203"/>
      <c r="L164" s="114">
        <f t="shared" si="12"/>
        <v>0</v>
      </c>
      <c r="M164" s="301"/>
      <c r="N164" s="113"/>
      <c r="O164" s="114">
        <f t="shared" si="13"/>
        <v>0</v>
      </c>
      <c r="P164" s="348"/>
      <c r="R164" s="300"/>
    </row>
    <row r="165" spans="1:18" x14ac:dyDescent="0.25">
      <c r="A165" s="42">
        <v>2400</v>
      </c>
      <c r="B165" s="104" t="s">
        <v>144</v>
      </c>
      <c r="C165" s="373">
        <f t="shared" si="9"/>
        <v>0</v>
      </c>
      <c r="D165" s="259"/>
      <c r="E165" s="119"/>
      <c r="F165" s="260">
        <f t="shared" si="10"/>
        <v>0</v>
      </c>
      <c r="G165" s="259"/>
      <c r="H165" s="205"/>
      <c r="I165" s="120">
        <f t="shared" si="11"/>
        <v>0</v>
      </c>
      <c r="J165" s="259"/>
      <c r="K165" s="205"/>
      <c r="L165" s="120">
        <f t="shared" si="12"/>
        <v>0</v>
      </c>
      <c r="M165" s="302"/>
      <c r="N165" s="119"/>
      <c r="O165" s="120">
        <f t="shared" si="13"/>
        <v>0</v>
      </c>
      <c r="P165" s="346"/>
      <c r="R165" s="300"/>
    </row>
    <row r="166" spans="1:18" ht="24" x14ac:dyDescent="0.25">
      <c r="A166" s="42">
        <v>2500</v>
      </c>
      <c r="B166" s="104" t="s">
        <v>145</v>
      </c>
      <c r="C166" s="373">
        <f t="shared" si="9"/>
        <v>0</v>
      </c>
      <c r="D166" s="249">
        <f>SUM(D167,D172)</f>
        <v>0</v>
      </c>
      <c r="E166" s="48">
        <f>SUM(E167,E172)</f>
        <v>0</v>
      </c>
      <c r="F166" s="250">
        <f t="shared" si="10"/>
        <v>0</v>
      </c>
      <c r="G166" s="249">
        <f t="shared" ref="G166:K166" si="15">SUM(G167,G172)</f>
        <v>0</v>
      </c>
      <c r="H166" s="105">
        <f t="shared" si="15"/>
        <v>0</v>
      </c>
      <c r="I166" s="115">
        <f t="shared" si="11"/>
        <v>0</v>
      </c>
      <c r="J166" s="249">
        <f t="shared" si="15"/>
        <v>0</v>
      </c>
      <c r="K166" s="105">
        <f t="shared" si="15"/>
        <v>0</v>
      </c>
      <c r="L166" s="115">
        <f t="shared" si="12"/>
        <v>0</v>
      </c>
      <c r="M166" s="140">
        <f t="shared" ref="M166:N166" si="16">SUM(M167,M172)</f>
        <v>0</v>
      </c>
      <c r="N166" s="130">
        <f t="shared" si="16"/>
        <v>0</v>
      </c>
      <c r="O166" s="160">
        <f t="shared" si="13"/>
        <v>0</v>
      </c>
      <c r="P166" s="353"/>
      <c r="R166" s="300"/>
    </row>
    <row r="167" spans="1:18" ht="16.5" customHeight="1" x14ac:dyDescent="0.25">
      <c r="A167" s="116">
        <v>2510</v>
      </c>
      <c r="B167" s="50" t="s">
        <v>146</v>
      </c>
      <c r="C167" s="374">
        <f t="shared" si="9"/>
        <v>0</v>
      </c>
      <c r="D167" s="257">
        <f>SUM(D168:D171)</f>
        <v>0</v>
      </c>
      <c r="E167" s="68">
        <f>SUM(E168:E171)</f>
        <v>0</v>
      </c>
      <c r="F167" s="258">
        <f t="shared" si="10"/>
        <v>0</v>
      </c>
      <c r="G167" s="257">
        <f t="shared" ref="G167:K167" si="17">SUM(G168:G171)</f>
        <v>0</v>
      </c>
      <c r="H167" s="204">
        <f t="shared" si="17"/>
        <v>0</v>
      </c>
      <c r="I167" s="117">
        <f t="shared" si="11"/>
        <v>0</v>
      </c>
      <c r="J167" s="257">
        <f t="shared" si="17"/>
        <v>0</v>
      </c>
      <c r="K167" s="204">
        <f t="shared" si="17"/>
        <v>0</v>
      </c>
      <c r="L167" s="117">
        <f t="shared" si="12"/>
        <v>0</v>
      </c>
      <c r="M167" s="308">
        <f t="shared" ref="M167:N167" si="18">SUM(M168:M171)</f>
        <v>0</v>
      </c>
      <c r="N167" s="311">
        <f t="shared" si="18"/>
        <v>0</v>
      </c>
      <c r="O167" s="316">
        <f t="shared" si="13"/>
        <v>0</v>
      </c>
      <c r="P167" s="347"/>
      <c r="R167" s="300"/>
    </row>
    <row r="168" spans="1:18" ht="24" x14ac:dyDescent="0.25">
      <c r="A168" s="35">
        <v>2512</v>
      </c>
      <c r="B168" s="56" t="s">
        <v>147</v>
      </c>
      <c r="C168" s="362">
        <f t="shared" si="9"/>
        <v>0</v>
      </c>
      <c r="D168" s="253"/>
      <c r="E168" s="59"/>
      <c r="F168" s="143">
        <f t="shared" si="10"/>
        <v>0</v>
      </c>
      <c r="G168" s="253"/>
      <c r="H168" s="202"/>
      <c r="I168" s="110">
        <f t="shared" si="11"/>
        <v>0</v>
      </c>
      <c r="J168" s="253"/>
      <c r="K168" s="202"/>
      <c r="L168" s="110">
        <f t="shared" si="12"/>
        <v>0</v>
      </c>
      <c r="M168" s="125"/>
      <c r="N168" s="59"/>
      <c r="O168" s="110">
        <f t="shared" si="13"/>
        <v>0</v>
      </c>
      <c r="P168" s="344"/>
      <c r="R168" s="300"/>
    </row>
    <row r="169" spans="1:18" ht="36" x14ac:dyDescent="0.25">
      <c r="A169" s="35">
        <v>2513</v>
      </c>
      <c r="B169" s="56" t="s">
        <v>148</v>
      </c>
      <c r="C169" s="362">
        <f t="shared" si="9"/>
        <v>0</v>
      </c>
      <c r="D169" s="253"/>
      <c r="E169" s="59"/>
      <c r="F169" s="143">
        <f t="shared" si="10"/>
        <v>0</v>
      </c>
      <c r="G169" s="253"/>
      <c r="H169" s="202"/>
      <c r="I169" s="110">
        <f t="shared" si="11"/>
        <v>0</v>
      </c>
      <c r="J169" s="253"/>
      <c r="K169" s="202"/>
      <c r="L169" s="110">
        <f t="shared" si="12"/>
        <v>0</v>
      </c>
      <c r="M169" s="125"/>
      <c r="N169" s="59"/>
      <c r="O169" s="110">
        <f t="shared" si="13"/>
        <v>0</v>
      </c>
      <c r="P169" s="344"/>
      <c r="R169" s="300"/>
    </row>
    <row r="170" spans="1:18" ht="24" x14ac:dyDescent="0.25">
      <c r="A170" s="35">
        <v>2515</v>
      </c>
      <c r="B170" s="56" t="s">
        <v>149</v>
      </c>
      <c r="C170" s="362">
        <f t="shared" si="9"/>
        <v>0</v>
      </c>
      <c r="D170" s="253"/>
      <c r="E170" s="59"/>
      <c r="F170" s="143">
        <f t="shared" si="10"/>
        <v>0</v>
      </c>
      <c r="G170" s="253"/>
      <c r="H170" s="202"/>
      <c r="I170" s="110">
        <f t="shared" si="11"/>
        <v>0</v>
      </c>
      <c r="J170" s="253"/>
      <c r="K170" s="202"/>
      <c r="L170" s="110">
        <f t="shared" si="12"/>
        <v>0</v>
      </c>
      <c r="M170" s="125"/>
      <c r="N170" s="59"/>
      <c r="O170" s="110">
        <f t="shared" si="13"/>
        <v>0</v>
      </c>
      <c r="P170" s="344"/>
      <c r="R170" s="300"/>
    </row>
    <row r="171" spans="1:18" ht="24" x14ac:dyDescent="0.25">
      <c r="A171" s="35">
        <v>2519</v>
      </c>
      <c r="B171" s="56" t="s">
        <v>150</v>
      </c>
      <c r="C171" s="362">
        <f t="shared" si="9"/>
        <v>0</v>
      </c>
      <c r="D171" s="253"/>
      <c r="E171" s="59"/>
      <c r="F171" s="143">
        <f t="shared" si="10"/>
        <v>0</v>
      </c>
      <c r="G171" s="253"/>
      <c r="H171" s="202"/>
      <c r="I171" s="110">
        <f t="shared" si="11"/>
        <v>0</v>
      </c>
      <c r="J171" s="253"/>
      <c r="K171" s="202"/>
      <c r="L171" s="110">
        <f t="shared" si="12"/>
        <v>0</v>
      </c>
      <c r="M171" s="125"/>
      <c r="N171" s="59"/>
      <c r="O171" s="110">
        <f t="shared" si="13"/>
        <v>0</v>
      </c>
      <c r="P171" s="344"/>
      <c r="R171" s="300"/>
    </row>
    <row r="172" spans="1:18" ht="24" x14ac:dyDescent="0.25">
      <c r="A172" s="111">
        <v>2520</v>
      </c>
      <c r="B172" s="56" t="s">
        <v>151</v>
      </c>
      <c r="C172" s="362">
        <f t="shared" si="9"/>
        <v>0</v>
      </c>
      <c r="D172" s="253"/>
      <c r="E172" s="59"/>
      <c r="F172" s="143">
        <f t="shared" si="10"/>
        <v>0</v>
      </c>
      <c r="G172" s="253"/>
      <c r="H172" s="202"/>
      <c r="I172" s="110">
        <f t="shared" si="11"/>
        <v>0</v>
      </c>
      <c r="J172" s="253"/>
      <c r="K172" s="202"/>
      <c r="L172" s="110">
        <f t="shared" si="12"/>
        <v>0</v>
      </c>
      <c r="M172" s="125"/>
      <c r="N172" s="59"/>
      <c r="O172" s="110">
        <f t="shared" si="13"/>
        <v>0</v>
      </c>
      <c r="P172" s="344"/>
      <c r="R172" s="300"/>
    </row>
    <row r="173" spans="1:18" s="121" customFormat="1" ht="48" x14ac:dyDescent="0.25">
      <c r="A173" s="17">
        <v>2800</v>
      </c>
      <c r="B173" s="50" t="s">
        <v>152</v>
      </c>
      <c r="C173" s="374">
        <f t="shared" si="9"/>
        <v>0</v>
      </c>
      <c r="D173" s="219"/>
      <c r="E173" s="32"/>
      <c r="F173" s="220">
        <f t="shared" si="10"/>
        <v>0</v>
      </c>
      <c r="G173" s="219"/>
      <c r="H173" s="186"/>
      <c r="I173" s="33">
        <f t="shared" si="11"/>
        <v>0</v>
      </c>
      <c r="J173" s="219"/>
      <c r="K173" s="186"/>
      <c r="L173" s="33">
        <f t="shared" si="12"/>
        <v>0</v>
      </c>
      <c r="M173" s="290"/>
      <c r="N173" s="32"/>
      <c r="O173" s="33">
        <f t="shared" si="13"/>
        <v>0</v>
      </c>
      <c r="P173" s="343"/>
      <c r="R173" s="300"/>
    </row>
    <row r="174" spans="1:18" x14ac:dyDescent="0.25">
      <c r="A174" s="100">
        <v>3000</v>
      </c>
      <c r="B174" s="100" t="s">
        <v>153</v>
      </c>
      <c r="C174" s="383">
        <f t="shared" si="9"/>
        <v>0</v>
      </c>
      <c r="D174" s="247">
        <f>SUM(D175,D185)</f>
        <v>0</v>
      </c>
      <c r="E174" s="102">
        <f>SUM(E175,E185)</f>
        <v>0</v>
      </c>
      <c r="F174" s="248">
        <f t="shared" si="10"/>
        <v>0</v>
      </c>
      <c r="G174" s="247">
        <f>SUM(G175,G185)</f>
        <v>0</v>
      </c>
      <c r="H174" s="199">
        <f>SUM(H175,H185)</f>
        <v>0</v>
      </c>
      <c r="I174" s="103">
        <f t="shared" si="11"/>
        <v>0</v>
      </c>
      <c r="J174" s="247">
        <f>SUM(J175,J185)</f>
        <v>0</v>
      </c>
      <c r="K174" s="199">
        <f>SUM(K175,K185)</f>
        <v>0</v>
      </c>
      <c r="L174" s="103">
        <f t="shared" si="12"/>
        <v>0</v>
      </c>
      <c r="M174" s="139">
        <f>SUM(M175,M185)</f>
        <v>0</v>
      </c>
      <c r="N174" s="102">
        <f>SUM(N175,N185)</f>
        <v>0</v>
      </c>
      <c r="O174" s="103">
        <f t="shared" si="13"/>
        <v>0</v>
      </c>
      <c r="P174" s="352"/>
      <c r="R174" s="300"/>
    </row>
    <row r="175" spans="1:18" ht="24" x14ac:dyDescent="0.25">
      <c r="A175" s="42">
        <v>3200</v>
      </c>
      <c r="B175" s="122" t="s">
        <v>309</v>
      </c>
      <c r="C175" s="373">
        <f t="shared" si="9"/>
        <v>0</v>
      </c>
      <c r="D175" s="249">
        <f>SUM(D176,D180)</f>
        <v>0</v>
      </c>
      <c r="E175" s="48">
        <f>SUM(E176,E180)</f>
        <v>0</v>
      </c>
      <c r="F175" s="250">
        <f t="shared" si="10"/>
        <v>0</v>
      </c>
      <c r="G175" s="249">
        <f t="shared" ref="G175:K175" si="19">SUM(G176,G180)</f>
        <v>0</v>
      </c>
      <c r="H175" s="105">
        <f t="shared" si="19"/>
        <v>0</v>
      </c>
      <c r="I175" s="115">
        <f t="shared" si="11"/>
        <v>0</v>
      </c>
      <c r="J175" s="249">
        <f t="shared" si="19"/>
        <v>0</v>
      </c>
      <c r="K175" s="105">
        <f t="shared" si="19"/>
        <v>0</v>
      </c>
      <c r="L175" s="115">
        <f t="shared" si="12"/>
        <v>0</v>
      </c>
      <c r="M175" s="140">
        <f t="shared" ref="M175:N175" si="20">SUM(M176,M180)</f>
        <v>0</v>
      </c>
      <c r="N175" s="130">
        <f t="shared" si="20"/>
        <v>0</v>
      </c>
      <c r="O175" s="160">
        <f t="shared" si="13"/>
        <v>0</v>
      </c>
      <c r="P175" s="353"/>
      <c r="R175" s="300"/>
    </row>
    <row r="176" spans="1:18" ht="50.25" customHeight="1" x14ac:dyDescent="0.25">
      <c r="A176" s="116">
        <v>3260</v>
      </c>
      <c r="B176" s="50" t="s">
        <v>154</v>
      </c>
      <c r="C176" s="374">
        <f t="shared" si="9"/>
        <v>0</v>
      </c>
      <c r="D176" s="257">
        <f>SUM(D177:D179)</f>
        <v>0</v>
      </c>
      <c r="E176" s="68">
        <f>SUM(E177:E179)</f>
        <v>0</v>
      </c>
      <c r="F176" s="258">
        <f t="shared" si="10"/>
        <v>0</v>
      </c>
      <c r="G176" s="257">
        <f>SUM(G177:G179)</f>
        <v>0</v>
      </c>
      <c r="H176" s="204">
        <f>SUM(H177:H179)</f>
        <v>0</v>
      </c>
      <c r="I176" s="117">
        <f t="shared" si="11"/>
        <v>0</v>
      </c>
      <c r="J176" s="257">
        <f>SUM(J177:J179)</f>
        <v>0</v>
      </c>
      <c r="K176" s="204">
        <f>SUM(K177:K179)</f>
        <v>0</v>
      </c>
      <c r="L176" s="117">
        <f t="shared" si="12"/>
        <v>0</v>
      </c>
      <c r="M176" s="141">
        <f>SUM(M177:M179)</f>
        <v>0</v>
      </c>
      <c r="N176" s="68">
        <f>SUM(N177:N179)</f>
        <v>0</v>
      </c>
      <c r="O176" s="117">
        <f t="shared" si="13"/>
        <v>0</v>
      </c>
      <c r="P176" s="343"/>
      <c r="R176" s="300"/>
    </row>
    <row r="177" spans="1:18" ht="24" x14ac:dyDescent="0.25">
      <c r="A177" s="35">
        <v>3261</v>
      </c>
      <c r="B177" s="56" t="s">
        <v>155</v>
      </c>
      <c r="C177" s="362">
        <f t="shared" si="9"/>
        <v>0</v>
      </c>
      <c r="D177" s="253"/>
      <c r="E177" s="59"/>
      <c r="F177" s="143">
        <f t="shared" si="10"/>
        <v>0</v>
      </c>
      <c r="G177" s="253"/>
      <c r="H177" s="202"/>
      <c r="I177" s="110">
        <f t="shared" si="11"/>
        <v>0</v>
      </c>
      <c r="J177" s="253"/>
      <c r="K177" s="202"/>
      <c r="L177" s="110">
        <f t="shared" si="12"/>
        <v>0</v>
      </c>
      <c r="M177" s="125"/>
      <c r="N177" s="59"/>
      <c r="O177" s="110">
        <f t="shared" si="13"/>
        <v>0</v>
      </c>
      <c r="P177" s="344"/>
      <c r="R177" s="300"/>
    </row>
    <row r="178" spans="1:18" ht="36" x14ac:dyDescent="0.25">
      <c r="A178" s="35">
        <v>3262</v>
      </c>
      <c r="B178" s="56" t="s">
        <v>310</v>
      </c>
      <c r="C178" s="362">
        <f t="shared" si="9"/>
        <v>0</v>
      </c>
      <c r="D178" s="253"/>
      <c r="E178" s="59"/>
      <c r="F178" s="143">
        <f t="shared" si="10"/>
        <v>0</v>
      </c>
      <c r="G178" s="253"/>
      <c r="H178" s="202"/>
      <c r="I178" s="110">
        <f t="shared" si="11"/>
        <v>0</v>
      </c>
      <c r="J178" s="253"/>
      <c r="K178" s="202"/>
      <c r="L178" s="110">
        <f t="shared" si="12"/>
        <v>0</v>
      </c>
      <c r="M178" s="125"/>
      <c r="N178" s="59"/>
      <c r="O178" s="110">
        <f t="shared" si="13"/>
        <v>0</v>
      </c>
      <c r="P178" s="344"/>
      <c r="R178" s="300"/>
    </row>
    <row r="179" spans="1:18" ht="24" x14ac:dyDescent="0.25">
      <c r="A179" s="35">
        <v>3263</v>
      </c>
      <c r="B179" s="56" t="s">
        <v>156</v>
      </c>
      <c r="C179" s="362">
        <f t="shared" si="9"/>
        <v>0</v>
      </c>
      <c r="D179" s="253"/>
      <c r="E179" s="59"/>
      <c r="F179" s="143">
        <f t="shared" si="10"/>
        <v>0</v>
      </c>
      <c r="G179" s="253"/>
      <c r="H179" s="202"/>
      <c r="I179" s="110">
        <f t="shared" si="11"/>
        <v>0</v>
      </c>
      <c r="J179" s="253"/>
      <c r="K179" s="202"/>
      <c r="L179" s="110">
        <f t="shared" si="12"/>
        <v>0</v>
      </c>
      <c r="M179" s="125"/>
      <c r="N179" s="59"/>
      <c r="O179" s="110">
        <f t="shared" si="13"/>
        <v>0</v>
      </c>
      <c r="P179" s="344"/>
      <c r="R179" s="300"/>
    </row>
    <row r="180" spans="1:18" ht="84" x14ac:dyDescent="0.25">
      <c r="A180" s="116">
        <v>3290</v>
      </c>
      <c r="B180" s="50" t="s">
        <v>311</v>
      </c>
      <c r="C180" s="362">
        <f t="shared" ref="C180:C256" si="21">F180+I180+L180+O180</f>
        <v>0</v>
      </c>
      <c r="D180" s="257">
        <f>SUM(D181:D184)</f>
        <v>0</v>
      </c>
      <c r="E180" s="68">
        <f>SUM(E181:E184)</f>
        <v>0</v>
      </c>
      <c r="F180" s="258">
        <f t="shared" si="10"/>
        <v>0</v>
      </c>
      <c r="G180" s="257">
        <f t="shared" ref="G180:K180" si="22">SUM(G181:G184)</f>
        <v>0</v>
      </c>
      <c r="H180" s="204">
        <f t="shared" si="22"/>
        <v>0</v>
      </c>
      <c r="I180" s="117">
        <f t="shared" si="11"/>
        <v>0</v>
      </c>
      <c r="J180" s="257">
        <f t="shared" si="22"/>
        <v>0</v>
      </c>
      <c r="K180" s="204">
        <f t="shared" si="22"/>
        <v>0</v>
      </c>
      <c r="L180" s="117">
        <f t="shared" si="12"/>
        <v>0</v>
      </c>
      <c r="M180" s="142">
        <f t="shared" ref="M180:N180" si="23">SUM(M181:M184)</f>
        <v>0</v>
      </c>
      <c r="N180" s="312">
        <f t="shared" si="23"/>
        <v>0</v>
      </c>
      <c r="O180" s="317">
        <f t="shared" si="13"/>
        <v>0</v>
      </c>
      <c r="P180" s="355"/>
      <c r="R180" s="300"/>
    </row>
    <row r="181" spans="1:18" ht="72" x14ac:dyDescent="0.25">
      <c r="A181" s="35">
        <v>3291</v>
      </c>
      <c r="B181" s="56" t="s">
        <v>157</v>
      </c>
      <c r="C181" s="362">
        <f t="shared" si="21"/>
        <v>0</v>
      </c>
      <c r="D181" s="253"/>
      <c r="E181" s="59"/>
      <c r="F181" s="143">
        <f t="shared" ref="F181:F244" si="24">D181+E181</f>
        <v>0</v>
      </c>
      <c r="G181" s="253"/>
      <c r="H181" s="202"/>
      <c r="I181" s="110">
        <f t="shared" ref="I181:I244" si="25">G181+H181</f>
        <v>0</v>
      </c>
      <c r="J181" s="253"/>
      <c r="K181" s="202"/>
      <c r="L181" s="110">
        <f t="shared" ref="L181:L244" si="26">J181+K181</f>
        <v>0</v>
      </c>
      <c r="M181" s="125"/>
      <c r="N181" s="59"/>
      <c r="O181" s="110">
        <f t="shared" ref="O181:O244" si="27">M181+N181</f>
        <v>0</v>
      </c>
      <c r="P181" s="344"/>
      <c r="R181" s="300"/>
    </row>
    <row r="182" spans="1:18" ht="72" x14ac:dyDescent="0.25">
      <c r="A182" s="35">
        <v>3292</v>
      </c>
      <c r="B182" s="56" t="s">
        <v>312</v>
      </c>
      <c r="C182" s="362">
        <f t="shared" si="21"/>
        <v>0</v>
      </c>
      <c r="D182" s="253"/>
      <c r="E182" s="59"/>
      <c r="F182" s="143">
        <f t="shared" si="24"/>
        <v>0</v>
      </c>
      <c r="G182" s="253"/>
      <c r="H182" s="202"/>
      <c r="I182" s="110">
        <f t="shared" si="25"/>
        <v>0</v>
      </c>
      <c r="J182" s="253"/>
      <c r="K182" s="202"/>
      <c r="L182" s="110">
        <f t="shared" si="26"/>
        <v>0</v>
      </c>
      <c r="M182" s="125"/>
      <c r="N182" s="59"/>
      <c r="O182" s="110">
        <f t="shared" si="27"/>
        <v>0</v>
      </c>
      <c r="P182" s="344"/>
      <c r="R182" s="300"/>
    </row>
    <row r="183" spans="1:18" ht="72" x14ac:dyDescent="0.25">
      <c r="A183" s="35">
        <v>3293</v>
      </c>
      <c r="B183" s="56" t="s">
        <v>313</v>
      </c>
      <c r="C183" s="362">
        <f t="shared" si="21"/>
        <v>0</v>
      </c>
      <c r="D183" s="253"/>
      <c r="E183" s="59"/>
      <c r="F183" s="143">
        <f t="shared" si="24"/>
        <v>0</v>
      </c>
      <c r="G183" s="253"/>
      <c r="H183" s="202"/>
      <c r="I183" s="110">
        <f t="shared" si="25"/>
        <v>0</v>
      </c>
      <c r="J183" s="253"/>
      <c r="K183" s="202"/>
      <c r="L183" s="110">
        <f t="shared" si="26"/>
        <v>0</v>
      </c>
      <c r="M183" s="125"/>
      <c r="N183" s="59"/>
      <c r="O183" s="110">
        <f t="shared" si="27"/>
        <v>0</v>
      </c>
      <c r="P183" s="344"/>
      <c r="R183" s="300"/>
    </row>
    <row r="184" spans="1:18" ht="60" x14ac:dyDescent="0.25">
      <c r="A184" s="126">
        <v>3294</v>
      </c>
      <c r="B184" s="56" t="s">
        <v>158</v>
      </c>
      <c r="C184" s="384">
        <f t="shared" si="21"/>
        <v>0</v>
      </c>
      <c r="D184" s="261"/>
      <c r="E184" s="127"/>
      <c r="F184" s="262">
        <f t="shared" si="24"/>
        <v>0</v>
      </c>
      <c r="G184" s="261"/>
      <c r="H184" s="206"/>
      <c r="I184" s="153">
        <f t="shared" si="25"/>
        <v>0</v>
      </c>
      <c r="J184" s="261"/>
      <c r="K184" s="206"/>
      <c r="L184" s="153">
        <f t="shared" si="26"/>
        <v>0</v>
      </c>
      <c r="M184" s="128"/>
      <c r="N184" s="127"/>
      <c r="O184" s="153">
        <f t="shared" si="27"/>
        <v>0</v>
      </c>
      <c r="P184" s="355"/>
      <c r="R184" s="300"/>
    </row>
    <row r="185" spans="1:18" ht="48" x14ac:dyDescent="0.25">
      <c r="A185" s="72">
        <v>3300</v>
      </c>
      <c r="B185" s="122" t="s">
        <v>159</v>
      </c>
      <c r="C185" s="385">
        <f t="shared" si="21"/>
        <v>0</v>
      </c>
      <c r="D185" s="263">
        <f>SUM(D186:D187)</f>
        <v>0</v>
      </c>
      <c r="E185" s="130">
        <f>SUM(E186:E187)</f>
        <v>0</v>
      </c>
      <c r="F185" s="158">
        <f t="shared" si="24"/>
        <v>0</v>
      </c>
      <c r="G185" s="263">
        <f t="shared" ref="G185:K185" si="28">SUM(G186:G187)</f>
        <v>0</v>
      </c>
      <c r="H185" s="207">
        <f t="shared" si="28"/>
        <v>0</v>
      </c>
      <c r="I185" s="160">
        <f t="shared" si="25"/>
        <v>0</v>
      </c>
      <c r="J185" s="263">
        <f t="shared" si="28"/>
        <v>0</v>
      </c>
      <c r="K185" s="207">
        <f t="shared" si="28"/>
        <v>0</v>
      </c>
      <c r="L185" s="160">
        <f t="shared" si="26"/>
        <v>0</v>
      </c>
      <c r="M185" s="140">
        <f t="shared" ref="M185:N185" si="29">SUM(M186:M187)</f>
        <v>0</v>
      </c>
      <c r="N185" s="130">
        <f t="shared" si="29"/>
        <v>0</v>
      </c>
      <c r="O185" s="160">
        <f t="shared" si="27"/>
        <v>0</v>
      </c>
      <c r="P185" s="353"/>
      <c r="R185" s="300"/>
    </row>
    <row r="186" spans="1:18" ht="48" x14ac:dyDescent="0.25">
      <c r="A186" s="77">
        <v>3310</v>
      </c>
      <c r="B186" s="78" t="s">
        <v>160</v>
      </c>
      <c r="C186" s="378">
        <f t="shared" si="21"/>
        <v>0</v>
      </c>
      <c r="D186" s="255"/>
      <c r="E186" s="113"/>
      <c r="F186" s="256">
        <f t="shared" si="24"/>
        <v>0</v>
      </c>
      <c r="G186" s="255"/>
      <c r="H186" s="203"/>
      <c r="I186" s="114">
        <f t="shared" si="25"/>
        <v>0</v>
      </c>
      <c r="J186" s="255"/>
      <c r="K186" s="203"/>
      <c r="L186" s="114">
        <f t="shared" si="26"/>
        <v>0</v>
      </c>
      <c r="M186" s="301"/>
      <c r="N186" s="113"/>
      <c r="O186" s="114">
        <f t="shared" si="27"/>
        <v>0</v>
      </c>
      <c r="P186" s="348"/>
      <c r="R186" s="300"/>
    </row>
    <row r="187" spans="1:18" ht="58.5" customHeight="1" x14ac:dyDescent="0.25">
      <c r="A187" s="31">
        <v>3320</v>
      </c>
      <c r="B187" s="50" t="s">
        <v>161</v>
      </c>
      <c r="C187" s="374">
        <f t="shared" si="21"/>
        <v>0</v>
      </c>
      <c r="D187" s="252"/>
      <c r="E187" s="53"/>
      <c r="F187" s="145">
        <f t="shared" si="24"/>
        <v>0</v>
      </c>
      <c r="G187" s="252"/>
      <c r="H187" s="201"/>
      <c r="I187" s="109">
        <f t="shared" si="25"/>
        <v>0</v>
      </c>
      <c r="J187" s="252"/>
      <c r="K187" s="201"/>
      <c r="L187" s="109">
        <f t="shared" si="26"/>
        <v>0</v>
      </c>
      <c r="M187" s="294"/>
      <c r="N187" s="53"/>
      <c r="O187" s="109">
        <f t="shared" si="27"/>
        <v>0</v>
      </c>
      <c r="P187" s="343"/>
      <c r="R187" s="300"/>
    </row>
    <row r="188" spans="1:18" x14ac:dyDescent="0.25">
      <c r="A188" s="132">
        <v>4000</v>
      </c>
      <c r="B188" s="100" t="s">
        <v>162</v>
      </c>
      <c r="C188" s="383">
        <f t="shared" si="21"/>
        <v>0</v>
      </c>
      <c r="D188" s="247">
        <f>SUM(D189,D192)</f>
        <v>0</v>
      </c>
      <c r="E188" s="102">
        <f>SUM(E189,E192)</f>
        <v>0</v>
      </c>
      <c r="F188" s="248">
        <f t="shared" si="24"/>
        <v>0</v>
      </c>
      <c r="G188" s="247">
        <f>SUM(G189,G192)</f>
        <v>0</v>
      </c>
      <c r="H188" s="199">
        <f>SUM(H189,H192)</f>
        <v>0</v>
      </c>
      <c r="I188" s="103">
        <f t="shared" si="25"/>
        <v>0</v>
      </c>
      <c r="J188" s="247">
        <f>SUM(J189,J192)</f>
        <v>0</v>
      </c>
      <c r="K188" s="199">
        <f>SUM(K189,K192)</f>
        <v>0</v>
      </c>
      <c r="L188" s="103">
        <f t="shared" si="26"/>
        <v>0</v>
      </c>
      <c r="M188" s="139">
        <f>SUM(M189,M192)</f>
        <v>0</v>
      </c>
      <c r="N188" s="102">
        <f>SUM(N189,N192)</f>
        <v>0</v>
      </c>
      <c r="O188" s="103">
        <f t="shared" si="27"/>
        <v>0</v>
      </c>
      <c r="P188" s="352"/>
      <c r="R188" s="300"/>
    </row>
    <row r="189" spans="1:18" ht="24" x14ac:dyDescent="0.25">
      <c r="A189" s="133">
        <v>4200</v>
      </c>
      <c r="B189" s="104" t="s">
        <v>163</v>
      </c>
      <c r="C189" s="373">
        <f t="shared" si="21"/>
        <v>0</v>
      </c>
      <c r="D189" s="249">
        <f>SUM(D190,D191)</f>
        <v>0</v>
      </c>
      <c r="E189" s="48">
        <f>SUM(E190,E191)</f>
        <v>0</v>
      </c>
      <c r="F189" s="250">
        <f t="shared" si="24"/>
        <v>0</v>
      </c>
      <c r="G189" s="249">
        <f>SUM(G190,G191)</f>
        <v>0</v>
      </c>
      <c r="H189" s="105">
        <f>SUM(H190,H191)</f>
        <v>0</v>
      </c>
      <c r="I189" s="115">
        <f t="shared" si="25"/>
        <v>0</v>
      </c>
      <c r="J189" s="249">
        <f>SUM(J190,J191)</f>
        <v>0</v>
      </c>
      <c r="K189" s="105">
        <f>SUM(K190,K191)</f>
        <v>0</v>
      </c>
      <c r="L189" s="115">
        <f t="shared" si="26"/>
        <v>0</v>
      </c>
      <c r="M189" s="123">
        <f>SUM(M190,M191)</f>
        <v>0</v>
      </c>
      <c r="N189" s="48">
        <f>SUM(N190,N191)</f>
        <v>0</v>
      </c>
      <c r="O189" s="115">
        <f t="shared" si="27"/>
        <v>0</v>
      </c>
      <c r="P189" s="346"/>
      <c r="R189" s="300"/>
    </row>
    <row r="190" spans="1:18" ht="36" x14ac:dyDescent="0.25">
      <c r="A190" s="116">
        <v>4240</v>
      </c>
      <c r="B190" s="50" t="s">
        <v>314</v>
      </c>
      <c r="C190" s="374">
        <f t="shared" si="21"/>
        <v>0</v>
      </c>
      <c r="D190" s="252"/>
      <c r="E190" s="53"/>
      <c r="F190" s="145">
        <f t="shared" si="24"/>
        <v>0</v>
      </c>
      <c r="G190" s="252"/>
      <c r="H190" s="201"/>
      <c r="I190" s="109">
        <f t="shared" si="25"/>
        <v>0</v>
      </c>
      <c r="J190" s="252"/>
      <c r="K190" s="201"/>
      <c r="L190" s="109">
        <f t="shared" si="26"/>
        <v>0</v>
      </c>
      <c r="M190" s="294"/>
      <c r="N190" s="53"/>
      <c r="O190" s="109">
        <f t="shared" si="27"/>
        <v>0</v>
      </c>
      <c r="P190" s="343"/>
      <c r="R190" s="300"/>
    </row>
    <row r="191" spans="1:18" ht="24" x14ac:dyDescent="0.25">
      <c r="A191" s="111">
        <v>4250</v>
      </c>
      <c r="B191" s="56" t="s">
        <v>164</v>
      </c>
      <c r="C191" s="362">
        <f t="shared" si="21"/>
        <v>0</v>
      </c>
      <c r="D191" s="253"/>
      <c r="E191" s="59"/>
      <c r="F191" s="143">
        <f t="shared" si="24"/>
        <v>0</v>
      </c>
      <c r="G191" s="253"/>
      <c r="H191" s="202"/>
      <c r="I191" s="110">
        <f t="shared" si="25"/>
        <v>0</v>
      </c>
      <c r="J191" s="253"/>
      <c r="K191" s="202"/>
      <c r="L191" s="110">
        <f t="shared" si="26"/>
        <v>0</v>
      </c>
      <c r="M191" s="125"/>
      <c r="N191" s="59"/>
      <c r="O191" s="110">
        <f t="shared" si="27"/>
        <v>0</v>
      </c>
      <c r="P191" s="344"/>
      <c r="R191" s="300"/>
    </row>
    <row r="192" spans="1:18" x14ac:dyDescent="0.25">
      <c r="A192" s="42">
        <v>4300</v>
      </c>
      <c r="B192" s="104" t="s">
        <v>165</v>
      </c>
      <c r="C192" s="373">
        <f t="shared" si="21"/>
        <v>0</v>
      </c>
      <c r="D192" s="249">
        <f>SUM(D193)</f>
        <v>0</v>
      </c>
      <c r="E192" s="48">
        <f>SUM(E193)</f>
        <v>0</v>
      </c>
      <c r="F192" s="250">
        <f t="shared" si="24"/>
        <v>0</v>
      </c>
      <c r="G192" s="249">
        <f>SUM(G193)</f>
        <v>0</v>
      </c>
      <c r="H192" s="105">
        <f>SUM(H193)</f>
        <v>0</v>
      </c>
      <c r="I192" s="115">
        <f t="shared" si="25"/>
        <v>0</v>
      </c>
      <c r="J192" s="249">
        <f>SUM(J193)</f>
        <v>0</v>
      </c>
      <c r="K192" s="105">
        <f>SUM(K193)</f>
        <v>0</v>
      </c>
      <c r="L192" s="115">
        <f t="shared" si="26"/>
        <v>0</v>
      </c>
      <c r="M192" s="123">
        <f>SUM(M193)</f>
        <v>0</v>
      </c>
      <c r="N192" s="48">
        <f>SUM(N193)</f>
        <v>0</v>
      </c>
      <c r="O192" s="115">
        <f t="shared" si="27"/>
        <v>0</v>
      </c>
      <c r="P192" s="346"/>
      <c r="R192" s="300"/>
    </row>
    <row r="193" spans="1:18" ht="24" x14ac:dyDescent="0.25">
      <c r="A193" s="116">
        <v>4310</v>
      </c>
      <c r="B193" s="50" t="s">
        <v>166</v>
      </c>
      <c r="C193" s="374">
        <f t="shared" si="21"/>
        <v>0</v>
      </c>
      <c r="D193" s="257">
        <f>SUM(D194:D194)</f>
        <v>0</v>
      </c>
      <c r="E193" s="68">
        <f>SUM(E194:E194)</f>
        <v>0</v>
      </c>
      <c r="F193" s="258">
        <f t="shared" si="24"/>
        <v>0</v>
      </c>
      <c r="G193" s="257">
        <f>SUM(G194:G194)</f>
        <v>0</v>
      </c>
      <c r="H193" s="204">
        <f>SUM(H194:H194)</f>
        <v>0</v>
      </c>
      <c r="I193" s="117">
        <f t="shared" si="25"/>
        <v>0</v>
      </c>
      <c r="J193" s="257">
        <f>SUM(J194:J194)</f>
        <v>0</v>
      </c>
      <c r="K193" s="204">
        <f>SUM(K194:K194)</f>
        <v>0</v>
      </c>
      <c r="L193" s="117">
        <f t="shared" si="26"/>
        <v>0</v>
      </c>
      <c r="M193" s="141">
        <f>SUM(M194:M194)</f>
        <v>0</v>
      </c>
      <c r="N193" s="68">
        <f>SUM(N194:N194)</f>
        <v>0</v>
      </c>
      <c r="O193" s="117">
        <f t="shared" si="27"/>
        <v>0</v>
      </c>
      <c r="P193" s="343"/>
      <c r="R193" s="300"/>
    </row>
    <row r="194" spans="1:18" ht="36" x14ac:dyDescent="0.25">
      <c r="A194" s="35">
        <v>4311</v>
      </c>
      <c r="B194" s="56" t="s">
        <v>315</v>
      </c>
      <c r="C194" s="362">
        <f t="shared" si="21"/>
        <v>0</v>
      </c>
      <c r="D194" s="253"/>
      <c r="E194" s="59"/>
      <c r="F194" s="143">
        <f t="shared" si="24"/>
        <v>0</v>
      </c>
      <c r="G194" s="253"/>
      <c r="H194" s="202"/>
      <c r="I194" s="110">
        <f t="shared" si="25"/>
        <v>0</v>
      </c>
      <c r="J194" s="253"/>
      <c r="K194" s="202"/>
      <c r="L194" s="110">
        <f t="shared" si="26"/>
        <v>0</v>
      </c>
      <c r="M194" s="125"/>
      <c r="N194" s="59"/>
      <c r="O194" s="110">
        <f t="shared" si="27"/>
        <v>0</v>
      </c>
      <c r="P194" s="344"/>
      <c r="R194" s="300"/>
    </row>
    <row r="195" spans="1:18" s="19" customFormat="1" ht="24" x14ac:dyDescent="0.25">
      <c r="A195" s="134"/>
      <c r="B195" s="17" t="s">
        <v>167</v>
      </c>
      <c r="C195" s="382">
        <f t="shared" si="21"/>
        <v>4839</v>
      </c>
      <c r="D195" s="245">
        <f>SUM(D196,D231,D269)</f>
        <v>4839</v>
      </c>
      <c r="E195" s="98">
        <f>SUM(E196,E231,E269)</f>
        <v>0</v>
      </c>
      <c r="F195" s="246">
        <f t="shared" si="24"/>
        <v>4839</v>
      </c>
      <c r="G195" s="245">
        <f>SUM(G196,G231,G269)</f>
        <v>0</v>
      </c>
      <c r="H195" s="198">
        <f>SUM(H196,H231,H269)</f>
        <v>0</v>
      </c>
      <c r="I195" s="99">
        <f t="shared" si="25"/>
        <v>0</v>
      </c>
      <c r="J195" s="245">
        <f>SUM(J196,J231,J269)</f>
        <v>0</v>
      </c>
      <c r="K195" s="198">
        <f>SUM(K196,K231,K269)</f>
        <v>0</v>
      </c>
      <c r="L195" s="99">
        <f t="shared" si="26"/>
        <v>0</v>
      </c>
      <c r="M195" s="309">
        <f>SUM(M196,M231,M269)</f>
        <v>0</v>
      </c>
      <c r="N195" s="313">
        <f>SUM(N196,N231,N269)</f>
        <v>0</v>
      </c>
      <c r="O195" s="318">
        <f t="shared" si="27"/>
        <v>0</v>
      </c>
      <c r="P195" s="356"/>
      <c r="R195" s="300"/>
    </row>
    <row r="196" spans="1:18" x14ac:dyDescent="0.25">
      <c r="A196" s="100">
        <v>5000</v>
      </c>
      <c r="B196" s="100" t="s">
        <v>168</v>
      </c>
      <c r="C196" s="383">
        <f>F196+I196+L196+O196</f>
        <v>4839</v>
      </c>
      <c r="D196" s="247">
        <f>D197+D205</f>
        <v>4839</v>
      </c>
      <c r="E196" s="102">
        <f>E197+E205</f>
        <v>0</v>
      </c>
      <c r="F196" s="248">
        <f t="shared" si="24"/>
        <v>4839</v>
      </c>
      <c r="G196" s="247">
        <f>G197+G205</f>
        <v>0</v>
      </c>
      <c r="H196" s="199">
        <f>H197+H205</f>
        <v>0</v>
      </c>
      <c r="I196" s="103">
        <f t="shared" si="25"/>
        <v>0</v>
      </c>
      <c r="J196" s="247">
        <f>J197+J205</f>
        <v>0</v>
      </c>
      <c r="K196" s="199">
        <f>K197+K205</f>
        <v>0</v>
      </c>
      <c r="L196" s="103">
        <f t="shared" si="26"/>
        <v>0</v>
      </c>
      <c r="M196" s="139">
        <f>M197+M205</f>
        <v>0</v>
      </c>
      <c r="N196" s="102">
        <f>N197+N205</f>
        <v>0</v>
      </c>
      <c r="O196" s="103">
        <f t="shared" si="27"/>
        <v>0</v>
      </c>
      <c r="P196" s="352"/>
      <c r="R196" s="300"/>
    </row>
    <row r="197" spans="1:18" x14ac:dyDescent="0.25">
      <c r="A197" s="42">
        <v>5100</v>
      </c>
      <c r="B197" s="104" t="s">
        <v>169</v>
      </c>
      <c r="C197" s="373">
        <f t="shared" si="21"/>
        <v>0</v>
      </c>
      <c r="D197" s="249">
        <f>D198+D199+D202+D203+D204</f>
        <v>0</v>
      </c>
      <c r="E197" s="48">
        <f>E198+E199+E202+E203+E204</f>
        <v>0</v>
      </c>
      <c r="F197" s="250">
        <f t="shared" si="24"/>
        <v>0</v>
      </c>
      <c r="G197" s="249">
        <f>G198+G199+G202+G203+G204</f>
        <v>0</v>
      </c>
      <c r="H197" s="105">
        <f>H198+H199+H202+H203+H204</f>
        <v>0</v>
      </c>
      <c r="I197" s="115">
        <f t="shared" si="25"/>
        <v>0</v>
      </c>
      <c r="J197" s="249">
        <f>J198+J199+J202+J203+J204</f>
        <v>0</v>
      </c>
      <c r="K197" s="105">
        <f>K198+K199+K202+K203+K204</f>
        <v>0</v>
      </c>
      <c r="L197" s="115">
        <f t="shared" si="26"/>
        <v>0</v>
      </c>
      <c r="M197" s="123">
        <f>M198+M199+M202+M203+M204</f>
        <v>0</v>
      </c>
      <c r="N197" s="48">
        <f>N198+N199+N202+N203+N204</f>
        <v>0</v>
      </c>
      <c r="O197" s="115">
        <f t="shared" si="27"/>
        <v>0</v>
      </c>
      <c r="P197" s="346"/>
      <c r="R197" s="300"/>
    </row>
    <row r="198" spans="1:18" x14ac:dyDescent="0.25">
      <c r="A198" s="116">
        <v>5110</v>
      </c>
      <c r="B198" s="50" t="s">
        <v>170</v>
      </c>
      <c r="C198" s="374">
        <f t="shared" si="21"/>
        <v>0</v>
      </c>
      <c r="D198" s="252"/>
      <c r="E198" s="53"/>
      <c r="F198" s="145">
        <f t="shared" si="24"/>
        <v>0</v>
      </c>
      <c r="G198" s="252"/>
      <c r="H198" s="201"/>
      <c r="I198" s="109">
        <f t="shared" si="25"/>
        <v>0</v>
      </c>
      <c r="J198" s="252"/>
      <c r="K198" s="201"/>
      <c r="L198" s="109">
        <f t="shared" si="26"/>
        <v>0</v>
      </c>
      <c r="M198" s="294"/>
      <c r="N198" s="53"/>
      <c r="O198" s="109">
        <f t="shared" si="27"/>
        <v>0</v>
      </c>
      <c r="P198" s="343"/>
      <c r="R198" s="300"/>
    </row>
    <row r="199" spans="1:18" ht="24" x14ac:dyDescent="0.25">
      <c r="A199" s="111">
        <v>5120</v>
      </c>
      <c r="B199" s="56" t="s">
        <v>171</v>
      </c>
      <c r="C199" s="362">
        <f t="shared" si="21"/>
        <v>0</v>
      </c>
      <c r="D199" s="254">
        <f>D200+D201</f>
        <v>0</v>
      </c>
      <c r="E199" s="38">
        <f>E200+E201</f>
        <v>0</v>
      </c>
      <c r="F199" s="149">
        <f t="shared" si="24"/>
        <v>0</v>
      </c>
      <c r="G199" s="254">
        <f>G200+G201</f>
        <v>0</v>
      </c>
      <c r="H199" s="118">
        <f>H200+H201</f>
        <v>0</v>
      </c>
      <c r="I199" s="112">
        <f t="shared" si="25"/>
        <v>0</v>
      </c>
      <c r="J199" s="254">
        <f>J200+J201</f>
        <v>0</v>
      </c>
      <c r="K199" s="118">
        <f>K200+K201</f>
        <v>0</v>
      </c>
      <c r="L199" s="112">
        <f t="shared" si="26"/>
        <v>0</v>
      </c>
      <c r="M199" s="135">
        <f>M200+M201</f>
        <v>0</v>
      </c>
      <c r="N199" s="38">
        <f>N200+N201</f>
        <v>0</v>
      </c>
      <c r="O199" s="112">
        <f t="shared" si="27"/>
        <v>0</v>
      </c>
      <c r="P199" s="344"/>
      <c r="R199" s="300"/>
    </row>
    <row r="200" spans="1:18" x14ac:dyDescent="0.25">
      <c r="A200" s="35">
        <v>5121</v>
      </c>
      <c r="B200" s="56" t="s">
        <v>172</v>
      </c>
      <c r="C200" s="362">
        <f t="shared" si="21"/>
        <v>0</v>
      </c>
      <c r="D200" s="253"/>
      <c r="E200" s="59"/>
      <c r="F200" s="143">
        <f t="shared" si="24"/>
        <v>0</v>
      </c>
      <c r="G200" s="253"/>
      <c r="H200" s="202"/>
      <c r="I200" s="110">
        <f t="shared" si="25"/>
        <v>0</v>
      </c>
      <c r="J200" s="253"/>
      <c r="K200" s="202"/>
      <c r="L200" s="110">
        <f t="shared" si="26"/>
        <v>0</v>
      </c>
      <c r="M200" s="125"/>
      <c r="N200" s="59"/>
      <c r="O200" s="110">
        <f t="shared" si="27"/>
        <v>0</v>
      </c>
      <c r="P200" s="344"/>
      <c r="R200" s="300"/>
    </row>
    <row r="201" spans="1:18" ht="35.25" customHeight="1" x14ac:dyDescent="0.25">
      <c r="A201" s="35">
        <v>5129</v>
      </c>
      <c r="B201" s="56" t="s">
        <v>173</v>
      </c>
      <c r="C201" s="362">
        <f t="shared" si="21"/>
        <v>0</v>
      </c>
      <c r="D201" s="253"/>
      <c r="E201" s="59"/>
      <c r="F201" s="143">
        <f t="shared" si="24"/>
        <v>0</v>
      </c>
      <c r="G201" s="253"/>
      <c r="H201" s="202"/>
      <c r="I201" s="110">
        <f t="shared" si="25"/>
        <v>0</v>
      </c>
      <c r="J201" s="253"/>
      <c r="K201" s="202"/>
      <c r="L201" s="110">
        <f t="shared" si="26"/>
        <v>0</v>
      </c>
      <c r="M201" s="125"/>
      <c r="N201" s="59"/>
      <c r="O201" s="110">
        <f t="shared" si="27"/>
        <v>0</v>
      </c>
      <c r="P201" s="344"/>
      <c r="R201" s="300"/>
    </row>
    <row r="202" spans="1:18" x14ac:dyDescent="0.25">
      <c r="A202" s="111">
        <v>5130</v>
      </c>
      <c r="B202" s="56" t="s">
        <v>174</v>
      </c>
      <c r="C202" s="362">
        <f t="shared" si="21"/>
        <v>0</v>
      </c>
      <c r="D202" s="253"/>
      <c r="E202" s="59"/>
      <c r="F202" s="143">
        <f t="shared" si="24"/>
        <v>0</v>
      </c>
      <c r="G202" s="253"/>
      <c r="H202" s="202"/>
      <c r="I202" s="110">
        <f t="shared" si="25"/>
        <v>0</v>
      </c>
      <c r="J202" s="253"/>
      <c r="K202" s="202"/>
      <c r="L202" s="110">
        <f t="shared" si="26"/>
        <v>0</v>
      </c>
      <c r="M202" s="125"/>
      <c r="N202" s="59"/>
      <c r="O202" s="110">
        <f t="shared" si="27"/>
        <v>0</v>
      </c>
      <c r="P202" s="344"/>
      <c r="R202" s="300"/>
    </row>
    <row r="203" spans="1:18" x14ac:dyDescent="0.25">
      <c r="A203" s="111">
        <v>5140</v>
      </c>
      <c r="B203" s="56" t="s">
        <v>175</v>
      </c>
      <c r="C203" s="362">
        <f t="shared" si="21"/>
        <v>0</v>
      </c>
      <c r="D203" s="253"/>
      <c r="E203" s="59"/>
      <c r="F203" s="143">
        <f t="shared" si="24"/>
        <v>0</v>
      </c>
      <c r="G203" s="253"/>
      <c r="H203" s="202"/>
      <c r="I203" s="110">
        <f t="shared" si="25"/>
        <v>0</v>
      </c>
      <c r="J203" s="253"/>
      <c r="K203" s="202"/>
      <c r="L203" s="110">
        <f t="shared" si="26"/>
        <v>0</v>
      </c>
      <c r="M203" s="125"/>
      <c r="N203" s="59"/>
      <c r="O203" s="110">
        <f t="shared" si="27"/>
        <v>0</v>
      </c>
      <c r="P203" s="344"/>
      <c r="R203" s="300"/>
    </row>
    <row r="204" spans="1:18" ht="24" x14ac:dyDescent="0.25">
      <c r="A204" s="111">
        <v>5170</v>
      </c>
      <c r="B204" s="56" t="s">
        <v>176</v>
      </c>
      <c r="C204" s="362">
        <f t="shared" si="21"/>
        <v>0</v>
      </c>
      <c r="D204" s="253"/>
      <c r="E204" s="59"/>
      <c r="F204" s="143">
        <f t="shared" si="24"/>
        <v>0</v>
      </c>
      <c r="G204" s="253"/>
      <c r="H204" s="202"/>
      <c r="I204" s="110">
        <f t="shared" si="25"/>
        <v>0</v>
      </c>
      <c r="J204" s="253"/>
      <c r="K204" s="202"/>
      <c r="L204" s="110">
        <f t="shared" si="26"/>
        <v>0</v>
      </c>
      <c r="M204" s="125"/>
      <c r="N204" s="59"/>
      <c r="O204" s="110">
        <f t="shared" si="27"/>
        <v>0</v>
      </c>
      <c r="P204" s="344"/>
      <c r="R204" s="300"/>
    </row>
    <row r="205" spans="1:18" x14ac:dyDescent="0.25">
      <c r="A205" s="42">
        <v>5200</v>
      </c>
      <c r="B205" s="104" t="s">
        <v>177</v>
      </c>
      <c r="C205" s="373">
        <f t="shared" si="21"/>
        <v>4839</v>
      </c>
      <c r="D205" s="249">
        <f>D206+D216+D217+D226+D227+D228+D230</f>
        <v>4839</v>
      </c>
      <c r="E205" s="48">
        <f>E206+E216+E217+E226+E227+E228+E230</f>
        <v>0</v>
      </c>
      <c r="F205" s="250">
        <f t="shared" si="24"/>
        <v>4839</v>
      </c>
      <c r="G205" s="249">
        <f>G206+G216+G217+G226+G227+G228+G230</f>
        <v>0</v>
      </c>
      <c r="H205" s="105">
        <f>H206+H216+H217+H226+H227+H228+H230</f>
        <v>0</v>
      </c>
      <c r="I205" s="115">
        <f t="shared" si="25"/>
        <v>0</v>
      </c>
      <c r="J205" s="249">
        <f>J206+J216+J217+J226+J227+J228+J230</f>
        <v>0</v>
      </c>
      <c r="K205" s="105">
        <f>K206+K216+K217+K226+K227+K228+K230</f>
        <v>0</v>
      </c>
      <c r="L205" s="115">
        <f t="shared" si="26"/>
        <v>0</v>
      </c>
      <c r="M205" s="123">
        <f>M206+M216+M217+M226+M227+M228+M230</f>
        <v>0</v>
      </c>
      <c r="N205" s="48">
        <f>N206+N216+N217+N226+N227+N228+N230</f>
        <v>0</v>
      </c>
      <c r="O205" s="115">
        <f t="shared" si="27"/>
        <v>0</v>
      </c>
      <c r="P205" s="346"/>
      <c r="R205" s="300"/>
    </row>
    <row r="206" spans="1:18" x14ac:dyDescent="0.25">
      <c r="A206" s="106">
        <v>5210</v>
      </c>
      <c r="B206" s="78" t="s">
        <v>178</v>
      </c>
      <c r="C206" s="378">
        <f t="shared" si="21"/>
        <v>0</v>
      </c>
      <c r="D206" s="131">
        <f>SUM(D207:D215)</f>
        <v>0</v>
      </c>
      <c r="E206" s="107">
        <f>SUM(E207:E215)</f>
        <v>0</v>
      </c>
      <c r="F206" s="251">
        <f t="shared" si="24"/>
        <v>0</v>
      </c>
      <c r="G206" s="131">
        <f>SUM(G207:G215)</f>
        <v>0</v>
      </c>
      <c r="H206" s="200">
        <f>SUM(H207:H215)</f>
        <v>0</v>
      </c>
      <c r="I206" s="108">
        <f t="shared" si="25"/>
        <v>0</v>
      </c>
      <c r="J206" s="131">
        <f>SUM(J207:J215)</f>
        <v>0</v>
      </c>
      <c r="K206" s="200">
        <f>SUM(K207:K215)</f>
        <v>0</v>
      </c>
      <c r="L206" s="108">
        <f t="shared" si="26"/>
        <v>0</v>
      </c>
      <c r="M206" s="136">
        <f>SUM(M207:M215)</f>
        <v>0</v>
      </c>
      <c r="N206" s="107">
        <f>SUM(N207:N215)</f>
        <v>0</v>
      </c>
      <c r="O206" s="108">
        <f t="shared" si="27"/>
        <v>0</v>
      </c>
      <c r="P206" s="348"/>
      <c r="R206" s="300"/>
    </row>
    <row r="207" spans="1:18" x14ac:dyDescent="0.25">
      <c r="A207" s="31">
        <v>5211</v>
      </c>
      <c r="B207" s="50" t="s">
        <v>179</v>
      </c>
      <c r="C207" s="362">
        <f t="shared" si="21"/>
        <v>0</v>
      </c>
      <c r="D207" s="252"/>
      <c r="E207" s="53"/>
      <c r="F207" s="145">
        <f t="shared" si="24"/>
        <v>0</v>
      </c>
      <c r="G207" s="252"/>
      <c r="H207" s="201"/>
      <c r="I207" s="109">
        <f t="shared" si="25"/>
        <v>0</v>
      </c>
      <c r="J207" s="252"/>
      <c r="K207" s="201"/>
      <c r="L207" s="109">
        <f t="shared" si="26"/>
        <v>0</v>
      </c>
      <c r="M207" s="294"/>
      <c r="N207" s="53"/>
      <c r="O207" s="109">
        <f t="shared" si="27"/>
        <v>0</v>
      </c>
      <c r="P207" s="343"/>
      <c r="R207" s="300"/>
    </row>
    <row r="208" spans="1:18" x14ac:dyDescent="0.25">
      <c r="A208" s="35">
        <v>5212</v>
      </c>
      <c r="B208" s="56" t="s">
        <v>180</v>
      </c>
      <c r="C208" s="362">
        <f t="shared" si="21"/>
        <v>0</v>
      </c>
      <c r="D208" s="253"/>
      <c r="E208" s="59"/>
      <c r="F208" s="143">
        <f t="shared" si="24"/>
        <v>0</v>
      </c>
      <c r="G208" s="253"/>
      <c r="H208" s="202"/>
      <c r="I208" s="110">
        <f t="shared" si="25"/>
        <v>0</v>
      </c>
      <c r="J208" s="253"/>
      <c r="K208" s="202"/>
      <c r="L208" s="110">
        <f t="shared" si="26"/>
        <v>0</v>
      </c>
      <c r="M208" s="125"/>
      <c r="N208" s="59"/>
      <c r="O208" s="110">
        <f t="shared" si="27"/>
        <v>0</v>
      </c>
      <c r="P208" s="344"/>
      <c r="R208" s="300"/>
    </row>
    <row r="209" spans="1:18" x14ac:dyDescent="0.25">
      <c r="A209" s="35">
        <v>5213</v>
      </c>
      <c r="B209" s="56" t="s">
        <v>181</v>
      </c>
      <c r="C209" s="362">
        <f t="shared" si="21"/>
        <v>0</v>
      </c>
      <c r="D209" s="253"/>
      <c r="E209" s="59"/>
      <c r="F209" s="143">
        <f t="shared" si="24"/>
        <v>0</v>
      </c>
      <c r="G209" s="253"/>
      <c r="H209" s="202"/>
      <c r="I209" s="110">
        <f t="shared" si="25"/>
        <v>0</v>
      </c>
      <c r="J209" s="253"/>
      <c r="K209" s="202"/>
      <c r="L209" s="110">
        <f t="shared" si="26"/>
        <v>0</v>
      </c>
      <c r="M209" s="125"/>
      <c r="N209" s="59"/>
      <c r="O209" s="110">
        <f t="shared" si="27"/>
        <v>0</v>
      </c>
      <c r="P209" s="344"/>
      <c r="R209" s="300"/>
    </row>
    <row r="210" spans="1:18" x14ac:dyDescent="0.25">
      <c r="A210" s="35">
        <v>5214</v>
      </c>
      <c r="B210" s="56" t="s">
        <v>182</v>
      </c>
      <c r="C210" s="362">
        <f t="shared" si="21"/>
        <v>0</v>
      </c>
      <c r="D210" s="253"/>
      <c r="E210" s="59"/>
      <c r="F210" s="143">
        <f t="shared" si="24"/>
        <v>0</v>
      </c>
      <c r="G210" s="253"/>
      <c r="H210" s="202"/>
      <c r="I210" s="110">
        <f t="shared" si="25"/>
        <v>0</v>
      </c>
      <c r="J210" s="253"/>
      <c r="K210" s="202"/>
      <c r="L210" s="110">
        <f t="shared" si="26"/>
        <v>0</v>
      </c>
      <c r="M210" s="125"/>
      <c r="N210" s="59"/>
      <c r="O210" s="110">
        <f t="shared" si="27"/>
        <v>0</v>
      </c>
      <c r="P210" s="344"/>
      <c r="R210" s="300"/>
    </row>
    <row r="211" spans="1:18" x14ac:dyDescent="0.25">
      <c r="A211" s="35">
        <v>5215</v>
      </c>
      <c r="B211" s="56" t="s">
        <v>183</v>
      </c>
      <c r="C211" s="362">
        <f t="shared" si="21"/>
        <v>0</v>
      </c>
      <c r="D211" s="253"/>
      <c r="E211" s="59"/>
      <c r="F211" s="143">
        <f t="shared" si="24"/>
        <v>0</v>
      </c>
      <c r="G211" s="253"/>
      <c r="H211" s="202"/>
      <c r="I211" s="110">
        <f t="shared" si="25"/>
        <v>0</v>
      </c>
      <c r="J211" s="253"/>
      <c r="K211" s="202"/>
      <c r="L211" s="110">
        <f t="shared" si="26"/>
        <v>0</v>
      </c>
      <c r="M211" s="125"/>
      <c r="N211" s="59"/>
      <c r="O211" s="110">
        <f t="shared" si="27"/>
        <v>0</v>
      </c>
      <c r="P211" s="344"/>
      <c r="R211" s="300"/>
    </row>
    <row r="212" spans="1:18" ht="24" x14ac:dyDescent="0.25">
      <c r="A212" s="35">
        <v>5216</v>
      </c>
      <c r="B212" s="56" t="s">
        <v>184</v>
      </c>
      <c r="C212" s="362">
        <f t="shared" si="21"/>
        <v>0</v>
      </c>
      <c r="D212" s="253"/>
      <c r="E212" s="59"/>
      <c r="F212" s="143">
        <f t="shared" si="24"/>
        <v>0</v>
      </c>
      <c r="G212" s="253"/>
      <c r="H212" s="202"/>
      <c r="I212" s="110">
        <f t="shared" si="25"/>
        <v>0</v>
      </c>
      <c r="J212" s="253"/>
      <c r="K212" s="202"/>
      <c r="L212" s="110">
        <f t="shared" si="26"/>
        <v>0</v>
      </c>
      <c r="M212" s="125"/>
      <c r="N212" s="59"/>
      <c r="O212" s="110">
        <f t="shared" si="27"/>
        <v>0</v>
      </c>
      <c r="P212" s="344"/>
      <c r="R212" s="300"/>
    </row>
    <row r="213" spans="1:18" x14ac:dyDescent="0.25">
      <c r="A213" s="35">
        <v>5217</v>
      </c>
      <c r="B213" s="56" t="s">
        <v>185</v>
      </c>
      <c r="C213" s="362">
        <f t="shared" si="21"/>
        <v>0</v>
      </c>
      <c r="D213" s="253"/>
      <c r="E213" s="59"/>
      <c r="F213" s="143">
        <f t="shared" si="24"/>
        <v>0</v>
      </c>
      <c r="G213" s="253"/>
      <c r="H213" s="202"/>
      <c r="I213" s="110">
        <f t="shared" si="25"/>
        <v>0</v>
      </c>
      <c r="J213" s="253"/>
      <c r="K213" s="202"/>
      <c r="L213" s="110">
        <f t="shared" si="26"/>
        <v>0</v>
      </c>
      <c r="M213" s="125"/>
      <c r="N213" s="59"/>
      <c r="O213" s="110">
        <f t="shared" si="27"/>
        <v>0</v>
      </c>
      <c r="P213" s="344"/>
      <c r="R213" s="300"/>
    </row>
    <row r="214" spans="1:18" x14ac:dyDescent="0.25">
      <c r="A214" s="35">
        <v>5218</v>
      </c>
      <c r="B214" s="56" t="s">
        <v>186</v>
      </c>
      <c r="C214" s="362">
        <f t="shared" si="21"/>
        <v>0</v>
      </c>
      <c r="D214" s="253"/>
      <c r="E214" s="59"/>
      <c r="F214" s="143">
        <f t="shared" si="24"/>
        <v>0</v>
      </c>
      <c r="G214" s="253"/>
      <c r="H214" s="202"/>
      <c r="I214" s="110">
        <f t="shared" si="25"/>
        <v>0</v>
      </c>
      <c r="J214" s="253"/>
      <c r="K214" s="202"/>
      <c r="L214" s="110">
        <f t="shared" si="26"/>
        <v>0</v>
      </c>
      <c r="M214" s="125"/>
      <c r="N214" s="59"/>
      <c r="O214" s="110">
        <f t="shared" si="27"/>
        <v>0</v>
      </c>
      <c r="P214" s="344"/>
      <c r="R214" s="300"/>
    </row>
    <row r="215" spans="1:18" x14ac:dyDescent="0.25">
      <c r="A215" s="35">
        <v>5219</v>
      </c>
      <c r="B215" s="56" t="s">
        <v>187</v>
      </c>
      <c r="C215" s="362">
        <f t="shared" si="21"/>
        <v>0</v>
      </c>
      <c r="D215" s="253"/>
      <c r="E215" s="59"/>
      <c r="F215" s="143">
        <f t="shared" si="24"/>
        <v>0</v>
      </c>
      <c r="G215" s="253"/>
      <c r="H215" s="202"/>
      <c r="I215" s="110">
        <f t="shared" si="25"/>
        <v>0</v>
      </c>
      <c r="J215" s="253"/>
      <c r="K215" s="202"/>
      <c r="L215" s="110">
        <f t="shared" si="26"/>
        <v>0</v>
      </c>
      <c r="M215" s="125"/>
      <c r="N215" s="59"/>
      <c r="O215" s="110">
        <f t="shared" si="27"/>
        <v>0</v>
      </c>
      <c r="P215" s="344"/>
      <c r="R215" s="300"/>
    </row>
    <row r="216" spans="1:18" ht="13.5" customHeight="1" x14ac:dyDescent="0.25">
      <c r="A216" s="111">
        <v>5220</v>
      </c>
      <c r="B216" s="56" t="s">
        <v>188</v>
      </c>
      <c r="C216" s="362">
        <f t="shared" si="21"/>
        <v>0</v>
      </c>
      <c r="D216" s="253"/>
      <c r="E216" s="59"/>
      <c r="F216" s="143">
        <f t="shared" si="24"/>
        <v>0</v>
      </c>
      <c r="G216" s="253"/>
      <c r="H216" s="202"/>
      <c r="I216" s="110">
        <f t="shared" si="25"/>
        <v>0</v>
      </c>
      <c r="J216" s="253"/>
      <c r="K216" s="202"/>
      <c r="L216" s="110">
        <f t="shared" si="26"/>
        <v>0</v>
      </c>
      <c r="M216" s="125"/>
      <c r="N216" s="59"/>
      <c r="O216" s="110">
        <f t="shared" si="27"/>
        <v>0</v>
      </c>
      <c r="P216" s="344"/>
      <c r="R216" s="300"/>
    </row>
    <row r="217" spans="1:18" x14ac:dyDescent="0.25">
      <c r="A217" s="111">
        <v>5230</v>
      </c>
      <c r="B217" s="56" t="s">
        <v>189</v>
      </c>
      <c r="C217" s="362">
        <f t="shared" si="21"/>
        <v>4839</v>
      </c>
      <c r="D217" s="254">
        <f>SUM(D218:D225)</f>
        <v>4839</v>
      </c>
      <c r="E217" s="38">
        <f>SUM(E218:E225)</f>
        <v>0</v>
      </c>
      <c r="F217" s="149">
        <f t="shared" si="24"/>
        <v>4839</v>
      </c>
      <c r="G217" s="254">
        <f>SUM(G218:G225)</f>
        <v>0</v>
      </c>
      <c r="H217" s="118">
        <f>SUM(H218:H225)</f>
        <v>0</v>
      </c>
      <c r="I217" s="112">
        <f t="shared" si="25"/>
        <v>0</v>
      </c>
      <c r="J217" s="254">
        <f>SUM(J218:J225)</f>
        <v>0</v>
      </c>
      <c r="K217" s="118">
        <f>SUM(K218:K225)</f>
        <v>0</v>
      </c>
      <c r="L217" s="112">
        <f t="shared" si="26"/>
        <v>0</v>
      </c>
      <c r="M217" s="135">
        <f>SUM(M218:M225)</f>
        <v>0</v>
      </c>
      <c r="N217" s="38">
        <f>SUM(N218:N225)</f>
        <v>0</v>
      </c>
      <c r="O217" s="112">
        <f t="shared" si="27"/>
        <v>0</v>
      </c>
      <c r="P217" s="344"/>
      <c r="R217" s="300"/>
    </row>
    <row r="218" spans="1:18" x14ac:dyDescent="0.25">
      <c r="A218" s="35">
        <v>5231</v>
      </c>
      <c r="B218" s="56" t="s">
        <v>190</v>
      </c>
      <c r="C218" s="362">
        <f t="shared" si="21"/>
        <v>0</v>
      </c>
      <c r="D218" s="253"/>
      <c r="E218" s="59"/>
      <c r="F218" s="143">
        <f t="shared" si="24"/>
        <v>0</v>
      </c>
      <c r="G218" s="253"/>
      <c r="H218" s="202"/>
      <c r="I218" s="110">
        <f t="shared" si="25"/>
        <v>0</v>
      </c>
      <c r="J218" s="253"/>
      <c r="K218" s="202"/>
      <c r="L218" s="110">
        <f t="shared" si="26"/>
        <v>0</v>
      </c>
      <c r="M218" s="125"/>
      <c r="N218" s="59"/>
      <c r="O218" s="110">
        <f t="shared" si="27"/>
        <v>0</v>
      </c>
      <c r="P218" s="344"/>
      <c r="R218" s="300"/>
    </row>
    <row r="219" spans="1:18" x14ac:dyDescent="0.25">
      <c r="A219" s="35">
        <v>5232</v>
      </c>
      <c r="B219" s="56" t="s">
        <v>191</v>
      </c>
      <c r="C219" s="362">
        <f t="shared" si="21"/>
        <v>0</v>
      </c>
      <c r="D219" s="253"/>
      <c r="E219" s="59"/>
      <c r="F219" s="143">
        <f t="shared" si="24"/>
        <v>0</v>
      </c>
      <c r="G219" s="253"/>
      <c r="H219" s="202"/>
      <c r="I219" s="110">
        <f t="shared" si="25"/>
        <v>0</v>
      </c>
      <c r="J219" s="253"/>
      <c r="K219" s="202"/>
      <c r="L219" s="110">
        <f t="shared" si="26"/>
        <v>0</v>
      </c>
      <c r="M219" s="125"/>
      <c r="N219" s="59"/>
      <c r="O219" s="110">
        <f t="shared" si="27"/>
        <v>0</v>
      </c>
      <c r="P219" s="344"/>
      <c r="R219" s="300"/>
    </row>
    <row r="220" spans="1:18" x14ac:dyDescent="0.25">
      <c r="A220" s="35">
        <v>5233</v>
      </c>
      <c r="B220" s="56" t="s">
        <v>192</v>
      </c>
      <c r="C220" s="362">
        <f t="shared" si="21"/>
        <v>0</v>
      </c>
      <c r="D220" s="253"/>
      <c r="E220" s="59"/>
      <c r="F220" s="143">
        <f t="shared" si="24"/>
        <v>0</v>
      </c>
      <c r="G220" s="253"/>
      <c r="H220" s="202"/>
      <c r="I220" s="110">
        <f t="shared" si="25"/>
        <v>0</v>
      </c>
      <c r="J220" s="253"/>
      <c r="K220" s="202"/>
      <c r="L220" s="110">
        <f t="shared" si="26"/>
        <v>0</v>
      </c>
      <c r="M220" s="125"/>
      <c r="N220" s="59"/>
      <c r="O220" s="110">
        <f t="shared" si="27"/>
        <v>0</v>
      </c>
      <c r="P220" s="344"/>
      <c r="R220" s="300"/>
    </row>
    <row r="221" spans="1:18" ht="24" x14ac:dyDescent="0.25">
      <c r="A221" s="35">
        <v>5234</v>
      </c>
      <c r="B221" s="56" t="s">
        <v>193</v>
      </c>
      <c r="C221" s="362">
        <f t="shared" si="21"/>
        <v>4839</v>
      </c>
      <c r="D221" s="253">
        <v>4839</v>
      </c>
      <c r="E221" s="59"/>
      <c r="F221" s="143">
        <f t="shared" si="24"/>
        <v>4839</v>
      </c>
      <c r="G221" s="253"/>
      <c r="H221" s="202"/>
      <c r="I221" s="110">
        <f t="shared" si="25"/>
        <v>0</v>
      </c>
      <c r="J221" s="253"/>
      <c r="K221" s="202"/>
      <c r="L221" s="110">
        <f t="shared" si="26"/>
        <v>0</v>
      </c>
      <c r="M221" s="125"/>
      <c r="N221" s="59"/>
      <c r="O221" s="110">
        <f t="shared" si="27"/>
        <v>0</v>
      </c>
      <c r="P221" s="344"/>
      <c r="R221" s="300"/>
    </row>
    <row r="222" spans="1:18" ht="14.25" customHeight="1" x14ac:dyDescent="0.25">
      <c r="A222" s="35">
        <v>5236</v>
      </c>
      <c r="B222" s="56" t="s">
        <v>194</v>
      </c>
      <c r="C222" s="362">
        <f t="shared" si="21"/>
        <v>0</v>
      </c>
      <c r="D222" s="253"/>
      <c r="E222" s="59"/>
      <c r="F222" s="143">
        <f t="shared" si="24"/>
        <v>0</v>
      </c>
      <c r="G222" s="253"/>
      <c r="H222" s="202"/>
      <c r="I222" s="110">
        <f t="shared" si="25"/>
        <v>0</v>
      </c>
      <c r="J222" s="253"/>
      <c r="K222" s="202"/>
      <c r="L222" s="110">
        <f t="shared" si="26"/>
        <v>0</v>
      </c>
      <c r="M222" s="125"/>
      <c r="N222" s="59"/>
      <c r="O222" s="110">
        <f t="shared" si="27"/>
        <v>0</v>
      </c>
      <c r="P222" s="344"/>
      <c r="R222" s="300"/>
    </row>
    <row r="223" spans="1:18" ht="14.25" customHeight="1" x14ac:dyDescent="0.25">
      <c r="A223" s="35">
        <v>5237</v>
      </c>
      <c r="B223" s="56" t="s">
        <v>195</v>
      </c>
      <c r="C223" s="362">
        <f t="shared" si="21"/>
        <v>0</v>
      </c>
      <c r="D223" s="253"/>
      <c r="E223" s="59"/>
      <c r="F223" s="143">
        <f t="shared" si="24"/>
        <v>0</v>
      </c>
      <c r="G223" s="253"/>
      <c r="H223" s="202"/>
      <c r="I223" s="110">
        <f t="shared" si="25"/>
        <v>0</v>
      </c>
      <c r="J223" s="253"/>
      <c r="K223" s="202"/>
      <c r="L223" s="110">
        <f t="shared" si="26"/>
        <v>0</v>
      </c>
      <c r="M223" s="125"/>
      <c r="N223" s="59"/>
      <c r="O223" s="110">
        <f t="shared" si="27"/>
        <v>0</v>
      </c>
      <c r="P223" s="344"/>
      <c r="R223" s="300"/>
    </row>
    <row r="224" spans="1:18" ht="24" x14ac:dyDescent="0.25">
      <c r="A224" s="35">
        <v>5238</v>
      </c>
      <c r="B224" s="56" t="s">
        <v>196</v>
      </c>
      <c r="C224" s="362">
        <f t="shared" si="21"/>
        <v>0</v>
      </c>
      <c r="D224" s="253"/>
      <c r="E224" s="59"/>
      <c r="F224" s="143">
        <f t="shared" si="24"/>
        <v>0</v>
      </c>
      <c r="G224" s="253"/>
      <c r="H224" s="202"/>
      <c r="I224" s="110">
        <f t="shared" si="25"/>
        <v>0</v>
      </c>
      <c r="J224" s="253"/>
      <c r="K224" s="202"/>
      <c r="L224" s="110">
        <f t="shared" si="26"/>
        <v>0</v>
      </c>
      <c r="M224" s="125"/>
      <c r="N224" s="59"/>
      <c r="O224" s="110">
        <f t="shared" si="27"/>
        <v>0</v>
      </c>
      <c r="P224" s="344"/>
      <c r="R224" s="300"/>
    </row>
    <row r="225" spans="1:18" ht="24" x14ac:dyDescent="0.25">
      <c r="A225" s="35">
        <v>5239</v>
      </c>
      <c r="B225" s="56" t="s">
        <v>197</v>
      </c>
      <c r="C225" s="362">
        <f t="shared" si="21"/>
        <v>0</v>
      </c>
      <c r="D225" s="253"/>
      <c r="E225" s="59"/>
      <c r="F225" s="143">
        <f t="shared" si="24"/>
        <v>0</v>
      </c>
      <c r="G225" s="253"/>
      <c r="H225" s="202"/>
      <c r="I225" s="110">
        <f t="shared" si="25"/>
        <v>0</v>
      </c>
      <c r="J225" s="253"/>
      <c r="K225" s="202"/>
      <c r="L225" s="110">
        <f t="shared" si="26"/>
        <v>0</v>
      </c>
      <c r="M225" s="125"/>
      <c r="N225" s="59"/>
      <c r="O225" s="110">
        <f t="shared" si="27"/>
        <v>0</v>
      </c>
      <c r="P225" s="344"/>
      <c r="R225" s="300"/>
    </row>
    <row r="226" spans="1:18" ht="24" x14ac:dyDescent="0.25">
      <c r="A226" s="111">
        <v>5240</v>
      </c>
      <c r="B226" s="56" t="s">
        <v>198</v>
      </c>
      <c r="C226" s="362">
        <f t="shared" si="21"/>
        <v>0</v>
      </c>
      <c r="D226" s="253"/>
      <c r="E226" s="59"/>
      <c r="F226" s="143">
        <f t="shared" si="24"/>
        <v>0</v>
      </c>
      <c r="G226" s="253"/>
      <c r="H226" s="202"/>
      <c r="I226" s="110">
        <f t="shared" si="25"/>
        <v>0</v>
      </c>
      <c r="J226" s="253"/>
      <c r="K226" s="202"/>
      <c r="L226" s="110">
        <f t="shared" si="26"/>
        <v>0</v>
      </c>
      <c r="M226" s="125"/>
      <c r="N226" s="59"/>
      <c r="O226" s="110">
        <f t="shared" si="27"/>
        <v>0</v>
      </c>
      <c r="P226" s="344"/>
      <c r="R226" s="300"/>
    </row>
    <row r="227" spans="1:18" ht="22.5" customHeight="1" x14ac:dyDescent="0.25">
      <c r="A227" s="111">
        <v>5250</v>
      </c>
      <c r="B227" s="56" t="s">
        <v>199</v>
      </c>
      <c r="C227" s="362">
        <f t="shared" si="21"/>
        <v>0</v>
      </c>
      <c r="D227" s="253"/>
      <c r="E227" s="59"/>
      <c r="F227" s="143">
        <f t="shared" si="24"/>
        <v>0</v>
      </c>
      <c r="G227" s="253"/>
      <c r="H227" s="202"/>
      <c r="I227" s="110">
        <f t="shared" si="25"/>
        <v>0</v>
      </c>
      <c r="J227" s="253"/>
      <c r="K227" s="202"/>
      <c r="L227" s="110">
        <f t="shared" si="26"/>
        <v>0</v>
      </c>
      <c r="M227" s="125"/>
      <c r="N227" s="59"/>
      <c r="O227" s="110">
        <f t="shared" si="27"/>
        <v>0</v>
      </c>
      <c r="P227" s="344"/>
      <c r="R227" s="300"/>
    </row>
    <row r="228" spans="1:18" x14ac:dyDescent="0.25">
      <c r="A228" s="111">
        <v>5260</v>
      </c>
      <c r="B228" s="56" t="s">
        <v>200</v>
      </c>
      <c r="C228" s="362">
        <f t="shared" si="21"/>
        <v>0</v>
      </c>
      <c r="D228" s="254">
        <f>SUM(D229)</f>
        <v>0</v>
      </c>
      <c r="E228" s="38">
        <f>SUM(E229)</f>
        <v>0</v>
      </c>
      <c r="F228" s="149">
        <f t="shared" si="24"/>
        <v>0</v>
      </c>
      <c r="G228" s="254">
        <f>SUM(G229)</f>
        <v>0</v>
      </c>
      <c r="H228" s="118">
        <f>SUM(H229)</f>
        <v>0</v>
      </c>
      <c r="I228" s="112">
        <f t="shared" si="25"/>
        <v>0</v>
      </c>
      <c r="J228" s="254">
        <f>SUM(J229)</f>
        <v>0</v>
      </c>
      <c r="K228" s="118">
        <f>SUM(K229)</f>
        <v>0</v>
      </c>
      <c r="L228" s="112">
        <f t="shared" si="26"/>
        <v>0</v>
      </c>
      <c r="M228" s="135">
        <f>SUM(M229)</f>
        <v>0</v>
      </c>
      <c r="N228" s="38">
        <f>SUM(N229)</f>
        <v>0</v>
      </c>
      <c r="O228" s="112">
        <f t="shared" si="27"/>
        <v>0</v>
      </c>
      <c r="P228" s="344"/>
      <c r="R228" s="300"/>
    </row>
    <row r="229" spans="1:18" ht="24" x14ac:dyDescent="0.25">
      <c r="A229" s="35">
        <v>5269</v>
      </c>
      <c r="B229" s="56" t="s">
        <v>201</v>
      </c>
      <c r="C229" s="362">
        <f t="shared" si="21"/>
        <v>0</v>
      </c>
      <c r="D229" s="253"/>
      <c r="E229" s="59"/>
      <c r="F229" s="143">
        <f t="shared" si="24"/>
        <v>0</v>
      </c>
      <c r="G229" s="253"/>
      <c r="H229" s="202"/>
      <c r="I229" s="110">
        <f t="shared" si="25"/>
        <v>0</v>
      </c>
      <c r="J229" s="253"/>
      <c r="K229" s="202"/>
      <c r="L229" s="110">
        <f t="shared" si="26"/>
        <v>0</v>
      </c>
      <c r="M229" s="125"/>
      <c r="N229" s="59"/>
      <c r="O229" s="110">
        <f t="shared" si="27"/>
        <v>0</v>
      </c>
      <c r="P229" s="344"/>
      <c r="R229" s="300"/>
    </row>
    <row r="230" spans="1:18" ht="24" x14ac:dyDescent="0.25">
      <c r="A230" s="106">
        <v>5270</v>
      </c>
      <c r="B230" s="78" t="s">
        <v>202</v>
      </c>
      <c r="C230" s="363">
        <f t="shared" si="21"/>
        <v>0</v>
      </c>
      <c r="D230" s="255"/>
      <c r="E230" s="113"/>
      <c r="F230" s="256">
        <f t="shared" si="24"/>
        <v>0</v>
      </c>
      <c r="G230" s="255"/>
      <c r="H230" s="203"/>
      <c r="I230" s="114">
        <f t="shared" si="25"/>
        <v>0</v>
      </c>
      <c r="J230" s="255"/>
      <c r="K230" s="203"/>
      <c r="L230" s="114">
        <f t="shared" si="26"/>
        <v>0</v>
      </c>
      <c r="M230" s="301"/>
      <c r="N230" s="113"/>
      <c r="O230" s="114">
        <f t="shared" si="27"/>
        <v>0</v>
      </c>
      <c r="P230" s="348"/>
      <c r="R230" s="300"/>
    </row>
    <row r="231" spans="1:18" x14ac:dyDescent="0.25">
      <c r="A231" s="100">
        <v>6000</v>
      </c>
      <c r="B231" s="100" t="s">
        <v>203</v>
      </c>
      <c r="C231" s="383">
        <f t="shared" si="21"/>
        <v>0</v>
      </c>
      <c r="D231" s="247">
        <f>D232+D252+D259</f>
        <v>0</v>
      </c>
      <c r="E231" s="102">
        <f>E232+E252+E259</f>
        <v>0</v>
      </c>
      <c r="F231" s="248">
        <f t="shared" si="24"/>
        <v>0</v>
      </c>
      <c r="G231" s="247">
        <f>G232+G252+G259</f>
        <v>0</v>
      </c>
      <c r="H231" s="199">
        <f>H232+H252+H259</f>
        <v>0</v>
      </c>
      <c r="I231" s="103">
        <f t="shared" si="25"/>
        <v>0</v>
      </c>
      <c r="J231" s="247">
        <f>J232+J252+J259</f>
        <v>0</v>
      </c>
      <c r="K231" s="199">
        <f>K232+K252+K259</f>
        <v>0</v>
      </c>
      <c r="L231" s="103">
        <f t="shared" si="26"/>
        <v>0</v>
      </c>
      <c r="M231" s="139">
        <f>M232+M252+M259</f>
        <v>0</v>
      </c>
      <c r="N231" s="102">
        <f>N232+N252+N259</f>
        <v>0</v>
      </c>
      <c r="O231" s="103">
        <f t="shared" si="27"/>
        <v>0</v>
      </c>
      <c r="P231" s="352"/>
      <c r="R231" s="300"/>
    </row>
    <row r="232" spans="1:18" ht="14.25" customHeight="1" x14ac:dyDescent="0.25">
      <c r="A232" s="72">
        <v>6200</v>
      </c>
      <c r="B232" s="122" t="s">
        <v>204</v>
      </c>
      <c r="C232" s="385">
        <f>F232+I232+L232+O232</f>
        <v>0</v>
      </c>
      <c r="D232" s="263">
        <f>SUM(D233,D234,D236,D239,D245,D246,D247)</f>
        <v>0</v>
      </c>
      <c r="E232" s="130">
        <f>SUM(E233,E234,E236,E239,E245,E246,E247)</f>
        <v>0</v>
      </c>
      <c r="F232" s="158">
        <f>D232+E232</f>
        <v>0</v>
      </c>
      <c r="G232" s="263">
        <f>SUM(G233,G234,G236,G239,G245,G246,G247)</f>
        <v>0</v>
      </c>
      <c r="H232" s="207">
        <f>SUM(H233,H234,H236,H239,H245,H246,H247)</f>
        <v>0</v>
      </c>
      <c r="I232" s="160">
        <f t="shared" si="25"/>
        <v>0</v>
      </c>
      <c r="J232" s="263">
        <f>SUM(J233,J234,J236,J239,J245,J246,J247)</f>
        <v>0</v>
      </c>
      <c r="K232" s="207">
        <f>SUM(K233,K234,K236,K239,K245,K246,K247)</f>
        <v>0</v>
      </c>
      <c r="L232" s="160">
        <f t="shared" si="26"/>
        <v>0</v>
      </c>
      <c r="M232" s="140">
        <f>SUM(M233,M234,M236,M239,M245,M246,M247)</f>
        <v>0</v>
      </c>
      <c r="N232" s="130">
        <f>SUM(N233,N234,N236,N239,N245,N246,N247)</f>
        <v>0</v>
      </c>
      <c r="O232" s="160">
        <f t="shared" si="27"/>
        <v>0</v>
      </c>
      <c r="P232" s="353"/>
      <c r="R232" s="300"/>
    </row>
    <row r="233" spans="1:18" ht="24" x14ac:dyDescent="0.25">
      <c r="A233" s="116">
        <v>6220</v>
      </c>
      <c r="B233" s="50" t="s">
        <v>205</v>
      </c>
      <c r="C233" s="258">
        <f t="shared" si="21"/>
        <v>0</v>
      </c>
      <c r="D233" s="252"/>
      <c r="E233" s="53"/>
      <c r="F233" s="145">
        <f t="shared" si="24"/>
        <v>0</v>
      </c>
      <c r="G233" s="252"/>
      <c r="H233" s="201"/>
      <c r="I233" s="109">
        <f t="shared" si="25"/>
        <v>0</v>
      </c>
      <c r="J233" s="252"/>
      <c r="K233" s="201"/>
      <c r="L233" s="109">
        <f t="shared" si="26"/>
        <v>0</v>
      </c>
      <c r="M233" s="294"/>
      <c r="N233" s="53"/>
      <c r="O233" s="109">
        <f t="shared" si="27"/>
        <v>0</v>
      </c>
      <c r="P233" s="343"/>
      <c r="R233" s="300"/>
    </row>
    <row r="234" spans="1:18" x14ac:dyDescent="0.25">
      <c r="A234" s="111">
        <v>6230</v>
      </c>
      <c r="B234" s="56" t="s">
        <v>316</v>
      </c>
      <c r="C234" s="149">
        <f t="shared" si="21"/>
        <v>0</v>
      </c>
      <c r="D234" s="253">
        <f>SUM(D235)</f>
        <v>0</v>
      </c>
      <c r="E234" s="202">
        <f>SUM(E235)</f>
        <v>0</v>
      </c>
      <c r="F234" s="149">
        <f t="shared" si="24"/>
        <v>0</v>
      </c>
      <c r="G234" s="253">
        <f>SUM(G235)</f>
        <v>0</v>
      </c>
      <c r="H234" s="202">
        <f>SUM(H235)</f>
        <v>0</v>
      </c>
      <c r="I234" s="112">
        <f t="shared" si="25"/>
        <v>0</v>
      </c>
      <c r="J234" s="253">
        <f>SUM(J235)</f>
        <v>0</v>
      </c>
      <c r="K234" s="202">
        <f>SUM(K235)</f>
        <v>0</v>
      </c>
      <c r="L234" s="112">
        <f t="shared" si="26"/>
        <v>0</v>
      </c>
      <c r="M234" s="253">
        <f>SUM(M235)</f>
        <v>0</v>
      </c>
      <c r="N234" s="202">
        <f>SUM(N235)</f>
        <v>0</v>
      </c>
      <c r="O234" s="112">
        <f t="shared" si="27"/>
        <v>0</v>
      </c>
      <c r="P234" s="344"/>
      <c r="R234" s="300"/>
    </row>
    <row r="235" spans="1:18" ht="24" x14ac:dyDescent="0.25">
      <c r="A235" s="35">
        <v>6239</v>
      </c>
      <c r="B235" s="50" t="s">
        <v>317</v>
      </c>
      <c r="C235" s="149">
        <f t="shared" si="21"/>
        <v>0</v>
      </c>
      <c r="D235" s="253"/>
      <c r="E235" s="59"/>
      <c r="F235" s="149">
        <f t="shared" si="24"/>
        <v>0</v>
      </c>
      <c r="G235" s="253"/>
      <c r="H235" s="202"/>
      <c r="I235" s="112">
        <f t="shared" si="25"/>
        <v>0</v>
      </c>
      <c r="J235" s="253"/>
      <c r="K235" s="202"/>
      <c r="L235" s="112">
        <f t="shared" si="26"/>
        <v>0</v>
      </c>
      <c r="M235" s="125"/>
      <c r="N235" s="59"/>
      <c r="O235" s="112">
        <f t="shared" si="27"/>
        <v>0</v>
      </c>
      <c r="P235" s="344"/>
      <c r="R235" s="300"/>
    </row>
    <row r="236" spans="1:18" ht="24" x14ac:dyDescent="0.25">
      <c r="A236" s="111">
        <v>6240</v>
      </c>
      <c r="B236" s="56" t="s">
        <v>206</v>
      </c>
      <c r="C236" s="149">
        <f t="shared" si="21"/>
        <v>0</v>
      </c>
      <c r="D236" s="254">
        <f>SUM(D237:D238)</f>
        <v>0</v>
      </c>
      <c r="E236" s="38">
        <f>SUM(E237:E238)</f>
        <v>0</v>
      </c>
      <c r="F236" s="149">
        <f t="shared" si="24"/>
        <v>0</v>
      </c>
      <c r="G236" s="254">
        <f>SUM(G237:G238)</f>
        <v>0</v>
      </c>
      <c r="H236" s="118">
        <f>SUM(H237:H238)</f>
        <v>0</v>
      </c>
      <c r="I236" s="112">
        <f t="shared" si="25"/>
        <v>0</v>
      </c>
      <c r="J236" s="254">
        <f>SUM(J237:J238)</f>
        <v>0</v>
      </c>
      <c r="K236" s="118">
        <f>SUM(K237:K238)</f>
        <v>0</v>
      </c>
      <c r="L236" s="112">
        <f t="shared" si="26"/>
        <v>0</v>
      </c>
      <c r="M236" s="135">
        <f>SUM(M237:M238)</f>
        <v>0</v>
      </c>
      <c r="N236" s="38">
        <f>SUM(N237:N238)</f>
        <v>0</v>
      </c>
      <c r="O236" s="112">
        <f t="shared" si="27"/>
        <v>0</v>
      </c>
      <c r="P236" s="344"/>
      <c r="R236" s="300"/>
    </row>
    <row r="237" spans="1:18" x14ac:dyDescent="0.25">
      <c r="A237" s="35">
        <v>6241</v>
      </c>
      <c r="B237" s="56" t="s">
        <v>207</v>
      </c>
      <c r="C237" s="149">
        <f t="shared" si="21"/>
        <v>0</v>
      </c>
      <c r="D237" s="253"/>
      <c r="E237" s="59"/>
      <c r="F237" s="143">
        <f t="shared" si="24"/>
        <v>0</v>
      </c>
      <c r="G237" s="253"/>
      <c r="H237" s="202"/>
      <c r="I237" s="110">
        <f t="shared" si="25"/>
        <v>0</v>
      </c>
      <c r="J237" s="253"/>
      <c r="K237" s="202"/>
      <c r="L237" s="110">
        <f t="shared" si="26"/>
        <v>0</v>
      </c>
      <c r="M237" s="125"/>
      <c r="N237" s="59"/>
      <c r="O237" s="110">
        <f t="shared" si="27"/>
        <v>0</v>
      </c>
      <c r="P237" s="344"/>
      <c r="R237" s="300"/>
    </row>
    <row r="238" spans="1:18" x14ac:dyDescent="0.25">
      <c r="A238" s="35">
        <v>6242</v>
      </c>
      <c r="B238" s="56" t="s">
        <v>208</v>
      </c>
      <c r="C238" s="149">
        <f t="shared" si="21"/>
        <v>0</v>
      </c>
      <c r="D238" s="253"/>
      <c r="E238" s="59"/>
      <c r="F238" s="143">
        <f t="shared" si="24"/>
        <v>0</v>
      </c>
      <c r="G238" s="253"/>
      <c r="H238" s="202"/>
      <c r="I238" s="110">
        <f t="shared" si="25"/>
        <v>0</v>
      </c>
      <c r="J238" s="253"/>
      <c r="K238" s="202"/>
      <c r="L238" s="110">
        <f t="shared" si="26"/>
        <v>0</v>
      </c>
      <c r="M238" s="125"/>
      <c r="N238" s="59"/>
      <c r="O238" s="110">
        <f t="shared" si="27"/>
        <v>0</v>
      </c>
      <c r="P238" s="344"/>
      <c r="R238" s="300"/>
    </row>
    <row r="239" spans="1:18" ht="25.5" customHeight="1" x14ac:dyDescent="0.25">
      <c r="A239" s="111">
        <v>6250</v>
      </c>
      <c r="B239" s="56" t="s">
        <v>209</v>
      </c>
      <c r="C239" s="149">
        <f t="shared" si="21"/>
        <v>0</v>
      </c>
      <c r="D239" s="254">
        <f>SUM(D240:D244)</f>
        <v>0</v>
      </c>
      <c r="E239" s="38">
        <f>SUM(E240:E244)</f>
        <v>0</v>
      </c>
      <c r="F239" s="149">
        <f t="shared" si="24"/>
        <v>0</v>
      </c>
      <c r="G239" s="254">
        <f>SUM(G240:G244)</f>
        <v>0</v>
      </c>
      <c r="H239" s="118">
        <f>SUM(H240:H244)</f>
        <v>0</v>
      </c>
      <c r="I239" s="112">
        <f t="shared" si="25"/>
        <v>0</v>
      </c>
      <c r="J239" s="254">
        <f>SUM(J240:J244)</f>
        <v>0</v>
      </c>
      <c r="K239" s="118">
        <f>SUM(K240:K244)</f>
        <v>0</v>
      </c>
      <c r="L239" s="112">
        <f t="shared" si="26"/>
        <v>0</v>
      </c>
      <c r="M239" s="135">
        <f>SUM(M240:M244)</f>
        <v>0</v>
      </c>
      <c r="N239" s="38">
        <f>SUM(N240:N244)</f>
        <v>0</v>
      </c>
      <c r="O239" s="112">
        <f t="shared" si="27"/>
        <v>0</v>
      </c>
      <c r="P239" s="344"/>
      <c r="R239" s="300"/>
    </row>
    <row r="240" spans="1:18" ht="14.25" customHeight="1" x14ac:dyDescent="0.25">
      <c r="A240" s="35">
        <v>6252</v>
      </c>
      <c r="B240" s="56" t="s">
        <v>210</v>
      </c>
      <c r="C240" s="149">
        <f t="shared" si="21"/>
        <v>0</v>
      </c>
      <c r="D240" s="253"/>
      <c r="E240" s="59"/>
      <c r="F240" s="143">
        <f t="shared" si="24"/>
        <v>0</v>
      </c>
      <c r="G240" s="253"/>
      <c r="H240" s="202"/>
      <c r="I240" s="110">
        <f t="shared" si="25"/>
        <v>0</v>
      </c>
      <c r="J240" s="253"/>
      <c r="K240" s="202"/>
      <c r="L240" s="110">
        <f t="shared" si="26"/>
        <v>0</v>
      </c>
      <c r="M240" s="125"/>
      <c r="N240" s="59"/>
      <c r="O240" s="110">
        <f t="shared" si="27"/>
        <v>0</v>
      </c>
      <c r="P240" s="344"/>
      <c r="R240" s="300"/>
    </row>
    <row r="241" spans="1:18" ht="14.25" customHeight="1" x14ac:dyDescent="0.25">
      <c r="A241" s="35">
        <v>6253</v>
      </c>
      <c r="B241" s="56" t="s">
        <v>211</v>
      </c>
      <c r="C241" s="149">
        <f t="shared" si="21"/>
        <v>0</v>
      </c>
      <c r="D241" s="253"/>
      <c r="E241" s="59"/>
      <c r="F241" s="143">
        <f t="shared" si="24"/>
        <v>0</v>
      </c>
      <c r="G241" s="253"/>
      <c r="H241" s="202"/>
      <c r="I241" s="110">
        <f t="shared" si="25"/>
        <v>0</v>
      </c>
      <c r="J241" s="253"/>
      <c r="K241" s="202"/>
      <c r="L241" s="110">
        <f t="shared" si="26"/>
        <v>0</v>
      </c>
      <c r="M241" s="125"/>
      <c r="N241" s="59"/>
      <c r="O241" s="110">
        <f t="shared" si="27"/>
        <v>0</v>
      </c>
      <c r="P241" s="344"/>
      <c r="R241" s="300"/>
    </row>
    <row r="242" spans="1:18" ht="24" x14ac:dyDescent="0.25">
      <c r="A242" s="35">
        <v>6254</v>
      </c>
      <c r="B242" s="56" t="s">
        <v>212</v>
      </c>
      <c r="C242" s="149">
        <f t="shared" si="21"/>
        <v>0</v>
      </c>
      <c r="D242" s="253"/>
      <c r="E242" s="59"/>
      <c r="F242" s="143">
        <f t="shared" si="24"/>
        <v>0</v>
      </c>
      <c r="G242" s="253"/>
      <c r="H242" s="202"/>
      <c r="I242" s="110">
        <f t="shared" si="25"/>
        <v>0</v>
      </c>
      <c r="J242" s="253"/>
      <c r="K242" s="202"/>
      <c r="L242" s="110">
        <f t="shared" si="26"/>
        <v>0</v>
      </c>
      <c r="M242" s="125"/>
      <c r="N242" s="59"/>
      <c r="O242" s="110">
        <f t="shared" si="27"/>
        <v>0</v>
      </c>
      <c r="P242" s="344"/>
      <c r="R242" s="300"/>
    </row>
    <row r="243" spans="1:18" ht="24" x14ac:dyDescent="0.25">
      <c r="A243" s="35">
        <v>6255</v>
      </c>
      <c r="B243" s="56" t="s">
        <v>213</v>
      </c>
      <c r="C243" s="149">
        <f t="shared" si="21"/>
        <v>0</v>
      </c>
      <c r="D243" s="253"/>
      <c r="E243" s="59"/>
      <c r="F243" s="143">
        <f t="shared" si="24"/>
        <v>0</v>
      </c>
      <c r="G243" s="253"/>
      <c r="H243" s="202"/>
      <c r="I243" s="110">
        <f t="shared" si="25"/>
        <v>0</v>
      </c>
      <c r="J243" s="253"/>
      <c r="K243" s="202"/>
      <c r="L243" s="110">
        <f t="shared" si="26"/>
        <v>0</v>
      </c>
      <c r="M243" s="125"/>
      <c r="N243" s="59"/>
      <c r="O243" s="110">
        <f t="shared" si="27"/>
        <v>0</v>
      </c>
      <c r="P243" s="344"/>
      <c r="R243" s="300"/>
    </row>
    <row r="244" spans="1:18" x14ac:dyDescent="0.25">
      <c r="A244" s="35">
        <v>6259</v>
      </c>
      <c r="B244" s="56" t="s">
        <v>214</v>
      </c>
      <c r="C244" s="149">
        <f t="shared" si="21"/>
        <v>0</v>
      </c>
      <c r="D244" s="253"/>
      <c r="E244" s="59"/>
      <c r="F244" s="143">
        <f t="shared" si="24"/>
        <v>0</v>
      </c>
      <c r="G244" s="253"/>
      <c r="H244" s="202"/>
      <c r="I244" s="110">
        <f t="shared" si="25"/>
        <v>0</v>
      </c>
      <c r="J244" s="253"/>
      <c r="K244" s="202"/>
      <c r="L244" s="110">
        <f t="shared" si="26"/>
        <v>0</v>
      </c>
      <c r="M244" s="125"/>
      <c r="N244" s="59"/>
      <c r="O244" s="110">
        <f t="shared" si="27"/>
        <v>0</v>
      </c>
      <c r="P244" s="344"/>
      <c r="R244" s="300"/>
    </row>
    <row r="245" spans="1:18" ht="37.5" customHeight="1" x14ac:dyDescent="0.25">
      <c r="A245" s="111">
        <v>6260</v>
      </c>
      <c r="B245" s="56" t="s">
        <v>215</v>
      </c>
      <c r="C245" s="149">
        <f t="shared" si="21"/>
        <v>0</v>
      </c>
      <c r="D245" s="253"/>
      <c r="E245" s="59"/>
      <c r="F245" s="143">
        <f t="shared" ref="F245:F286" si="30">D245+E245</f>
        <v>0</v>
      </c>
      <c r="G245" s="253"/>
      <c r="H245" s="202"/>
      <c r="I245" s="110">
        <f t="shared" ref="I245:I286" si="31">G245+H245</f>
        <v>0</v>
      </c>
      <c r="J245" s="253"/>
      <c r="K245" s="202"/>
      <c r="L245" s="110">
        <f t="shared" ref="L245:L286" si="32">J245+K245</f>
        <v>0</v>
      </c>
      <c r="M245" s="125"/>
      <c r="N245" s="59"/>
      <c r="O245" s="110">
        <f t="shared" ref="O245:O276" si="33">M245+N245</f>
        <v>0</v>
      </c>
      <c r="P245" s="344"/>
      <c r="R245" s="300"/>
    </row>
    <row r="246" spans="1:18" x14ac:dyDescent="0.25">
      <c r="A246" s="111">
        <v>6270</v>
      </c>
      <c r="B246" s="56" t="s">
        <v>216</v>
      </c>
      <c r="C246" s="149">
        <f t="shared" si="21"/>
        <v>0</v>
      </c>
      <c r="D246" s="253"/>
      <c r="E246" s="59"/>
      <c r="F246" s="143">
        <f t="shared" si="30"/>
        <v>0</v>
      </c>
      <c r="G246" s="253"/>
      <c r="H246" s="202"/>
      <c r="I246" s="110">
        <f t="shared" si="31"/>
        <v>0</v>
      </c>
      <c r="J246" s="253"/>
      <c r="K246" s="202"/>
      <c r="L246" s="110">
        <f t="shared" si="32"/>
        <v>0</v>
      </c>
      <c r="M246" s="125"/>
      <c r="N246" s="59"/>
      <c r="O246" s="110">
        <f t="shared" si="33"/>
        <v>0</v>
      </c>
      <c r="P246" s="344"/>
      <c r="R246" s="300"/>
    </row>
    <row r="247" spans="1:18" ht="24.75" customHeight="1" x14ac:dyDescent="0.25">
      <c r="A247" s="116">
        <v>6290</v>
      </c>
      <c r="B247" s="50" t="s">
        <v>217</v>
      </c>
      <c r="C247" s="149">
        <f t="shared" si="21"/>
        <v>0</v>
      </c>
      <c r="D247" s="257">
        <f>SUM(D248:D251)</f>
        <v>0</v>
      </c>
      <c r="E247" s="68">
        <f>SUM(E248:E251)</f>
        <v>0</v>
      </c>
      <c r="F247" s="258">
        <f t="shared" si="30"/>
        <v>0</v>
      </c>
      <c r="G247" s="257">
        <f t="shared" ref="G247:K247" si="34">SUM(G248:G251)</f>
        <v>0</v>
      </c>
      <c r="H247" s="204">
        <f t="shared" si="34"/>
        <v>0</v>
      </c>
      <c r="I247" s="117">
        <f t="shared" si="31"/>
        <v>0</v>
      </c>
      <c r="J247" s="257">
        <f t="shared" si="34"/>
        <v>0</v>
      </c>
      <c r="K247" s="204">
        <f t="shared" si="34"/>
        <v>0</v>
      </c>
      <c r="L247" s="117">
        <f t="shared" si="32"/>
        <v>0</v>
      </c>
      <c r="M247" s="142">
        <f t="shared" ref="M247:N247" si="35">SUM(M248:M251)</f>
        <v>0</v>
      </c>
      <c r="N247" s="312">
        <f t="shared" si="35"/>
        <v>0</v>
      </c>
      <c r="O247" s="317">
        <f t="shared" si="33"/>
        <v>0</v>
      </c>
      <c r="P247" s="355"/>
      <c r="R247" s="300"/>
    </row>
    <row r="248" spans="1:18" x14ac:dyDescent="0.25">
      <c r="A248" s="35">
        <v>6291</v>
      </c>
      <c r="B248" s="56" t="s">
        <v>218</v>
      </c>
      <c r="C248" s="149">
        <f t="shared" si="21"/>
        <v>0</v>
      </c>
      <c r="D248" s="253"/>
      <c r="E248" s="59"/>
      <c r="F248" s="143">
        <f t="shared" si="30"/>
        <v>0</v>
      </c>
      <c r="G248" s="253"/>
      <c r="H248" s="202"/>
      <c r="I248" s="110">
        <f t="shared" si="31"/>
        <v>0</v>
      </c>
      <c r="J248" s="253"/>
      <c r="K248" s="202"/>
      <c r="L248" s="110">
        <f t="shared" si="32"/>
        <v>0</v>
      </c>
      <c r="M248" s="125"/>
      <c r="N248" s="59"/>
      <c r="O248" s="110">
        <f t="shared" si="33"/>
        <v>0</v>
      </c>
      <c r="P248" s="344"/>
      <c r="R248" s="300"/>
    </row>
    <row r="249" spans="1:18" x14ac:dyDescent="0.25">
      <c r="A249" s="35">
        <v>6292</v>
      </c>
      <c r="B249" s="56" t="s">
        <v>219</v>
      </c>
      <c r="C249" s="149">
        <f t="shared" si="21"/>
        <v>0</v>
      </c>
      <c r="D249" s="253"/>
      <c r="E249" s="59"/>
      <c r="F249" s="143">
        <f t="shared" si="30"/>
        <v>0</v>
      </c>
      <c r="G249" s="253"/>
      <c r="H249" s="202"/>
      <c r="I249" s="110">
        <f t="shared" si="31"/>
        <v>0</v>
      </c>
      <c r="J249" s="253"/>
      <c r="K249" s="202"/>
      <c r="L249" s="110">
        <f t="shared" si="32"/>
        <v>0</v>
      </c>
      <c r="M249" s="125"/>
      <c r="N249" s="59"/>
      <c r="O249" s="110">
        <f t="shared" si="33"/>
        <v>0</v>
      </c>
      <c r="P249" s="344"/>
      <c r="R249" s="300"/>
    </row>
    <row r="250" spans="1:18" ht="78.75" customHeight="1" x14ac:dyDescent="0.25">
      <c r="A250" s="35">
        <v>6296</v>
      </c>
      <c r="B250" s="56" t="s">
        <v>220</v>
      </c>
      <c r="C250" s="149">
        <f t="shared" si="21"/>
        <v>0</v>
      </c>
      <c r="D250" s="253"/>
      <c r="E250" s="59"/>
      <c r="F250" s="143">
        <f t="shared" si="30"/>
        <v>0</v>
      </c>
      <c r="G250" s="253"/>
      <c r="H250" s="202"/>
      <c r="I250" s="110">
        <f t="shared" si="31"/>
        <v>0</v>
      </c>
      <c r="J250" s="253"/>
      <c r="K250" s="202"/>
      <c r="L250" s="110">
        <f t="shared" si="32"/>
        <v>0</v>
      </c>
      <c r="M250" s="125"/>
      <c r="N250" s="59"/>
      <c r="O250" s="110">
        <f t="shared" si="33"/>
        <v>0</v>
      </c>
      <c r="P250" s="344"/>
      <c r="R250" s="300"/>
    </row>
    <row r="251" spans="1:18" ht="39.75" customHeight="1" x14ac:dyDescent="0.25">
      <c r="A251" s="35">
        <v>6299</v>
      </c>
      <c r="B251" s="56" t="s">
        <v>221</v>
      </c>
      <c r="C251" s="149">
        <f t="shared" si="21"/>
        <v>0</v>
      </c>
      <c r="D251" s="253"/>
      <c r="E251" s="59"/>
      <c r="F251" s="143">
        <f t="shared" si="30"/>
        <v>0</v>
      </c>
      <c r="G251" s="253"/>
      <c r="H251" s="202"/>
      <c r="I251" s="110">
        <f t="shared" si="31"/>
        <v>0</v>
      </c>
      <c r="J251" s="253"/>
      <c r="K251" s="202"/>
      <c r="L251" s="110">
        <f t="shared" si="32"/>
        <v>0</v>
      </c>
      <c r="M251" s="125"/>
      <c r="N251" s="59"/>
      <c r="O251" s="110">
        <f t="shared" si="33"/>
        <v>0</v>
      </c>
      <c r="P251" s="344"/>
      <c r="R251" s="300"/>
    </row>
    <row r="252" spans="1:18" x14ac:dyDescent="0.25">
      <c r="A252" s="42">
        <v>6300</v>
      </c>
      <c r="B252" s="104" t="s">
        <v>222</v>
      </c>
      <c r="C252" s="373">
        <f t="shared" si="21"/>
        <v>0</v>
      </c>
      <c r="D252" s="249">
        <f>SUM(D253,D257,D258)</f>
        <v>0</v>
      </c>
      <c r="E252" s="48">
        <f>SUM(E253,E257,E258)</f>
        <v>0</v>
      </c>
      <c r="F252" s="250">
        <f t="shared" si="30"/>
        <v>0</v>
      </c>
      <c r="G252" s="249">
        <f t="shared" ref="G252:K252" si="36">SUM(G253,G257,G258)</f>
        <v>0</v>
      </c>
      <c r="H252" s="105">
        <f t="shared" si="36"/>
        <v>0</v>
      </c>
      <c r="I252" s="115">
        <f t="shared" si="31"/>
        <v>0</v>
      </c>
      <c r="J252" s="249">
        <f t="shared" si="36"/>
        <v>0</v>
      </c>
      <c r="K252" s="105">
        <f t="shared" si="36"/>
        <v>0</v>
      </c>
      <c r="L252" s="115">
        <f t="shared" si="32"/>
        <v>0</v>
      </c>
      <c r="M252" s="137">
        <f t="shared" ref="M252:N252" si="37">SUM(M253,M257,M258)</f>
        <v>0</v>
      </c>
      <c r="N252" s="62">
        <f t="shared" si="37"/>
        <v>0</v>
      </c>
      <c r="O252" s="284">
        <f t="shared" si="33"/>
        <v>0</v>
      </c>
      <c r="P252" s="354"/>
      <c r="R252" s="300"/>
    </row>
    <row r="253" spans="1:18" ht="24" x14ac:dyDescent="0.25">
      <c r="A253" s="116">
        <v>6320</v>
      </c>
      <c r="B253" s="50" t="s">
        <v>223</v>
      </c>
      <c r="C253" s="317">
        <f t="shared" si="21"/>
        <v>0</v>
      </c>
      <c r="D253" s="257">
        <f>SUM(D254:D256)</f>
        <v>0</v>
      </c>
      <c r="E253" s="68">
        <f>SUM(E254:E256)</f>
        <v>0</v>
      </c>
      <c r="F253" s="258">
        <f t="shared" si="30"/>
        <v>0</v>
      </c>
      <c r="G253" s="257">
        <f t="shared" ref="G253:K253" si="38">SUM(G254:G256)</f>
        <v>0</v>
      </c>
      <c r="H253" s="204">
        <f t="shared" si="38"/>
        <v>0</v>
      </c>
      <c r="I253" s="117">
        <f t="shared" si="31"/>
        <v>0</v>
      </c>
      <c r="J253" s="257">
        <f t="shared" si="38"/>
        <v>0</v>
      </c>
      <c r="K253" s="204">
        <f t="shared" si="38"/>
        <v>0</v>
      </c>
      <c r="L253" s="117">
        <f t="shared" si="32"/>
        <v>0</v>
      </c>
      <c r="M253" s="141">
        <f t="shared" ref="M253:N253" si="39">SUM(M254:M256)</f>
        <v>0</v>
      </c>
      <c r="N253" s="68">
        <f t="shared" si="39"/>
        <v>0</v>
      </c>
      <c r="O253" s="117">
        <f t="shared" si="33"/>
        <v>0</v>
      </c>
      <c r="P253" s="343"/>
      <c r="R253" s="300"/>
    </row>
    <row r="254" spans="1:18" x14ac:dyDescent="0.25">
      <c r="A254" s="35">
        <v>6322</v>
      </c>
      <c r="B254" s="56" t="s">
        <v>224</v>
      </c>
      <c r="C254" s="112">
        <f t="shared" si="21"/>
        <v>0</v>
      </c>
      <c r="D254" s="253"/>
      <c r="E254" s="59"/>
      <c r="F254" s="143">
        <f t="shared" si="30"/>
        <v>0</v>
      </c>
      <c r="G254" s="253"/>
      <c r="H254" s="202"/>
      <c r="I254" s="110">
        <f t="shared" si="31"/>
        <v>0</v>
      </c>
      <c r="J254" s="253"/>
      <c r="K254" s="202"/>
      <c r="L254" s="110">
        <f t="shared" si="32"/>
        <v>0</v>
      </c>
      <c r="M254" s="125"/>
      <c r="N254" s="59"/>
      <c r="O254" s="110">
        <f t="shared" si="33"/>
        <v>0</v>
      </c>
      <c r="P254" s="344"/>
      <c r="R254" s="300"/>
    </row>
    <row r="255" spans="1:18" ht="24" x14ac:dyDescent="0.25">
      <c r="A255" s="35">
        <v>6323</v>
      </c>
      <c r="B255" s="56" t="s">
        <v>225</v>
      </c>
      <c r="C255" s="112">
        <f t="shared" si="21"/>
        <v>0</v>
      </c>
      <c r="D255" s="253"/>
      <c r="E255" s="59"/>
      <c r="F255" s="143">
        <f t="shared" si="30"/>
        <v>0</v>
      </c>
      <c r="G255" s="253"/>
      <c r="H255" s="202"/>
      <c r="I255" s="110">
        <f t="shared" si="31"/>
        <v>0</v>
      </c>
      <c r="J255" s="253"/>
      <c r="K255" s="202"/>
      <c r="L255" s="110">
        <f t="shared" si="32"/>
        <v>0</v>
      </c>
      <c r="M255" s="125"/>
      <c r="N255" s="59"/>
      <c r="O255" s="110">
        <f t="shared" si="33"/>
        <v>0</v>
      </c>
      <c r="P255" s="344"/>
      <c r="R255" s="300"/>
    </row>
    <row r="256" spans="1:18" x14ac:dyDescent="0.25">
      <c r="A256" s="31">
        <v>6329</v>
      </c>
      <c r="B256" s="50" t="s">
        <v>226</v>
      </c>
      <c r="C256" s="112">
        <f t="shared" si="21"/>
        <v>0</v>
      </c>
      <c r="D256" s="252"/>
      <c r="E256" s="53"/>
      <c r="F256" s="145">
        <f t="shared" si="30"/>
        <v>0</v>
      </c>
      <c r="G256" s="252"/>
      <c r="H256" s="201"/>
      <c r="I256" s="109">
        <f t="shared" si="31"/>
        <v>0</v>
      </c>
      <c r="J256" s="252"/>
      <c r="K256" s="201"/>
      <c r="L256" s="109">
        <f t="shared" si="32"/>
        <v>0</v>
      </c>
      <c r="M256" s="294"/>
      <c r="N256" s="53"/>
      <c r="O256" s="109">
        <f t="shared" si="33"/>
        <v>0</v>
      </c>
      <c r="P256" s="343"/>
      <c r="R256" s="300"/>
    </row>
    <row r="257" spans="1:18" ht="24" x14ac:dyDescent="0.25">
      <c r="A257" s="146">
        <v>6330</v>
      </c>
      <c r="B257" s="147" t="s">
        <v>227</v>
      </c>
      <c r="C257" s="112">
        <f t="shared" ref="C257:C285" si="40">F257+I257+L257+O257</f>
        <v>0</v>
      </c>
      <c r="D257" s="261"/>
      <c r="E257" s="127"/>
      <c r="F257" s="262">
        <f t="shared" si="30"/>
        <v>0</v>
      </c>
      <c r="G257" s="261"/>
      <c r="H257" s="206"/>
      <c r="I257" s="153">
        <f t="shared" si="31"/>
        <v>0</v>
      </c>
      <c r="J257" s="261"/>
      <c r="K257" s="206"/>
      <c r="L257" s="153">
        <f t="shared" si="32"/>
        <v>0</v>
      </c>
      <c r="M257" s="128"/>
      <c r="N257" s="127"/>
      <c r="O257" s="153">
        <f t="shared" si="33"/>
        <v>0</v>
      </c>
      <c r="P257" s="355"/>
      <c r="R257" s="300"/>
    </row>
    <row r="258" spans="1:18" x14ac:dyDescent="0.25">
      <c r="A258" s="111">
        <v>6360</v>
      </c>
      <c r="B258" s="56" t="s">
        <v>228</v>
      </c>
      <c r="C258" s="112">
        <f t="shared" si="40"/>
        <v>0</v>
      </c>
      <c r="D258" s="253"/>
      <c r="E258" s="59"/>
      <c r="F258" s="143">
        <f t="shared" si="30"/>
        <v>0</v>
      </c>
      <c r="G258" s="253"/>
      <c r="H258" s="202"/>
      <c r="I258" s="110">
        <f t="shared" si="31"/>
        <v>0</v>
      </c>
      <c r="J258" s="253"/>
      <c r="K258" s="202"/>
      <c r="L258" s="110">
        <f t="shared" si="32"/>
        <v>0</v>
      </c>
      <c r="M258" s="125"/>
      <c r="N258" s="59"/>
      <c r="O258" s="110">
        <f t="shared" si="33"/>
        <v>0</v>
      </c>
      <c r="P258" s="344"/>
      <c r="R258" s="300"/>
    </row>
    <row r="259" spans="1:18" ht="36" x14ac:dyDescent="0.25">
      <c r="A259" s="42">
        <v>6400</v>
      </c>
      <c r="B259" s="104" t="s">
        <v>229</v>
      </c>
      <c r="C259" s="373">
        <f t="shared" si="40"/>
        <v>0</v>
      </c>
      <c r="D259" s="249">
        <f>SUM(D260,D264)</f>
        <v>0</v>
      </c>
      <c r="E259" s="48">
        <f>SUM(E260,E264)</f>
        <v>0</v>
      </c>
      <c r="F259" s="250">
        <f t="shared" si="30"/>
        <v>0</v>
      </c>
      <c r="G259" s="249">
        <f t="shared" ref="G259:K259" si="41">SUM(G260,G264)</f>
        <v>0</v>
      </c>
      <c r="H259" s="105">
        <f t="shared" si="41"/>
        <v>0</v>
      </c>
      <c r="I259" s="115">
        <f t="shared" si="31"/>
        <v>0</v>
      </c>
      <c r="J259" s="249">
        <f t="shared" si="41"/>
        <v>0</v>
      </c>
      <c r="K259" s="105">
        <f t="shared" si="41"/>
        <v>0</v>
      </c>
      <c r="L259" s="115">
        <f t="shared" si="32"/>
        <v>0</v>
      </c>
      <c r="M259" s="137">
        <f t="shared" ref="M259:N259" si="42">SUM(M260,M264)</f>
        <v>0</v>
      </c>
      <c r="N259" s="62">
        <f t="shared" si="42"/>
        <v>0</v>
      </c>
      <c r="O259" s="284">
        <f t="shared" si="33"/>
        <v>0</v>
      </c>
      <c r="P259" s="354"/>
      <c r="R259" s="300"/>
    </row>
    <row r="260" spans="1:18" ht="24" x14ac:dyDescent="0.25">
      <c r="A260" s="116">
        <v>6410</v>
      </c>
      <c r="B260" s="50" t="s">
        <v>230</v>
      </c>
      <c r="C260" s="117">
        <f t="shared" si="40"/>
        <v>0</v>
      </c>
      <c r="D260" s="257">
        <f>SUM(D261:D263)</f>
        <v>0</v>
      </c>
      <c r="E260" s="68">
        <f>SUM(E261:E263)</f>
        <v>0</v>
      </c>
      <c r="F260" s="258">
        <f t="shared" si="30"/>
        <v>0</v>
      </c>
      <c r="G260" s="257">
        <f t="shared" ref="G260:K260" si="43">SUM(G261:G263)</f>
        <v>0</v>
      </c>
      <c r="H260" s="204">
        <f t="shared" si="43"/>
        <v>0</v>
      </c>
      <c r="I260" s="117">
        <f t="shared" si="31"/>
        <v>0</v>
      </c>
      <c r="J260" s="257">
        <f t="shared" si="43"/>
        <v>0</v>
      </c>
      <c r="K260" s="204">
        <f t="shared" si="43"/>
        <v>0</v>
      </c>
      <c r="L260" s="117">
        <f t="shared" si="32"/>
        <v>0</v>
      </c>
      <c r="M260" s="308">
        <f t="shared" ref="M260:N260" si="44">SUM(M261:M263)</f>
        <v>0</v>
      </c>
      <c r="N260" s="311">
        <f t="shared" si="44"/>
        <v>0</v>
      </c>
      <c r="O260" s="316">
        <f t="shared" si="33"/>
        <v>0</v>
      </c>
      <c r="P260" s="347"/>
      <c r="R260" s="300"/>
    </row>
    <row r="261" spans="1:18" x14ac:dyDescent="0.25">
      <c r="A261" s="35">
        <v>6411</v>
      </c>
      <c r="B261" s="148" t="s">
        <v>231</v>
      </c>
      <c r="C261" s="149">
        <f t="shared" si="40"/>
        <v>0</v>
      </c>
      <c r="D261" s="253"/>
      <c r="E261" s="59"/>
      <c r="F261" s="143">
        <f t="shared" si="30"/>
        <v>0</v>
      </c>
      <c r="G261" s="253"/>
      <c r="H261" s="202"/>
      <c r="I261" s="110">
        <f t="shared" si="31"/>
        <v>0</v>
      </c>
      <c r="J261" s="253"/>
      <c r="K261" s="202"/>
      <c r="L261" s="110">
        <f t="shared" si="32"/>
        <v>0</v>
      </c>
      <c r="M261" s="125"/>
      <c r="N261" s="59"/>
      <c r="O261" s="110">
        <f t="shared" si="33"/>
        <v>0</v>
      </c>
      <c r="P261" s="344"/>
      <c r="R261" s="300"/>
    </row>
    <row r="262" spans="1:18" ht="46.5" customHeight="1" x14ac:dyDescent="0.25">
      <c r="A262" s="35">
        <v>6412</v>
      </c>
      <c r="B262" s="56" t="s">
        <v>232</v>
      </c>
      <c r="C262" s="149">
        <f t="shared" si="40"/>
        <v>0</v>
      </c>
      <c r="D262" s="253"/>
      <c r="E262" s="59"/>
      <c r="F262" s="143">
        <f t="shared" si="30"/>
        <v>0</v>
      </c>
      <c r="G262" s="253"/>
      <c r="H262" s="202"/>
      <c r="I262" s="110">
        <f t="shared" si="31"/>
        <v>0</v>
      </c>
      <c r="J262" s="253"/>
      <c r="K262" s="202"/>
      <c r="L262" s="110">
        <f t="shared" si="32"/>
        <v>0</v>
      </c>
      <c r="M262" s="125"/>
      <c r="N262" s="59"/>
      <c r="O262" s="110">
        <f t="shared" si="33"/>
        <v>0</v>
      </c>
      <c r="P262" s="344"/>
      <c r="R262" s="300"/>
    </row>
    <row r="263" spans="1:18" ht="36" x14ac:dyDescent="0.25">
      <c r="A263" s="35">
        <v>6419</v>
      </c>
      <c r="B263" s="56" t="s">
        <v>233</v>
      </c>
      <c r="C263" s="149">
        <f t="shared" si="40"/>
        <v>0</v>
      </c>
      <c r="D263" s="253"/>
      <c r="E263" s="59"/>
      <c r="F263" s="143">
        <f t="shared" si="30"/>
        <v>0</v>
      </c>
      <c r="G263" s="253"/>
      <c r="H263" s="202"/>
      <c r="I263" s="110">
        <f t="shared" si="31"/>
        <v>0</v>
      </c>
      <c r="J263" s="253"/>
      <c r="K263" s="202"/>
      <c r="L263" s="110">
        <f t="shared" si="32"/>
        <v>0</v>
      </c>
      <c r="M263" s="125"/>
      <c r="N263" s="59"/>
      <c r="O263" s="110">
        <f t="shared" si="33"/>
        <v>0</v>
      </c>
      <c r="P263" s="344"/>
      <c r="R263" s="300"/>
    </row>
    <row r="264" spans="1:18" ht="36" x14ac:dyDescent="0.25">
      <c r="A264" s="111">
        <v>6420</v>
      </c>
      <c r="B264" s="56" t="s">
        <v>234</v>
      </c>
      <c r="C264" s="149">
        <f t="shared" si="40"/>
        <v>0</v>
      </c>
      <c r="D264" s="254">
        <f>SUM(D265:D268)</f>
        <v>0</v>
      </c>
      <c r="E264" s="38">
        <f>SUM(E265:E268)</f>
        <v>0</v>
      </c>
      <c r="F264" s="149">
        <f t="shared" si="30"/>
        <v>0</v>
      </c>
      <c r="G264" s="254">
        <f>SUM(G265:G268)</f>
        <v>0</v>
      </c>
      <c r="H264" s="118">
        <f>SUM(H265:H268)</f>
        <v>0</v>
      </c>
      <c r="I264" s="112">
        <f t="shared" si="31"/>
        <v>0</v>
      </c>
      <c r="J264" s="254">
        <f>SUM(J265:J268)</f>
        <v>0</v>
      </c>
      <c r="K264" s="118">
        <f>SUM(K265:K268)</f>
        <v>0</v>
      </c>
      <c r="L264" s="112">
        <f t="shared" si="32"/>
        <v>0</v>
      </c>
      <c r="M264" s="135">
        <f>SUM(M265:M268)</f>
        <v>0</v>
      </c>
      <c r="N264" s="38">
        <f>SUM(N265:N268)</f>
        <v>0</v>
      </c>
      <c r="O264" s="112">
        <f t="shared" si="33"/>
        <v>0</v>
      </c>
      <c r="P264" s="344"/>
      <c r="R264" s="300"/>
    </row>
    <row r="265" spans="1:18" x14ac:dyDescent="0.25">
      <c r="A265" s="35">
        <v>6421</v>
      </c>
      <c r="B265" s="56" t="s">
        <v>235</v>
      </c>
      <c r="C265" s="149">
        <f t="shared" si="40"/>
        <v>0</v>
      </c>
      <c r="D265" s="253"/>
      <c r="E265" s="59"/>
      <c r="F265" s="143">
        <f t="shared" si="30"/>
        <v>0</v>
      </c>
      <c r="G265" s="253"/>
      <c r="H265" s="202"/>
      <c r="I265" s="110">
        <f t="shared" si="31"/>
        <v>0</v>
      </c>
      <c r="J265" s="253"/>
      <c r="K265" s="202"/>
      <c r="L265" s="110">
        <f t="shared" si="32"/>
        <v>0</v>
      </c>
      <c r="M265" s="125"/>
      <c r="N265" s="59"/>
      <c r="O265" s="110">
        <f t="shared" si="33"/>
        <v>0</v>
      </c>
      <c r="P265" s="344"/>
      <c r="R265" s="300"/>
    </row>
    <row r="266" spans="1:18" x14ac:dyDescent="0.25">
      <c r="A266" s="35">
        <v>6422</v>
      </c>
      <c r="B266" s="56" t="s">
        <v>236</v>
      </c>
      <c r="C266" s="149">
        <f t="shared" si="40"/>
        <v>0</v>
      </c>
      <c r="D266" s="253"/>
      <c r="E266" s="59"/>
      <c r="F266" s="143">
        <f t="shared" si="30"/>
        <v>0</v>
      </c>
      <c r="G266" s="253"/>
      <c r="H266" s="202"/>
      <c r="I266" s="110">
        <f t="shared" si="31"/>
        <v>0</v>
      </c>
      <c r="J266" s="253"/>
      <c r="K266" s="202"/>
      <c r="L266" s="110">
        <f t="shared" si="32"/>
        <v>0</v>
      </c>
      <c r="M266" s="125"/>
      <c r="N266" s="59"/>
      <c r="O266" s="110">
        <f t="shared" si="33"/>
        <v>0</v>
      </c>
      <c r="P266" s="344"/>
      <c r="R266" s="300"/>
    </row>
    <row r="267" spans="1:18" ht="24" x14ac:dyDescent="0.25">
      <c r="A267" s="35">
        <v>6423</v>
      </c>
      <c r="B267" s="56" t="s">
        <v>237</v>
      </c>
      <c r="C267" s="149">
        <f t="shared" si="40"/>
        <v>0</v>
      </c>
      <c r="D267" s="253"/>
      <c r="E267" s="59"/>
      <c r="F267" s="143">
        <f t="shared" si="30"/>
        <v>0</v>
      </c>
      <c r="G267" s="253"/>
      <c r="H267" s="202"/>
      <c r="I267" s="110">
        <f t="shared" si="31"/>
        <v>0</v>
      </c>
      <c r="J267" s="253"/>
      <c r="K267" s="202"/>
      <c r="L267" s="110">
        <f t="shared" si="32"/>
        <v>0</v>
      </c>
      <c r="M267" s="125"/>
      <c r="N267" s="59"/>
      <c r="O267" s="110">
        <f t="shared" si="33"/>
        <v>0</v>
      </c>
      <c r="P267" s="344"/>
      <c r="R267" s="300"/>
    </row>
    <row r="268" spans="1:18" ht="36" x14ac:dyDescent="0.25">
      <c r="A268" s="35">
        <v>6424</v>
      </c>
      <c r="B268" s="56" t="s">
        <v>275</v>
      </c>
      <c r="C268" s="149">
        <f t="shared" si="40"/>
        <v>0</v>
      </c>
      <c r="D268" s="253"/>
      <c r="E268" s="59"/>
      <c r="F268" s="143">
        <f t="shared" si="30"/>
        <v>0</v>
      </c>
      <c r="G268" s="253"/>
      <c r="H268" s="202"/>
      <c r="I268" s="110">
        <f t="shared" si="31"/>
        <v>0</v>
      </c>
      <c r="J268" s="253"/>
      <c r="K268" s="202"/>
      <c r="L268" s="110">
        <f t="shared" si="32"/>
        <v>0</v>
      </c>
      <c r="M268" s="125"/>
      <c r="N268" s="59"/>
      <c r="O268" s="110">
        <f t="shared" si="33"/>
        <v>0</v>
      </c>
      <c r="P268" s="344"/>
      <c r="R268" s="300"/>
    </row>
    <row r="269" spans="1:18" ht="48.75" customHeight="1" x14ac:dyDescent="0.25">
      <c r="A269" s="150">
        <v>7000</v>
      </c>
      <c r="B269" s="150" t="s">
        <v>238</v>
      </c>
      <c r="C269" s="386">
        <f t="shared" si="40"/>
        <v>0</v>
      </c>
      <c r="D269" s="266">
        <f>SUM(D270,D281)</f>
        <v>0</v>
      </c>
      <c r="E269" s="151">
        <f>SUM(E270,E281)</f>
        <v>0</v>
      </c>
      <c r="F269" s="267">
        <f t="shared" si="30"/>
        <v>0</v>
      </c>
      <c r="G269" s="266">
        <f t="shared" ref="G269:K269" si="45">SUM(G270,G281)</f>
        <v>0</v>
      </c>
      <c r="H269" s="209">
        <f t="shared" si="45"/>
        <v>0</v>
      </c>
      <c r="I269" s="285">
        <f t="shared" si="31"/>
        <v>0</v>
      </c>
      <c r="J269" s="266">
        <f t="shared" si="45"/>
        <v>0</v>
      </c>
      <c r="K269" s="209">
        <f t="shared" si="45"/>
        <v>0</v>
      </c>
      <c r="L269" s="285">
        <f t="shared" si="32"/>
        <v>0</v>
      </c>
      <c r="M269" s="310">
        <f t="shared" ref="M269:N269" si="46">SUM(M270,M281)</f>
        <v>0</v>
      </c>
      <c r="N269" s="314">
        <f t="shared" si="46"/>
        <v>0</v>
      </c>
      <c r="O269" s="319">
        <f t="shared" si="33"/>
        <v>0</v>
      </c>
      <c r="P269" s="357"/>
      <c r="R269" s="300"/>
    </row>
    <row r="270" spans="1:18" ht="24" x14ac:dyDescent="0.25">
      <c r="A270" s="42">
        <v>7200</v>
      </c>
      <c r="B270" s="104" t="s">
        <v>239</v>
      </c>
      <c r="C270" s="373">
        <f t="shared" si="40"/>
        <v>0</v>
      </c>
      <c r="D270" s="249">
        <f>SUM(D271,D272,D276,D277,D280)</f>
        <v>0</v>
      </c>
      <c r="E270" s="48">
        <f>SUM(E271,E272,E276,E277,E280)</f>
        <v>0</v>
      </c>
      <c r="F270" s="250">
        <f t="shared" si="30"/>
        <v>0</v>
      </c>
      <c r="G270" s="249">
        <f t="shared" ref="G270:K270" si="47">SUM(G271,G272,G276,G277,G280)</f>
        <v>0</v>
      </c>
      <c r="H270" s="105">
        <f t="shared" si="47"/>
        <v>0</v>
      </c>
      <c r="I270" s="115">
        <f t="shared" si="31"/>
        <v>0</v>
      </c>
      <c r="J270" s="249">
        <f t="shared" si="47"/>
        <v>0</v>
      </c>
      <c r="K270" s="105">
        <f t="shared" si="47"/>
        <v>0</v>
      </c>
      <c r="L270" s="115">
        <f t="shared" si="32"/>
        <v>0</v>
      </c>
      <c r="M270" s="140">
        <f t="shared" ref="M270:N270" si="48">SUM(M271,M272,M276,M277,M280)</f>
        <v>0</v>
      </c>
      <c r="N270" s="130">
        <f t="shared" si="48"/>
        <v>0</v>
      </c>
      <c r="O270" s="160">
        <f t="shared" si="33"/>
        <v>0</v>
      </c>
      <c r="P270" s="353"/>
      <c r="R270" s="300"/>
    </row>
    <row r="271" spans="1:18" ht="24" x14ac:dyDescent="0.25">
      <c r="A271" s="116">
        <v>7210</v>
      </c>
      <c r="B271" s="50" t="s">
        <v>240</v>
      </c>
      <c r="C271" s="374">
        <f t="shared" si="40"/>
        <v>0</v>
      </c>
      <c r="D271" s="252"/>
      <c r="E271" s="53"/>
      <c r="F271" s="145">
        <f t="shared" si="30"/>
        <v>0</v>
      </c>
      <c r="G271" s="252"/>
      <c r="H271" s="201"/>
      <c r="I271" s="109">
        <f t="shared" si="31"/>
        <v>0</v>
      </c>
      <c r="J271" s="252"/>
      <c r="K271" s="201"/>
      <c r="L271" s="109">
        <f t="shared" si="32"/>
        <v>0</v>
      </c>
      <c r="M271" s="294"/>
      <c r="N271" s="53"/>
      <c r="O271" s="109">
        <f t="shared" si="33"/>
        <v>0</v>
      </c>
      <c r="P271" s="343"/>
      <c r="R271" s="300"/>
    </row>
    <row r="272" spans="1:18" s="152" customFormat="1" ht="36" x14ac:dyDescent="0.25">
      <c r="A272" s="111">
        <v>7220</v>
      </c>
      <c r="B272" s="56" t="s">
        <v>241</v>
      </c>
      <c r="C272" s="362">
        <f t="shared" si="40"/>
        <v>0</v>
      </c>
      <c r="D272" s="254">
        <f>SUM(D273:D275)</f>
        <v>0</v>
      </c>
      <c r="E272" s="38">
        <f>SUM(E273:E275)</f>
        <v>0</v>
      </c>
      <c r="F272" s="149">
        <f t="shared" si="30"/>
        <v>0</v>
      </c>
      <c r="G272" s="254">
        <f>SUM(G273:G275)</f>
        <v>0</v>
      </c>
      <c r="H272" s="118">
        <f>SUM(H273:H275)</f>
        <v>0</v>
      </c>
      <c r="I272" s="112">
        <f t="shared" si="31"/>
        <v>0</v>
      </c>
      <c r="J272" s="254">
        <f>SUM(J273:J275)</f>
        <v>0</v>
      </c>
      <c r="K272" s="118">
        <f>SUM(K273:K275)</f>
        <v>0</v>
      </c>
      <c r="L272" s="112">
        <f t="shared" si="32"/>
        <v>0</v>
      </c>
      <c r="M272" s="135">
        <f>SUM(M273:M275)</f>
        <v>0</v>
      </c>
      <c r="N272" s="38">
        <f>SUM(N273:N275)</f>
        <v>0</v>
      </c>
      <c r="O272" s="112">
        <f t="shared" si="33"/>
        <v>0</v>
      </c>
      <c r="P272" s="344"/>
      <c r="R272" s="300"/>
    </row>
    <row r="273" spans="1:18" s="152" customFormat="1" ht="36" x14ac:dyDescent="0.25">
      <c r="A273" s="35">
        <v>7221</v>
      </c>
      <c r="B273" s="56" t="s">
        <v>242</v>
      </c>
      <c r="C273" s="362">
        <f t="shared" si="40"/>
        <v>0</v>
      </c>
      <c r="D273" s="253"/>
      <c r="E273" s="59"/>
      <c r="F273" s="143">
        <f t="shared" si="30"/>
        <v>0</v>
      </c>
      <c r="G273" s="253"/>
      <c r="H273" s="202"/>
      <c r="I273" s="110">
        <f t="shared" si="31"/>
        <v>0</v>
      </c>
      <c r="J273" s="253"/>
      <c r="K273" s="202"/>
      <c r="L273" s="110">
        <f t="shared" si="32"/>
        <v>0</v>
      </c>
      <c r="M273" s="125"/>
      <c r="N273" s="59"/>
      <c r="O273" s="110">
        <f t="shared" si="33"/>
        <v>0</v>
      </c>
      <c r="P273" s="344"/>
      <c r="R273" s="300"/>
    </row>
    <row r="274" spans="1:18" s="152" customFormat="1" ht="36" x14ac:dyDescent="0.25">
      <c r="A274" s="35">
        <v>7222</v>
      </c>
      <c r="B274" s="56" t="s">
        <v>243</v>
      </c>
      <c r="C274" s="362">
        <f t="shared" si="40"/>
        <v>0</v>
      </c>
      <c r="D274" s="253"/>
      <c r="E274" s="59"/>
      <c r="F274" s="143">
        <f t="shared" si="30"/>
        <v>0</v>
      </c>
      <c r="G274" s="253"/>
      <c r="H274" s="202"/>
      <c r="I274" s="110">
        <f t="shared" si="31"/>
        <v>0</v>
      </c>
      <c r="J274" s="253"/>
      <c r="K274" s="202"/>
      <c r="L274" s="110">
        <f t="shared" si="32"/>
        <v>0</v>
      </c>
      <c r="M274" s="125"/>
      <c r="N274" s="59"/>
      <c r="O274" s="110">
        <f t="shared" si="33"/>
        <v>0</v>
      </c>
      <c r="P274" s="344"/>
      <c r="R274" s="300"/>
    </row>
    <row r="275" spans="1:18" s="152" customFormat="1" ht="36" x14ac:dyDescent="0.25">
      <c r="A275" s="31">
        <v>7223</v>
      </c>
      <c r="B275" s="50" t="s">
        <v>276</v>
      </c>
      <c r="C275" s="362">
        <f t="shared" si="40"/>
        <v>0</v>
      </c>
      <c r="D275" s="252"/>
      <c r="E275" s="53"/>
      <c r="F275" s="145">
        <f t="shared" si="30"/>
        <v>0</v>
      </c>
      <c r="G275" s="252"/>
      <c r="H275" s="201"/>
      <c r="I275" s="109">
        <f t="shared" si="31"/>
        <v>0</v>
      </c>
      <c r="J275" s="252"/>
      <c r="K275" s="201"/>
      <c r="L275" s="109">
        <f t="shared" si="32"/>
        <v>0</v>
      </c>
      <c r="M275" s="294"/>
      <c r="N275" s="53"/>
      <c r="O275" s="109">
        <f t="shared" si="33"/>
        <v>0</v>
      </c>
      <c r="P275" s="343"/>
      <c r="R275" s="300"/>
    </row>
    <row r="276" spans="1:18" ht="24" x14ac:dyDescent="0.25">
      <c r="A276" s="111">
        <v>7230</v>
      </c>
      <c r="B276" s="56" t="s">
        <v>244</v>
      </c>
      <c r="C276" s="362">
        <f t="shared" si="40"/>
        <v>0</v>
      </c>
      <c r="D276" s="253"/>
      <c r="E276" s="59"/>
      <c r="F276" s="143">
        <f t="shared" si="30"/>
        <v>0</v>
      </c>
      <c r="G276" s="253"/>
      <c r="H276" s="202"/>
      <c r="I276" s="110">
        <f t="shared" si="31"/>
        <v>0</v>
      </c>
      <c r="J276" s="253"/>
      <c r="K276" s="202"/>
      <c r="L276" s="110">
        <f t="shared" si="32"/>
        <v>0</v>
      </c>
      <c r="M276" s="125"/>
      <c r="N276" s="59"/>
      <c r="O276" s="110">
        <f t="shared" si="33"/>
        <v>0</v>
      </c>
      <c r="P276" s="344"/>
      <c r="R276" s="300"/>
    </row>
    <row r="277" spans="1:18" ht="24" x14ac:dyDescent="0.25">
      <c r="A277" s="111">
        <v>7240</v>
      </c>
      <c r="B277" s="56" t="s">
        <v>245</v>
      </c>
      <c r="C277" s="362">
        <f t="shared" si="40"/>
        <v>0</v>
      </c>
      <c r="D277" s="254">
        <f>SUM(D278:D279)</f>
        <v>0</v>
      </c>
      <c r="E277" s="38">
        <f>SUM(E278:E279)</f>
        <v>0</v>
      </c>
      <c r="F277" s="149">
        <f t="shared" si="30"/>
        <v>0</v>
      </c>
      <c r="G277" s="254">
        <f>SUM(G278:G279)</f>
        <v>0</v>
      </c>
      <c r="H277" s="118">
        <f>SUM(H278:H279)</f>
        <v>0</v>
      </c>
      <c r="I277" s="112">
        <f t="shared" si="31"/>
        <v>0</v>
      </c>
      <c r="J277" s="254">
        <f>SUM(J278:J279)</f>
        <v>0</v>
      </c>
      <c r="K277" s="118">
        <f>SUM(K278:K279)</f>
        <v>0</v>
      </c>
      <c r="L277" s="112">
        <f t="shared" si="32"/>
        <v>0</v>
      </c>
      <c r="M277" s="135">
        <f>SUM(M278:M279)</f>
        <v>0</v>
      </c>
      <c r="N277" s="38">
        <f>SUM(N278:N279)</f>
        <v>0</v>
      </c>
      <c r="O277" s="112">
        <f>SUM(O278:O279)</f>
        <v>0</v>
      </c>
      <c r="P277" s="344"/>
      <c r="R277" s="300"/>
    </row>
    <row r="278" spans="1:18" ht="48" x14ac:dyDescent="0.25">
      <c r="A278" s="35">
        <v>7245</v>
      </c>
      <c r="B278" s="56" t="s">
        <v>246</v>
      </c>
      <c r="C278" s="362">
        <f t="shared" si="40"/>
        <v>0</v>
      </c>
      <c r="D278" s="253"/>
      <c r="E278" s="59"/>
      <c r="F278" s="143">
        <f t="shared" si="30"/>
        <v>0</v>
      </c>
      <c r="G278" s="253"/>
      <c r="H278" s="202"/>
      <c r="I278" s="110">
        <f t="shared" si="31"/>
        <v>0</v>
      </c>
      <c r="J278" s="253"/>
      <c r="K278" s="202"/>
      <c r="L278" s="110">
        <f t="shared" si="32"/>
        <v>0</v>
      </c>
      <c r="M278" s="125"/>
      <c r="N278" s="59"/>
      <c r="O278" s="110">
        <f t="shared" ref="O278:O281" si="49">M278+N278</f>
        <v>0</v>
      </c>
      <c r="P278" s="344"/>
      <c r="R278" s="300"/>
    </row>
    <row r="279" spans="1:18" ht="94.5" customHeight="1" x14ac:dyDescent="0.25">
      <c r="A279" s="35">
        <v>7246</v>
      </c>
      <c r="B279" s="56" t="s">
        <v>247</v>
      </c>
      <c r="C279" s="362">
        <f t="shared" si="40"/>
        <v>0</v>
      </c>
      <c r="D279" s="253"/>
      <c r="E279" s="59"/>
      <c r="F279" s="143">
        <f t="shared" si="30"/>
        <v>0</v>
      </c>
      <c r="G279" s="253"/>
      <c r="H279" s="202"/>
      <c r="I279" s="110">
        <f t="shared" si="31"/>
        <v>0</v>
      </c>
      <c r="J279" s="253"/>
      <c r="K279" s="202"/>
      <c r="L279" s="110">
        <f t="shared" si="32"/>
        <v>0</v>
      </c>
      <c r="M279" s="125"/>
      <c r="N279" s="59"/>
      <c r="O279" s="110">
        <f t="shared" si="49"/>
        <v>0</v>
      </c>
      <c r="P279" s="344"/>
      <c r="R279" s="300"/>
    </row>
    <row r="280" spans="1:18" ht="24" x14ac:dyDescent="0.25">
      <c r="A280" s="111">
        <v>7260</v>
      </c>
      <c r="B280" s="56" t="s">
        <v>248</v>
      </c>
      <c r="C280" s="362">
        <f t="shared" si="40"/>
        <v>0</v>
      </c>
      <c r="D280" s="252"/>
      <c r="E280" s="53"/>
      <c r="F280" s="145">
        <f t="shared" si="30"/>
        <v>0</v>
      </c>
      <c r="G280" s="252"/>
      <c r="H280" s="201"/>
      <c r="I280" s="109">
        <f t="shared" si="31"/>
        <v>0</v>
      </c>
      <c r="J280" s="252"/>
      <c r="K280" s="201"/>
      <c r="L280" s="109">
        <f t="shared" si="32"/>
        <v>0</v>
      </c>
      <c r="M280" s="294"/>
      <c r="N280" s="53"/>
      <c r="O280" s="109">
        <f t="shared" si="49"/>
        <v>0</v>
      </c>
      <c r="P280" s="343"/>
      <c r="R280" s="300"/>
    </row>
    <row r="281" spans="1:18" x14ac:dyDescent="0.25">
      <c r="A281" s="42">
        <v>7700</v>
      </c>
      <c r="B281" s="104" t="s">
        <v>249</v>
      </c>
      <c r="C281" s="363">
        <f t="shared" si="40"/>
        <v>0</v>
      </c>
      <c r="D281" s="264">
        <f>SUM(D282)</f>
        <v>0</v>
      </c>
      <c r="E281" s="62">
        <f>SUM(E282)</f>
        <v>0</v>
      </c>
      <c r="F281" s="265">
        <f t="shared" si="30"/>
        <v>0</v>
      </c>
      <c r="G281" s="264">
        <f>SUM(G282)</f>
        <v>0</v>
      </c>
      <c r="H281" s="208">
        <f>SUM(H282)</f>
        <v>0</v>
      </c>
      <c r="I281" s="284">
        <f t="shared" si="31"/>
        <v>0</v>
      </c>
      <c r="J281" s="264">
        <f>SUM(J282)</f>
        <v>0</v>
      </c>
      <c r="K281" s="208">
        <f>SUM(K282)</f>
        <v>0</v>
      </c>
      <c r="L281" s="284">
        <f t="shared" si="32"/>
        <v>0</v>
      </c>
      <c r="M281" s="137">
        <f>SUM(M282)</f>
        <v>0</v>
      </c>
      <c r="N281" s="62">
        <f>SUM(N282)</f>
        <v>0</v>
      </c>
      <c r="O281" s="284">
        <f t="shared" si="49"/>
        <v>0</v>
      </c>
      <c r="P281" s="354"/>
      <c r="R281" s="300"/>
    </row>
    <row r="282" spans="1:18" x14ac:dyDescent="0.25">
      <c r="A282" s="35">
        <v>7720</v>
      </c>
      <c r="B282" s="50" t="s">
        <v>250</v>
      </c>
      <c r="C282" s="385">
        <f t="shared" si="40"/>
        <v>0</v>
      </c>
      <c r="D282" s="729"/>
      <c r="E282" s="730"/>
      <c r="F282" s="731">
        <f t="shared" si="30"/>
        <v>0</v>
      </c>
      <c r="G282" s="729"/>
      <c r="H282" s="732"/>
      <c r="I282" s="733">
        <f t="shared" si="31"/>
        <v>0</v>
      </c>
      <c r="J282" s="729"/>
      <c r="K282" s="732"/>
      <c r="L282" s="733">
        <f>J282+K282</f>
        <v>0</v>
      </c>
      <c r="M282" s="734"/>
      <c r="N282" s="730"/>
      <c r="O282" s="733">
        <f>M282+N282</f>
        <v>0</v>
      </c>
      <c r="P282" s="354"/>
      <c r="R282" s="300"/>
    </row>
    <row r="283" spans="1:18" x14ac:dyDescent="0.25">
      <c r="A283" s="148"/>
      <c r="B283" s="56" t="s">
        <v>278</v>
      </c>
      <c r="C283" s="374">
        <f t="shared" si="40"/>
        <v>0</v>
      </c>
      <c r="D283" s="254">
        <f>SUM(D284:D285)</f>
        <v>0</v>
      </c>
      <c r="E283" s="38">
        <f>SUM(E284:E285)</f>
        <v>0</v>
      </c>
      <c r="F283" s="149">
        <f t="shared" si="30"/>
        <v>0</v>
      </c>
      <c r="G283" s="254">
        <f>SUM(G284:G285)</f>
        <v>0</v>
      </c>
      <c r="H283" s="118">
        <f>SUM(H284:H285)</f>
        <v>0</v>
      </c>
      <c r="I283" s="112">
        <f t="shared" si="31"/>
        <v>0</v>
      </c>
      <c r="J283" s="254">
        <f>SUM(J284:J285)</f>
        <v>0</v>
      </c>
      <c r="K283" s="118">
        <f>SUM(K284:K285)</f>
        <v>0</v>
      </c>
      <c r="L283" s="112">
        <f t="shared" si="32"/>
        <v>0</v>
      </c>
      <c r="M283" s="135">
        <f>SUM(M284:M285)</f>
        <v>0</v>
      </c>
      <c r="N283" s="38">
        <f>SUM(N284:N285)</f>
        <v>0</v>
      </c>
      <c r="O283" s="112">
        <f t="shared" ref="O283:O286" si="50">M283+N283</f>
        <v>0</v>
      </c>
      <c r="P283" s="344"/>
      <c r="R283" s="300"/>
    </row>
    <row r="284" spans="1:18" x14ac:dyDescent="0.25">
      <c r="A284" s="148" t="s">
        <v>281</v>
      </c>
      <c r="B284" s="35" t="s">
        <v>279</v>
      </c>
      <c r="C284" s="384">
        <f t="shared" si="40"/>
        <v>0</v>
      </c>
      <c r="D284" s="253"/>
      <c r="E284" s="59"/>
      <c r="F284" s="143">
        <f t="shared" si="30"/>
        <v>0</v>
      </c>
      <c r="G284" s="253"/>
      <c r="H284" s="202"/>
      <c r="I284" s="110">
        <f t="shared" si="31"/>
        <v>0</v>
      </c>
      <c r="J284" s="253"/>
      <c r="K284" s="202"/>
      <c r="L284" s="110">
        <f t="shared" si="32"/>
        <v>0</v>
      </c>
      <c r="M284" s="125"/>
      <c r="N284" s="59"/>
      <c r="O284" s="110">
        <f t="shared" si="50"/>
        <v>0</v>
      </c>
      <c r="P284" s="344"/>
      <c r="R284" s="300"/>
    </row>
    <row r="285" spans="1:18" ht="24" x14ac:dyDescent="0.25">
      <c r="A285" s="148" t="s">
        <v>282</v>
      </c>
      <c r="B285" s="154" t="s">
        <v>280</v>
      </c>
      <c r="C285" s="374">
        <f t="shared" si="40"/>
        <v>0</v>
      </c>
      <c r="D285" s="252"/>
      <c r="E285" s="53"/>
      <c r="F285" s="145">
        <f t="shared" si="30"/>
        <v>0</v>
      </c>
      <c r="G285" s="252"/>
      <c r="H285" s="201"/>
      <c r="I285" s="109">
        <f t="shared" si="31"/>
        <v>0</v>
      </c>
      <c r="J285" s="252"/>
      <c r="K285" s="201"/>
      <c r="L285" s="109">
        <f t="shared" si="32"/>
        <v>0</v>
      </c>
      <c r="M285" s="294"/>
      <c r="N285" s="53"/>
      <c r="O285" s="109">
        <f t="shared" si="50"/>
        <v>0</v>
      </c>
      <c r="P285" s="343"/>
      <c r="R285" s="300"/>
    </row>
    <row r="286" spans="1:18" x14ac:dyDescent="0.25">
      <c r="A286" s="155"/>
      <c r="B286" s="156" t="s">
        <v>251</v>
      </c>
      <c r="C286" s="286">
        <f>SUM(C283,C269,C231,C196,C188,C174,C76,C54)</f>
        <v>355830</v>
      </c>
      <c r="D286" s="268">
        <f>SUM(D283,D269,D231,D196,D188,D174,D76,D54)</f>
        <v>305011</v>
      </c>
      <c r="E286" s="157">
        <f>SUM(E283,E269,E231,E196,E188,E174,E76,E54)</f>
        <v>50819</v>
      </c>
      <c r="F286" s="144">
        <f t="shared" si="30"/>
        <v>355830</v>
      </c>
      <c r="G286" s="268">
        <f>SUM(G283,G269,G231,G196,G188,G174,G76,G54)</f>
        <v>0</v>
      </c>
      <c r="H286" s="159">
        <f>SUM(H283,H269,H231,H196,H188,H174,H76,H54)</f>
        <v>0</v>
      </c>
      <c r="I286" s="286">
        <f t="shared" si="31"/>
        <v>0</v>
      </c>
      <c r="J286" s="268">
        <f>SUM(J283,J269,J231,J196,J188,J174,J76,J54)</f>
        <v>0</v>
      </c>
      <c r="K286" s="159">
        <f>SUM(K283,K269,K231,K196,K188,K174,K76,K54)</f>
        <v>0</v>
      </c>
      <c r="L286" s="286">
        <f t="shared" si="32"/>
        <v>0</v>
      </c>
      <c r="M286" s="140">
        <f>SUM(M283,M269,M231,M196,M188,M174,M76,M54)</f>
        <v>0</v>
      </c>
      <c r="N286" s="130">
        <f>SUM(N283,N269,N231,N196,N188,N174,N76,N54)</f>
        <v>0</v>
      </c>
      <c r="O286" s="160">
        <f t="shared" si="50"/>
        <v>0</v>
      </c>
      <c r="P286" s="353"/>
      <c r="R286" s="300"/>
    </row>
    <row r="287" spans="1:18" ht="3" customHeight="1" x14ac:dyDescent="0.25">
      <c r="A287" s="155"/>
      <c r="B287" s="155"/>
      <c r="C287" s="385"/>
      <c r="D287" s="263"/>
      <c r="E287" s="130"/>
      <c r="F287" s="158"/>
      <c r="G287" s="263"/>
      <c r="H287" s="207"/>
      <c r="I287" s="160"/>
      <c r="J287" s="263"/>
      <c r="K287" s="207"/>
      <c r="L287" s="160"/>
      <c r="M287" s="140"/>
      <c r="N287" s="130"/>
      <c r="O287" s="160"/>
      <c r="P287" s="358"/>
      <c r="R287" s="300"/>
    </row>
    <row r="288" spans="1:18" s="19" customFormat="1" x14ac:dyDescent="0.25">
      <c r="A288" s="1195" t="s">
        <v>252</v>
      </c>
      <c r="B288" s="1196"/>
      <c r="C288" s="166">
        <f t="shared" ref="C288" si="51">F288+I288+L288+O288</f>
        <v>0</v>
      </c>
      <c r="D288" s="269">
        <f>SUM(D26,D27,D43)-D52</f>
        <v>0</v>
      </c>
      <c r="E288" s="162">
        <f>SUM(E26,E27,E43)-E52</f>
        <v>0</v>
      </c>
      <c r="F288" s="163">
        <f>D288+E288</f>
        <v>0</v>
      </c>
      <c r="G288" s="269">
        <f>SUM(G26,G27,G43)-G52</f>
        <v>0</v>
      </c>
      <c r="H288" s="210">
        <f>SUM(H26,H27,H43)-H52</f>
        <v>0</v>
      </c>
      <c r="I288" s="166">
        <f>G288+H288</f>
        <v>0</v>
      </c>
      <c r="J288" s="269">
        <f>(J28+J44)-J52</f>
        <v>0</v>
      </c>
      <c r="K288" s="210">
        <f>(K28+K44)-K52</f>
        <v>0</v>
      </c>
      <c r="L288" s="166">
        <f>J288+K288</f>
        <v>0</v>
      </c>
      <c r="M288" s="161">
        <f>M46-M52</f>
        <v>0</v>
      </c>
      <c r="N288" s="162">
        <f>N46-N52</f>
        <v>0</v>
      </c>
      <c r="O288" s="166">
        <f>M288+N288</f>
        <v>0</v>
      </c>
      <c r="P288" s="359"/>
      <c r="R288" s="300"/>
    </row>
    <row r="289" spans="1:18" ht="3" customHeight="1" x14ac:dyDescent="0.25">
      <c r="A289" s="164"/>
      <c r="B289" s="164"/>
      <c r="C289" s="385"/>
      <c r="D289" s="263"/>
      <c r="E289" s="130"/>
      <c r="F289" s="158"/>
      <c r="G289" s="263"/>
      <c r="H289" s="207"/>
      <c r="I289" s="160"/>
      <c r="J289" s="263"/>
      <c r="K289" s="207"/>
      <c r="L289" s="160"/>
      <c r="M289" s="140"/>
      <c r="N289" s="130"/>
      <c r="O289" s="160"/>
      <c r="P289" s="358"/>
      <c r="R289" s="300"/>
    </row>
    <row r="290" spans="1:18" s="19" customFormat="1" x14ac:dyDescent="0.25">
      <c r="A290" s="1195" t="s">
        <v>253</v>
      </c>
      <c r="B290" s="1196"/>
      <c r="C290" s="163">
        <f>SUM(C291,C293)-C301+C303</f>
        <v>0</v>
      </c>
      <c r="D290" s="269">
        <f>SUM(D291,D293)-D301+D303</f>
        <v>0</v>
      </c>
      <c r="E290" s="162">
        <f t="shared" ref="E290" si="52">SUM(E291,E293)-E301+E303</f>
        <v>0</v>
      </c>
      <c r="F290" s="163">
        <f>D290+E290</f>
        <v>0</v>
      </c>
      <c r="G290" s="269">
        <f t="shared" ref="G290:K290" si="53">SUM(G291,G293)-G301+G303</f>
        <v>0</v>
      </c>
      <c r="H290" s="210">
        <f t="shared" si="53"/>
        <v>0</v>
      </c>
      <c r="I290" s="166">
        <f>G290+H290</f>
        <v>0</v>
      </c>
      <c r="J290" s="269">
        <f t="shared" si="53"/>
        <v>0</v>
      </c>
      <c r="K290" s="210">
        <f t="shared" si="53"/>
        <v>0</v>
      </c>
      <c r="L290" s="166">
        <f>J290+K290</f>
        <v>0</v>
      </c>
      <c r="M290" s="161">
        <f t="shared" ref="M290:N290" si="54">SUM(M291,M293)-M301+M303</f>
        <v>0</v>
      </c>
      <c r="N290" s="162">
        <f t="shared" si="54"/>
        <v>0</v>
      </c>
      <c r="O290" s="166">
        <f>M290+N290</f>
        <v>0</v>
      </c>
      <c r="P290" s="359"/>
      <c r="R290" s="300"/>
    </row>
    <row r="291" spans="1:18" s="19" customFormat="1" x14ac:dyDescent="0.25">
      <c r="A291" s="165" t="s">
        <v>254</v>
      </c>
      <c r="B291" s="165" t="s">
        <v>255</v>
      </c>
      <c r="C291" s="163">
        <f>C23-C283</f>
        <v>0</v>
      </c>
      <c r="D291" s="269">
        <f>D23-D283</f>
        <v>0</v>
      </c>
      <c r="E291" s="162">
        <f>E23-E283</f>
        <v>0</v>
      </c>
      <c r="F291" s="163">
        <f>D291+E291</f>
        <v>0</v>
      </c>
      <c r="G291" s="269">
        <f>G23-G283</f>
        <v>0</v>
      </c>
      <c r="H291" s="210">
        <f>H23-H283</f>
        <v>0</v>
      </c>
      <c r="I291" s="166">
        <f>G291+H291</f>
        <v>0</v>
      </c>
      <c r="J291" s="269">
        <f>J23-J283</f>
        <v>0</v>
      </c>
      <c r="K291" s="210">
        <f>K23-K283</f>
        <v>0</v>
      </c>
      <c r="L291" s="166">
        <f>J291+K291</f>
        <v>0</v>
      </c>
      <c r="M291" s="161">
        <f>M23-M283</f>
        <v>0</v>
      </c>
      <c r="N291" s="162">
        <f>N23-N283</f>
        <v>0</v>
      </c>
      <c r="O291" s="166">
        <f>M291+N291</f>
        <v>0</v>
      </c>
      <c r="P291" s="359"/>
      <c r="R291" s="300"/>
    </row>
    <row r="292" spans="1:18" ht="3" customHeight="1" x14ac:dyDescent="0.25">
      <c r="A292" s="155"/>
      <c r="B292" s="155"/>
      <c r="C292" s="385"/>
      <c r="D292" s="263"/>
      <c r="E292" s="130"/>
      <c r="F292" s="158"/>
      <c r="G292" s="263"/>
      <c r="H292" s="207"/>
      <c r="I292" s="160"/>
      <c r="J292" s="263"/>
      <c r="K292" s="207"/>
      <c r="L292" s="160"/>
      <c r="M292" s="140"/>
      <c r="N292" s="130"/>
      <c r="O292" s="160"/>
      <c r="P292" s="358"/>
      <c r="R292" s="300"/>
    </row>
    <row r="293" spans="1:18" s="19" customFormat="1" x14ac:dyDescent="0.25">
      <c r="A293" s="167" t="s">
        <v>256</v>
      </c>
      <c r="B293" s="167" t="s">
        <v>257</v>
      </c>
      <c r="C293" s="163">
        <f>SUM(C294,C296,C298)-SUM(C295,C297,C299)</f>
        <v>0</v>
      </c>
      <c r="D293" s="269">
        <f t="shared" ref="D293:K293" si="55">SUM(D294,D296,D298)-SUM(D295,D297,D299)</f>
        <v>0</v>
      </c>
      <c r="E293" s="162">
        <f t="shared" si="55"/>
        <v>0</v>
      </c>
      <c r="F293" s="163">
        <f>D293+E293</f>
        <v>0</v>
      </c>
      <c r="G293" s="269">
        <f t="shared" si="55"/>
        <v>0</v>
      </c>
      <c r="H293" s="210">
        <f t="shared" si="55"/>
        <v>0</v>
      </c>
      <c r="I293" s="166">
        <f>G293+H293</f>
        <v>0</v>
      </c>
      <c r="J293" s="269">
        <f t="shared" si="55"/>
        <v>0</v>
      </c>
      <c r="K293" s="210">
        <f t="shared" si="55"/>
        <v>0</v>
      </c>
      <c r="L293" s="166">
        <f>J293+K293</f>
        <v>0</v>
      </c>
      <c r="M293" s="161">
        <f t="shared" ref="M293:N293" si="56">SUM(M294,M296,M298)-SUM(M295,M297,M299)</f>
        <v>0</v>
      </c>
      <c r="N293" s="162">
        <f t="shared" si="56"/>
        <v>0</v>
      </c>
      <c r="O293" s="166">
        <f>M293+N293</f>
        <v>0</v>
      </c>
      <c r="P293" s="359"/>
      <c r="R293" s="300"/>
    </row>
    <row r="294" spans="1:18" x14ac:dyDescent="0.25">
      <c r="A294" s="168" t="s">
        <v>258</v>
      </c>
      <c r="B294" s="82" t="s">
        <v>259</v>
      </c>
      <c r="C294" s="365">
        <f t="shared" ref="C294:C303" si="57">F294+I294+L294+O294</f>
        <v>0</v>
      </c>
      <c r="D294" s="270"/>
      <c r="E294" s="66"/>
      <c r="F294" s="271">
        <f>D294+E294</f>
        <v>0</v>
      </c>
      <c r="G294" s="270"/>
      <c r="H294" s="211"/>
      <c r="I294" s="169">
        <f>G294+H294</f>
        <v>0</v>
      </c>
      <c r="J294" s="270"/>
      <c r="K294" s="211"/>
      <c r="L294" s="169">
        <f>J294+K294</f>
        <v>0</v>
      </c>
      <c r="M294" s="295"/>
      <c r="N294" s="66"/>
      <c r="O294" s="169">
        <f>M294+N294</f>
        <v>0</v>
      </c>
      <c r="P294" s="347"/>
      <c r="R294" s="300"/>
    </row>
    <row r="295" spans="1:18" ht="24" x14ac:dyDescent="0.25">
      <c r="A295" s="148" t="s">
        <v>260</v>
      </c>
      <c r="B295" s="34" t="s">
        <v>261</v>
      </c>
      <c r="C295" s="362">
        <f t="shared" si="57"/>
        <v>0</v>
      </c>
      <c r="D295" s="253"/>
      <c r="E295" s="59"/>
      <c r="F295" s="143">
        <f>D295+E295</f>
        <v>0</v>
      </c>
      <c r="G295" s="253"/>
      <c r="H295" s="202"/>
      <c r="I295" s="110">
        <f>G295+H295</f>
        <v>0</v>
      </c>
      <c r="J295" s="253"/>
      <c r="K295" s="202"/>
      <c r="L295" s="110">
        <f>J295+K295</f>
        <v>0</v>
      </c>
      <c r="M295" s="125"/>
      <c r="N295" s="59"/>
      <c r="O295" s="110">
        <f>M295+N295</f>
        <v>0</v>
      </c>
      <c r="P295" s="344"/>
      <c r="R295" s="300"/>
    </row>
    <row r="296" spans="1:18" x14ac:dyDescent="0.25">
      <c r="A296" s="148" t="s">
        <v>262</v>
      </c>
      <c r="B296" s="34" t="s">
        <v>263</v>
      </c>
      <c r="C296" s="362">
        <f t="shared" si="57"/>
        <v>0</v>
      </c>
      <c r="D296" s="253"/>
      <c r="E296" s="59"/>
      <c r="F296" s="143">
        <f>D296+E296</f>
        <v>0</v>
      </c>
      <c r="G296" s="253"/>
      <c r="H296" s="202"/>
      <c r="I296" s="110">
        <f t="shared" ref="I296:I303" si="58">G296+H296</f>
        <v>0</v>
      </c>
      <c r="J296" s="253"/>
      <c r="K296" s="202"/>
      <c r="L296" s="110">
        <f t="shared" ref="L296:L303" si="59">J296+K296</f>
        <v>0</v>
      </c>
      <c r="M296" s="125"/>
      <c r="N296" s="59"/>
      <c r="O296" s="110">
        <f t="shared" ref="O296:O303" si="60">M296+N296</f>
        <v>0</v>
      </c>
      <c r="P296" s="344"/>
      <c r="R296" s="300"/>
    </row>
    <row r="297" spans="1:18" ht="24" x14ac:dyDescent="0.25">
      <c r="A297" s="148" t="s">
        <v>264</v>
      </c>
      <c r="B297" s="34" t="s">
        <v>265</v>
      </c>
      <c r="C297" s="362">
        <f t="shared" si="57"/>
        <v>0</v>
      </c>
      <c r="D297" s="253"/>
      <c r="E297" s="59"/>
      <c r="F297" s="143">
        <f t="shared" ref="F297:F303" si="61">D297+E297</f>
        <v>0</v>
      </c>
      <c r="G297" s="253"/>
      <c r="H297" s="202"/>
      <c r="I297" s="110">
        <f t="shared" si="58"/>
        <v>0</v>
      </c>
      <c r="J297" s="253"/>
      <c r="K297" s="202"/>
      <c r="L297" s="110">
        <f t="shared" si="59"/>
        <v>0</v>
      </c>
      <c r="M297" s="125"/>
      <c r="N297" s="59"/>
      <c r="O297" s="110">
        <f t="shared" si="60"/>
        <v>0</v>
      </c>
      <c r="P297" s="344"/>
      <c r="R297" s="300"/>
    </row>
    <row r="298" spans="1:18" x14ac:dyDescent="0.25">
      <c r="A298" s="148" t="s">
        <v>266</v>
      </c>
      <c r="B298" s="34" t="s">
        <v>267</v>
      </c>
      <c r="C298" s="362">
        <f t="shared" si="57"/>
        <v>0</v>
      </c>
      <c r="D298" s="253"/>
      <c r="E298" s="59"/>
      <c r="F298" s="143">
        <f t="shared" si="61"/>
        <v>0</v>
      </c>
      <c r="G298" s="253"/>
      <c r="H298" s="202"/>
      <c r="I298" s="110">
        <f t="shared" si="58"/>
        <v>0</v>
      </c>
      <c r="J298" s="253"/>
      <c r="K298" s="202"/>
      <c r="L298" s="110">
        <f t="shared" si="59"/>
        <v>0</v>
      </c>
      <c r="M298" s="125"/>
      <c r="N298" s="59"/>
      <c r="O298" s="110">
        <f t="shared" si="60"/>
        <v>0</v>
      </c>
      <c r="P298" s="344"/>
      <c r="R298" s="300"/>
    </row>
    <row r="299" spans="1:18" ht="24" x14ac:dyDescent="0.25">
      <c r="A299" s="170" t="s">
        <v>268</v>
      </c>
      <c r="B299" s="171" t="s">
        <v>269</v>
      </c>
      <c r="C299" s="384">
        <f t="shared" si="57"/>
        <v>0</v>
      </c>
      <c r="D299" s="261"/>
      <c r="E299" s="127"/>
      <c r="F299" s="262">
        <f t="shared" si="61"/>
        <v>0</v>
      </c>
      <c r="G299" s="261"/>
      <c r="H299" s="206"/>
      <c r="I299" s="153">
        <f t="shared" si="58"/>
        <v>0</v>
      </c>
      <c r="J299" s="261"/>
      <c r="K299" s="206"/>
      <c r="L299" s="153">
        <f t="shared" si="59"/>
        <v>0</v>
      </c>
      <c r="M299" s="128"/>
      <c r="N299" s="127"/>
      <c r="O299" s="153">
        <f t="shared" si="60"/>
        <v>0</v>
      </c>
      <c r="P299" s="355"/>
      <c r="R299" s="300"/>
    </row>
    <row r="300" spans="1:18" ht="3" customHeight="1" x14ac:dyDescent="0.25">
      <c r="A300" s="155"/>
      <c r="B300" s="155"/>
      <c r="C300" s="385"/>
      <c r="D300" s="263"/>
      <c r="E300" s="130"/>
      <c r="F300" s="158"/>
      <c r="G300" s="263"/>
      <c r="H300" s="207"/>
      <c r="I300" s="160"/>
      <c r="J300" s="263"/>
      <c r="K300" s="207"/>
      <c r="L300" s="160"/>
      <c r="M300" s="140"/>
      <c r="N300" s="130"/>
      <c r="O300" s="160"/>
      <c r="P300" s="358"/>
      <c r="R300" s="300"/>
    </row>
    <row r="301" spans="1:18" s="19" customFormat="1" x14ac:dyDescent="0.25">
      <c r="A301" s="167" t="s">
        <v>270</v>
      </c>
      <c r="B301" s="167" t="s">
        <v>271</v>
      </c>
      <c r="C301" s="387">
        <f t="shared" si="57"/>
        <v>0</v>
      </c>
      <c r="D301" s="272"/>
      <c r="E301" s="173"/>
      <c r="F301" s="273">
        <f t="shared" si="61"/>
        <v>0</v>
      </c>
      <c r="G301" s="272"/>
      <c r="H301" s="212"/>
      <c r="I301" s="174">
        <f t="shared" si="58"/>
        <v>0</v>
      </c>
      <c r="J301" s="272"/>
      <c r="K301" s="212"/>
      <c r="L301" s="174">
        <f t="shared" si="59"/>
        <v>0</v>
      </c>
      <c r="M301" s="303"/>
      <c r="N301" s="173"/>
      <c r="O301" s="174">
        <f t="shared" si="60"/>
        <v>0</v>
      </c>
      <c r="P301" s="359"/>
      <c r="R301" s="300"/>
    </row>
    <row r="302" spans="1:18" s="19" customFormat="1" ht="3" customHeight="1" x14ac:dyDescent="0.25">
      <c r="A302" s="167"/>
      <c r="B302" s="175"/>
      <c r="C302" s="388"/>
      <c r="D302" s="274"/>
      <c r="E302" s="176"/>
      <c r="F302" s="275"/>
      <c r="G302" s="245"/>
      <c r="H302" s="198"/>
      <c r="I302" s="99"/>
      <c r="J302" s="245"/>
      <c r="K302" s="198"/>
      <c r="L302" s="99"/>
      <c r="M302" s="300"/>
      <c r="N302" s="98"/>
      <c r="O302" s="99"/>
      <c r="P302" s="360"/>
      <c r="R302" s="300"/>
    </row>
    <row r="303" spans="1:18" s="19" customFormat="1" ht="48" x14ac:dyDescent="0.25">
      <c r="A303" s="167" t="s">
        <v>272</v>
      </c>
      <c r="B303" s="177" t="s">
        <v>273</v>
      </c>
      <c r="C303" s="389">
        <f t="shared" si="57"/>
        <v>0</v>
      </c>
      <c r="D303" s="276"/>
      <c r="E303" s="181"/>
      <c r="F303" s="277">
        <f t="shared" si="61"/>
        <v>0</v>
      </c>
      <c r="G303" s="272"/>
      <c r="H303" s="212"/>
      <c r="I303" s="174">
        <f t="shared" si="58"/>
        <v>0</v>
      </c>
      <c r="J303" s="272"/>
      <c r="K303" s="212"/>
      <c r="L303" s="174">
        <f t="shared" si="59"/>
        <v>0</v>
      </c>
      <c r="M303" s="303"/>
      <c r="N303" s="173"/>
      <c r="O303" s="174">
        <f t="shared" si="60"/>
        <v>0</v>
      </c>
      <c r="P303" s="359"/>
      <c r="R303" s="300"/>
    </row>
    <row r="304" spans="1:18" x14ac:dyDescent="0.25">
      <c r="A304" s="180"/>
      <c r="B304" s="180"/>
      <c r="C304" s="180"/>
      <c r="D304" s="180"/>
      <c r="E304" s="180"/>
      <c r="F304" s="180"/>
      <c r="G304" s="180"/>
      <c r="H304" s="180"/>
      <c r="I304" s="180"/>
      <c r="J304" s="180"/>
      <c r="K304" s="180"/>
      <c r="L304" s="180"/>
      <c r="M304" s="180"/>
      <c r="N304" s="180"/>
      <c r="O304" s="180"/>
      <c r="P304" s="180"/>
    </row>
    <row r="305" spans="1:16" x14ac:dyDescent="0.25">
      <c r="A305" s="180"/>
      <c r="B305" s="180"/>
      <c r="C305" s="180"/>
      <c r="D305" s="180"/>
      <c r="E305" s="180"/>
      <c r="F305" s="180"/>
      <c r="G305" s="180"/>
      <c r="H305" s="180"/>
      <c r="I305" s="180"/>
      <c r="J305" s="180"/>
      <c r="K305" s="180"/>
      <c r="L305" s="180"/>
      <c r="M305" s="180"/>
      <c r="N305" s="180"/>
      <c r="O305" s="180"/>
      <c r="P305" s="180"/>
    </row>
    <row r="306" spans="1:16" ht="12.75" customHeight="1" x14ac:dyDescent="0.25">
      <c r="A306" s="180"/>
      <c r="B306" s="180"/>
      <c r="C306" s="180"/>
      <c r="D306" s="180"/>
      <c r="E306" s="180"/>
      <c r="F306" s="180"/>
      <c r="G306" s="180"/>
      <c r="H306" s="180"/>
      <c r="I306" s="180"/>
      <c r="J306" s="180"/>
      <c r="K306" s="180"/>
      <c r="L306" s="180"/>
      <c r="M306" s="180"/>
      <c r="N306" s="180"/>
      <c r="O306" s="180"/>
      <c r="P306" s="180"/>
    </row>
    <row r="307" spans="1:16" ht="12.75" customHeight="1" x14ac:dyDescent="0.25">
      <c r="A307" s="180"/>
      <c r="B307" s="180"/>
      <c r="C307" s="180"/>
      <c r="D307" s="180"/>
      <c r="E307" s="180"/>
      <c r="F307" s="180"/>
      <c r="G307" s="180"/>
      <c r="H307" s="180"/>
      <c r="I307" s="180"/>
      <c r="J307" s="180"/>
      <c r="K307" s="180"/>
      <c r="L307" s="180"/>
      <c r="M307" s="180"/>
      <c r="N307" s="180"/>
      <c r="O307" s="180"/>
      <c r="P307" s="180"/>
    </row>
    <row r="308" spans="1:16" ht="12.75" customHeight="1" x14ac:dyDescent="0.25">
      <c r="A308" s="180"/>
      <c r="B308" s="180"/>
      <c r="C308" s="180"/>
      <c r="D308" s="180"/>
      <c r="E308" s="180"/>
      <c r="F308" s="180"/>
      <c r="G308" s="180"/>
      <c r="H308" s="180"/>
      <c r="I308" s="180"/>
      <c r="J308" s="180"/>
      <c r="K308" s="180"/>
      <c r="L308" s="180"/>
      <c r="M308" s="180"/>
      <c r="N308" s="180"/>
      <c r="O308" s="180"/>
      <c r="P308" s="180"/>
    </row>
    <row r="309" spans="1:16" ht="12.75" customHeight="1" x14ac:dyDescent="0.25">
      <c r="A309" s="180"/>
      <c r="B309" s="180"/>
      <c r="C309" s="180"/>
      <c r="D309" s="180"/>
      <c r="E309" s="180"/>
      <c r="F309" s="180"/>
      <c r="G309" s="180"/>
      <c r="H309" s="180"/>
      <c r="I309" s="180"/>
      <c r="J309" s="180"/>
      <c r="K309" s="180"/>
      <c r="L309" s="180"/>
      <c r="M309" s="180"/>
      <c r="N309" s="180"/>
      <c r="O309" s="180"/>
      <c r="P309" s="180"/>
    </row>
    <row r="310" spans="1:16" ht="12.75" customHeight="1" x14ac:dyDescent="0.25">
      <c r="A310" s="180"/>
      <c r="B310" s="180"/>
      <c r="C310" s="180"/>
      <c r="D310" s="180"/>
      <c r="E310" s="180"/>
      <c r="F310" s="180"/>
      <c r="G310" s="180"/>
      <c r="H310" s="180"/>
      <c r="I310" s="180"/>
      <c r="J310" s="180"/>
      <c r="K310" s="180"/>
      <c r="L310" s="180"/>
      <c r="M310" s="180"/>
      <c r="N310" s="180"/>
      <c r="O310" s="180"/>
      <c r="P310" s="180"/>
    </row>
    <row r="311" spans="1:16" ht="12.75" customHeight="1" x14ac:dyDescent="0.25">
      <c r="A311" s="180"/>
      <c r="B311" s="180"/>
      <c r="C311" s="180"/>
      <c r="D311" s="180"/>
      <c r="E311" s="180"/>
      <c r="F311" s="180"/>
      <c r="G311" s="180"/>
      <c r="H311" s="180"/>
      <c r="I311" s="180"/>
      <c r="J311" s="180"/>
      <c r="K311" s="180"/>
      <c r="L311" s="180"/>
      <c r="M311" s="180"/>
      <c r="N311" s="180"/>
      <c r="O311" s="180"/>
      <c r="P311" s="180"/>
    </row>
    <row r="312" spans="1:16" ht="12.75" customHeight="1" x14ac:dyDescent="0.25">
      <c r="A312" s="180"/>
      <c r="B312" s="180"/>
      <c r="C312" s="180"/>
      <c r="D312" s="180"/>
      <c r="E312" s="180"/>
      <c r="F312" s="180"/>
      <c r="G312" s="180"/>
      <c r="H312" s="180"/>
      <c r="I312" s="180"/>
      <c r="J312" s="180"/>
      <c r="K312" s="180"/>
      <c r="L312" s="180"/>
      <c r="M312" s="180"/>
      <c r="N312" s="180"/>
      <c r="O312" s="180"/>
      <c r="P312" s="180"/>
    </row>
    <row r="313" spans="1:16" ht="12.75" customHeight="1" x14ac:dyDescent="0.25">
      <c r="A313" s="180"/>
      <c r="B313" s="180"/>
      <c r="C313" s="180"/>
      <c r="D313" s="180"/>
      <c r="E313" s="180"/>
      <c r="F313" s="180"/>
      <c r="G313" s="180"/>
      <c r="H313" s="180"/>
      <c r="I313" s="180"/>
      <c r="J313" s="180"/>
      <c r="K313" s="180"/>
      <c r="L313" s="180"/>
      <c r="M313" s="180"/>
      <c r="N313" s="180"/>
      <c r="O313" s="180"/>
      <c r="P313" s="180"/>
    </row>
    <row r="314" spans="1:16" ht="12.75" customHeight="1" x14ac:dyDescent="0.25">
      <c r="A314" s="180"/>
      <c r="B314" s="180"/>
      <c r="C314" s="180"/>
      <c r="D314" s="180"/>
      <c r="E314" s="180"/>
      <c r="F314" s="180"/>
      <c r="G314" s="180"/>
      <c r="H314" s="180"/>
      <c r="I314" s="180"/>
      <c r="J314" s="180"/>
      <c r="K314" s="180"/>
      <c r="L314" s="180"/>
      <c r="M314" s="180"/>
      <c r="N314" s="180"/>
      <c r="O314" s="180"/>
      <c r="P314" s="180"/>
    </row>
    <row r="315" spans="1:16" ht="12.75" customHeight="1" x14ac:dyDescent="0.25">
      <c r="A315" s="180"/>
      <c r="B315" s="180"/>
      <c r="C315" s="180"/>
      <c r="D315" s="180"/>
      <c r="E315" s="180"/>
      <c r="F315" s="180"/>
      <c r="G315" s="180"/>
      <c r="H315" s="180"/>
      <c r="I315" s="180"/>
      <c r="J315" s="180"/>
      <c r="K315" s="180"/>
      <c r="L315" s="180"/>
      <c r="M315" s="180"/>
      <c r="N315" s="180"/>
      <c r="O315" s="180"/>
      <c r="P315" s="180"/>
    </row>
    <row r="316" spans="1:16" x14ac:dyDescent="0.25">
      <c r="A316" s="180"/>
      <c r="B316" s="180"/>
      <c r="C316" s="180"/>
      <c r="D316" s="180"/>
      <c r="E316" s="180"/>
      <c r="F316" s="180"/>
      <c r="G316" s="180"/>
      <c r="H316" s="180"/>
      <c r="I316" s="180"/>
      <c r="J316" s="180"/>
      <c r="K316" s="180"/>
      <c r="L316" s="180"/>
      <c r="M316" s="180"/>
      <c r="N316" s="180"/>
      <c r="O316" s="180"/>
      <c r="P316" s="180"/>
    </row>
    <row r="317" spans="1:16" x14ac:dyDescent="0.25">
      <c r="A317" s="180"/>
      <c r="B317" s="180"/>
      <c r="C317" s="180"/>
      <c r="D317" s="180"/>
      <c r="E317" s="180"/>
      <c r="F317" s="180"/>
      <c r="G317" s="180"/>
      <c r="H317" s="180"/>
      <c r="I317" s="180"/>
      <c r="J317" s="180"/>
      <c r="K317" s="180"/>
      <c r="L317" s="180"/>
      <c r="M317" s="180"/>
      <c r="N317" s="180"/>
      <c r="O317" s="180"/>
      <c r="P317" s="180"/>
    </row>
    <row r="318" spans="1:16" x14ac:dyDescent="0.25">
      <c r="A318" s="180"/>
      <c r="B318" s="180"/>
      <c r="C318" s="180"/>
      <c r="D318" s="180"/>
      <c r="E318" s="180"/>
      <c r="F318" s="180"/>
      <c r="G318" s="180"/>
      <c r="H318" s="180"/>
      <c r="I318" s="180"/>
      <c r="J318" s="180"/>
      <c r="K318" s="180"/>
      <c r="L318" s="180"/>
      <c r="M318" s="180"/>
      <c r="N318" s="180"/>
      <c r="O318" s="180"/>
      <c r="P318" s="180"/>
    </row>
    <row r="319" spans="1:16" x14ac:dyDescent="0.25">
      <c r="A319" s="180"/>
      <c r="B319" s="180"/>
      <c r="C319" s="180"/>
      <c r="D319" s="180"/>
      <c r="E319" s="180"/>
      <c r="F319" s="180"/>
      <c r="G319" s="180"/>
      <c r="H319" s="180"/>
      <c r="I319" s="180"/>
      <c r="J319" s="180"/>
      <c r="K319" s="180"/>
      <c r="L319" s="180"/>
      <c r="M319" s="180"/>
      <c r="N319" s="180"/>
      <c r="O319" s="180"/>
      <c r="P319" s="180"/>
    </row>
    <row r="320" spans="1:16" x14ac:dyDescent="0.25">
      <c r="A320" s="180"/>
      <c r="B320" s="180"/>
      <c r="C320" s="180"/>
      <c r="D320" s="180"/>
      <c r="E320" s="180"/>
      <c r="F320" s="180"/>
      <c r="G320" s="735"/>
      <c r="H320" s="735"/>
      <c r="I320" s="735"/>
      <c r="J320" s="735"/>
      <c r="K320" s="735"/>
      <c r="L320" s="735"/>
      <c r="M320" s="735"/>
      <c r="N320" s="735"/>
      <c r="O320" s="735"/>
      <c r="P320" s="735"/>
    </row>
    <row r="321" spans="1:16" x14ac:dyDescent="0.25">
      <c r="A321" s="735"/>
      <c r="B321" s="735"/>
      <c r="C321" s="735"/>
      <c r="D321" s="735"/>
      <c r="E321" s="735"/>
      <c r="F321" s="735"/>
      <c r="G321" s="735"/>
      <c r="H321" s="735"/>
      <c r="I321" s="735"/>
      <c r="J321" s="735"/>
      <c r="K321" s="735"/>
      <c r="L321" s="735"/>
      <c r="M321" s="735"/>
      <c r="N321" s="735"/>
      <c r="O321" s="735"/>
      <c r="P321" s="735"/>
    </row>
    <row r="322" spans="1:16" x14ac:dyDescent="0.25">
      <c r="A322" s="735"/>
      <c r="B322" s="735"/>
      <c r="C322" s="735"/>
      <c r="D322" s="735"/>
      <c r="E322" s="735"/>
      <c r="F322" s="735"/>
      <c r="G322" s="735"/>
      <c r="H322" s="735"/>
      <c r="I322" s="735"/>
      <c r="J322" s="735"/>
      <c r="K322" s="735"/>
      <c r="L322" s="735"/>
      <c r="M322" s="735"/>
      <c r="N322" s="735"/>
      <c r="O322" s="735"/>
      <c r="P322" s="735"/>
    </row>
    <row r="323" spans="1:16" x14ac:dyDescent="0.25">
      <c r="A323" s="735"/>
      <c r="B323" s="735"/>
      <c r="C323" s="735"/>
      <c r="D323" s="735"/>
      <c r="E323" s="735"/>
      <c r="F323" s="735"/>
      <c r="G323" s="735"/>
      <c r="H323" s="735"/>
      <c r="I323" s="735"/>
      <c r="J323" s="735"/>
      <c r="K323" s="735"/>
      <c r="L323" s="735"/>
      <c r="M323" s="735"/>
      <c r="N323" s="735"/>
      <c r="O323" s="735"/>
      <c r="P323" s="735"/>
    </row>
    <row r="324" spans="1:16" x14ac:dyDescent="0.25">
      <c r="A324" s="735"/>
      <c r="B324" s="735"/>
      <c r="C324" s="735"/>
      <c r="D324" s="735"/>
      <c r="E324" s="735"/>
      <c r="F324" s="735"/>
      <c r="G324" s="735"/>
      <c r="H324" s="735"/>
      <c r="I324" s="735"/>
      <c r="J324" s="735"/>
      <c r="K324" s="735"/>
      <c r="L324" s="735"/>
      <c r="M324" s="735"/>
      <c r="N324" s="735"/>
      <c r="O324" s="735"/>
      <c r="P324" s="735"/>
    </row>
    <row r="325" spans="1:16" x14ac:dyDescent="0.25">
      <c r="A325" s="735"/>
      <c r="B325" s="735"/>
      <c r="C325" s="735"/>
      <c r="D325" s="735"/>
      <c r="E325" s="735"/>
      <c r="F325" s="735"/>
      <c r="G325" s="735"/>
      <c r="H325" s="735"/>
      <c r="I325" s="735"/>
      <c r="J325" s="735"/>
      <c r="K325" s="735"/>
      <c r="L325" s="735"/>
      <c r="M325" s="735"/>
      <c r="N325" s="735"/>
      <c r="O325" s="735"/>
      <c r="P325" s="735"/>
    </row>
    <row r="326" spans="1:16" x14ac:dyDescent="0.25">
      <c r="A326" s="735"/>
      <c r="B326" s="735"/>
      <c r="C326" s="735"/>
      <c r="D326" s="735"/>
      <c r="E326" s="735"/>
      <c r="F326" s="735"/>
      <c r="G326" s="735"/>
      <c r="H326" s="735"/>
      <c r="I326" s="735"/>
      <c r="J326" s="735"/>
      <c r="K326" s="735"/>
      <c r="L326" s="735"/>
      <c r="M326" s="735"/>
      <c r="N326" s="735"/>
      <c r="O326" s="735"/>
      <c r="P326" s="735"/>
    </row>
    <row r="327" spans="1:16" x14ac:dyDescent="0.25">
      <c r="A327" s="735"/>
      <c r="B327" s="735"/>
      <c r="C327" s="735"/>
      <c r="D327" s="735"/>
      <c r="E327" s="735"/>
      <c r="F327" s="735"/>
      <c r="G327" s="735"/>
      <c r="H327" s="735"/>
      <c r="I327" s="735"/>
      <c r="J327" s="735"/>
      <c r="K327" s="735"/>
      <c r="L327" s="735"/>
      <c r="M327" s="735"/>
      <c r="N327" s="735"/>
      <c r="O327" s="735"/>
      <c r="P327" s="735"/>
    </row>
    <row r="328" spans="1:16" x14ac:dyDescent="0.25">
      <c r="A328" s="1"/>
      <c r="B328" s="1"/>
      <c r="C328" s="1"/>
      <c r="D328" s="1"/>
      <c r="E328" s="1"/>
      <c r="F328" s="1"/>
      <c r="G328" s="1"/>
      <c r="H328" s="1"/>
      <c r="I328" s="1"/>
      <c r="J328" s="1"/>
      <c r="K328" s="1"/>
      <c r="L328" s="1"/>
      <c r="M328" s="1"/>
      <c r="N328" s="1"/>
      <c r="O328" s="1"/>
    </row>
    <row r="329" spans="1:16" x14ac:dyDescent="0.25">
      <c r="A329" s="1"/>
      <c r="B329" s="1"/>
      <c r="C329" s="1"/>
      <c r="D329" s="1"/>
      <c r="E329" s="1"/>
      <c r="F329" s="1"/>
      <c r="G329" s="1"/>
      <c r="H329" s="1"/>
      <c r="I329" s="1"/>
      <c r="J329" s="1"/>
      <c r="K329" s="1"/>
      <c r="L329" s="1"/>
      <c r="M329" s="1"/>
      <c r="N329" s="1"/>
      <c r="O329" s="1"/>
    </row>
    <row r="330" spans="1:16" x14ac:dyDescent="0.25">
      <c r="A330" s="1"/>
      <c r="B330" s="1"/>
      <c r="C330" s="1"/>
      <c r="D330" s="1"/>
      <c r="E330" s="1"/>
      <c r="F330" s="1"/>
      <c r="G330" s="1"/>
      <c r="H330" s="1"/>
      <c r="I330" s="1"/>
      <c r="J330" s="1"/>
      <c r="K330" s="1"/>
      <c r="L330" s="1"/>
      <c r="M330" s="1"/>
      <c r="N330" s="1"/>
      <c r="O330" s="1"/>
    </row>
    <row r="331" spans="1:16" x14ac:dyDescent="0.25">
      <c r="A331" s="1"/>
      <c r="B331" s="1"/>
      <c r="C331" s="1"/>
      <c r="D331" s="1"/>
      <c r="E331" s="1"/>
      <c r="F331" s="1"/>
      <c r="G331" s="1"/>
      <c r="H331" s="1"/>
      <c r="I331" s="1"/>
      <c r="J331" s="1"/>
      <c r="K331" s="1"/>
      <c r="L331" s="1"/>
      <c r="M331" s="1"/>
      <c r="N331" s="1"/>
      <c r="O331" s="1"/>
    </row>
    <row r="332" spans="1:16" x14ac:dyDescent="0.25">
      <c r="A332" s="1"/>
      <c r="B332" s="1"/>
      <c r="C332" s="1"/>
      <c r="D332" s="1"/>
      <c r="E332" s="1"/>
      <c r="F332" s="1"/>
      <c r="G332" s="1"/>
      <c r="H332" s="1"/>
      <c r="I332" s="1"/>
      <c r="J332" s="1"/>
      <c r="K332" s="1"/>
      <c r="L332" s="1"/>
      <c r="M332" s="1"/>
      <c r="N332" s="1"/>
      <c r="O332" s="1"/>
    </row>
    <row r="333" spans="1:16" x14ac:dyDescent="0.25">
      <c r="A333" s="1"/>
      <c r="B333" s="1"/>
      <c r="C333" s="1"/>
      <c r="D333" s="1"/>
      <c r="E333" s="1"/>
      <c r="F333" s="1"/>
      <c r="G333" s="1"/>
      <c r="H333" s="1"/>
      <c r="I333" s="1"/>
      <c r="J333" s="1"/>
      <c r="K333" s="1"/>
      <c r="L333" s="1"/>
      <c r="M333" s="1"/>
      <c r="N333" s="1"/>
      <c r="O333" s="1"/>
    </row>
    <row r="334" spans="1:16" x14ac:dyDescent="0.25">
      <c r="A334" s="1"/>
      <c r="B334" s="1"/>
      <c r="C334" s="1"/>
      <c r="D334" s="1"/>
      <c r="E334" s="1"/>
      <c r="F334" s="1"/>
      <c r="G334" s="1"/>
      <c r="H334" s="1"/>
      <c r="I334" s="1"/>
      <c r="J334" s="1"/>
      <c r="K334" s="1"/>
      <c r="L334" s="1"/>
      <c r="M334" s="1"/>
      <c r="N334" s="1"/>
      <c r="O334" s="1"/>
    </row>
    <row r="335" spans="1:16" x14ac:dyDescent="0.25">
      <c r="A335" s="1"/>
      <c r="B335" s="1"/>
      <c r="C335" s="1"/>
      <c r="D335" s="1"/>
      <c r="E335" s="1"/>
      <c r="F335" s="1"/>
      <c r="G335" s="1"/>
      <c r="H335" s="1"/>
      <c r="I335" s="1"/>
      <c r="J335" s="1"/>
      <c r="K335" s="1"/>
      <c r="L335" s="1"/>
      <c r="M335" s="1"/>
      <c r="N335" s="1"/>
      <c r="O335" s="1"/>
    </row>
    <row r="336" spans="1:16" x14ac:dyDescent="0.25">
      <c r="A336" s="1"/>
      <c r="B336" s="1"/>
      <c r="C336" s="1"/>
      <c r="D336" s="1"/>
      <c r="E336" s="1"/>
      <c r="F336" s="1"/>
      <c r="G336" s="1"/>
      <c r="H336" s="1"/>
      <c r="I336" s="1"/>
      <c r="J336" s="1"/>
      <c r="K336" s="1"/>
      <c r="L336" s="1"/>
      <c r="M336" s="1"/>
      <c r="N336" s="1"/>
      <c r="O336" s="1"/>
    </row>
    <row r="337" spans="1:15" x14ac:dyDescent="0.25">
      <c r="A337" s="1"/>
      <c r="B337" s="1"/>
      <c r="C337" s="1"/>
      <c r="D337" s="1"/>
      <c r="E337" s="1"/>
      <c r="F337" s="1"/>
      <c r="G337" s="1"/>
      <c r="H337" s="1"/>
      <c r="I337" s="1"/>
      <c r="J337" s="1"/>
      <c r="K337" s="1"/>
      <c r="L337" s="1"/>
      <c r="M337" s="1"/>
      <c r="N337" s="1"/>
      <c r="O337" s="1"/>
    </row>
    <row r="338" spans="1:15" x14ac:dyDescent="0.25">
      <c r="A338" s="1"/>
      <c r="B338" s="1"/>
      <c r="C338" s="1"/>
      <c r="D338" s="1"/>
      <c r="E338" s="1"/>
      <c r="F338" s="1"/>
      <c r="G338" s="1"/>
      <c r="H338" s="1"/>
      <c r="I338" s="1"/>
      <c r="J338" s="1"/>
      <c r="K338" s="1"/>
      <c r="L338" s="1"/>
      <c r="M338" s="1"/>
      <c r="N338" s="1"/>
      <c r="O338" s="1"/>
    </row>
  </sheetData>
  <mergeCells count="32">
    <mergeCell ref="A288:B288"/>
    <mergeCell ref="A290:B290"/>
    <mergeCell ref="H18:H19"/>
    <mergeCell ref="I18:I19"/>
    <mergeCell ref="J18:J19"/>
    <mergeCell ref="C16:P16"/>
    <mergeCell ref="A17:A19"/>
    <mergeCell ref="B17:B19"/>
    <mergeCell ref="C17:O17"/>
    <mergeCell ref="P17:P19"/>
    <mergeCell ref="C18:C19"/>
    <mergeCell ref="D18:D19"/>
    <mergeCell ref="E18:E19"/>
    <mergeCell ref="F18:F19"/>
    <mergeCell ref="G18:G19"/>
    <mergeCell ref="N18:N19"/>
    <mergeCell ref="O18:O19"/>
    <mergeCell ref="K18:K19"/>
    <mergeCell ref="L18:L19"/>
    <mergeCell ref="M18:M19"/>
    <mergeCell ref="C15:P15"/>
    <mergeCell ref="A2:P2"/>
    <mergeCell ref="A3:P3"/>
    <mergeCell ref="C5:P5"/>
    <mergeCell ref="C6:P6"/>
    <mergeCell ref="C7:P7"/>
    <mergeCell ref="C8:P8"/>
    <mergeCell ref="C9:P9"/>
    <mergeCell ref="C11:P11"/>
    <mergeCell ref="C12:P12"/>
    <mergeCell ref="C13:P13"/>
    <mergeCell ref="C14:P14"/>
  </mergeCells>
  <pageMargins left="0.98425196850393704" right="0.70866141732283472" top="0.43307086614173229" bottom="0.39370078740157483" header="0.23622047244094491" footer="0.31496062992125984"/>
  <pageSetup paperSize="9" scale="70" orientation="portrait" r:id="rId1"/>
  <headerFooter differentFirst="1">
    <oddFooter>&amp;R&amp;P (&amp;N)</oddFooter>
    <firstHeader xml:space="preserve">&amp;R&amp;"Times New Roman,Regular"&amp;9 6.pielikums Jūrmalas pilsētas domes 
2015.gada 30.jūlija saistošajiem noteikumiem Nr.30
(protokols Nr.13, 5.punkts)
Tāme Nr.08.1.13&amp;"-,Regular"&amp;11. </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22"/>
  <sheetViews>
    <sheetView view="pageLayout" zoomScaleNormal="90" workbookViewId="0">
      <selection activeCell="S7" sqref="S7"/>
    </sheetView>
  </sheetViews>
  <sheetFormatPr defaultRowHeight="12.75" outlineLevelCol="1" x14ac:dyDescent="0.25"/>
  <cols>
    <col min="1" max="1" width="10.85546875" style="178" customWidth="1"/>
    <col min="2" max="2" width="28" style="178" customWidth="1"/>
    <col min="3" max="3" width="8.7109375" style="178" customWidth="1"/>
    <col min="4" max="5" width="8.7109375" style="178" hidden="1" customWidth="1" outlineLevel="1"/>
    <col min="6" max="6" width="8.7109375" style="178" customWidth="1" collapsed="1"/>
    <col min="7" max="7" width="12.28515625" style="178" hidden="1" customWidth="1" outlineLevel="1"/>
    <col min="8" max="8" width="10" style="178" hidden="1" customWidth="1" outlineLevel="1"/>
    <col min="9" max="9" width="8.7109375" style="178" customWidth="1" collapsed="1"/>
    <col min="10" max="10" width="8.7109375" style="178" hidden="1" customWidth="1" outlineLevel="1"/>
    <col min="11" max="11" width="7.7109375" style="178" hidden="1" customWidth="1" outlineLevel="1"/>
    <col min="12" max="12" width="7.42578125" style="178" customWidth="1" collapsed="1"/>
    <col min="13" max="14" width="8.7109375" style="178" hidden="1" customWidth="1" outlineLevel="1"/>
    <col min="15" max="15" width="7.5703125" style="178" customWidth="1" collapsed="1"/>
    <col min="16" max="16" width="36.7109375" style="837" hidden="1" customWidth="1" outlineLevel="1"/>
    <col min="17" max="17" width="9.140625" style="1" collapsed="1"/>
    <col min="18" max="16384" width="9.140625" style="1"/>
  </cols>
  <sheetData>
    <row r="1" spans="1:17" x14ac:dyDescent="0.25">
      <c r="A1" s="364"/>
      <c r="B1" s="364"/>
      <c r="C1" s="364"/>
      <c r="D1" s="364"/>
      <c r="E1" s="364"/>
      <c r="F1" s="364"/>
      <c r="G1" s="364"/>
      <c r="H1" s="364"/>
      <c r="I1" s="364"/>
      <c r="J1" s="364"/>
      <c r="K1" s="364"/>
      <c r="L1" s="364"/>
      <c r="M1" s="364"/>
      <c r="N1" s="364"/>
      <c r="O1" s="364"/>
      <c r="P1" s="804"/>
    </row>
    <row r="2" spans="1:17" ht="12" x14ac:dyDescent="0.25">
      <c r="A2" s="1203"/>
      <c r="B2" s="1204"/>
      <c r="C2" s="1204"/>
      <c r="D2" s="1204"/>
      <c r="E2" s="1204"/>
      <c r="F2" s="1204"/>
      <c r="G2" s="1204"/>
      <c r="H2" s="1204"/>
      <c r="I2" s="1204"/>
      <c r="J2" s="1204"/>
      <c r="K2" s="1204"/>
      <c r="L2" s="1204"/>
      <c r="M2" s="1204"/>
      <c r="N2" s="1204"/>
      <c r="O2" s="1204"/>
      <c r="P2" s="1205"/>
      <c r="Q2" s="367"/>
    </row>
    <row r="3" spans="1:17" ht="18" customHeight="1" x14ac:dyDescent="0.25">
      <c r="A3" s="1206" t="s">
        <v>292</v>
      </c>
      <c r="B3" s="1207"/>
      <c r="C3" s="1207"/>
      <c r="D3" s="1207"/>
      <c r="E3" s="1207"/>
      <c r="F3" s="1207"/>
      <c r="G3" s="1207"/>
      <c r="H3" s="1207"/>
      <c r="I3" s="1207"/>
      <c r="J3" s="1207"/>
      <c r="K3" s="1207"/>
      <c r="L3" s="1207"/>
      <c r="M3" s="1207"/>
      <c r="N3" s="1207"/>
      <c r="O3" s="1207"/>
      <c r="P3" s="1208"/>
      <c r="Q3" s="367"/>
    </row>
    <row r="4" spans="1:17" x14ac:dyDescent="0.25">
      <c r="A4" s="2"/>
      <c r="B4" s="3"/>
      <c r="C4" s="4"/>
      <c r="D4" s="3"/>
      <c r="E4" s="3"/>
      <c r="F4" s="3"/>
      <c r="G4" s="3"/>
      <c r="H4" s="3"/>
      <c r="I4" s="3"/>
      <c r="J4" s="3"/>
      <c r="K4" s="3"/>
      <c r="L4" s="3"/>
      <c r="M4" s="3"/>
      <c r="N4" s="3"/>
      <c r="O4" s="320"/>
      <c r="P4" s="805"/>
      <c r="Q4" s="367"/>
    </row>
    <row r="5" spans="1:17" ht="15" customHeight="1" x14ac:dyDescent="0.25">
      <c r="A5" s="5" t="s">
        <v>0</v>
      </c>
      <c r="B5" s="6"/>
      <c r="C5" s="1209" t="s">
        <v>685</v>
      </c>
      <c r="D5" s="1209"/>
      <c r="E5" s="1209"/>
      <c r="F5" s="1209"/>
      <c r="G5" s="1209"/>
      <c r="H5" s="1209"/>
      <c r="I5" s="1209"/>
      <c r="J5" s="1209"/>
      <c r="K5" s="1209"/>
      <c r="L5" s="1209"/>
      <c r="M5" s="1209"/>
      <c r="N5" s="1209"/>
      <c r="O5" s="1209"/>
      <c r="P5" s="1210"/>
      <c r="Q5" s="367"/>
    </row>
    <row r="6" spans="1:17" ht="15" customHeight="1" x14ac:dyDescent="0.25">
      <c r="A6" s="5" t="s">
        <v>1</v>
      </c>
      <c r="B6" s="6"/>
      <c r="C6" s="1209" t="s">
        <v>686</v>
      </c>
      <c r="D6" s="1209"/>
      <c r="E6" s="1209"/>
      <c r="F6" s="1209"/>
      <c r="G6" s="1209"/>
      <c r="H6" s="1209"/>
      <c r="I6" s="1209"/>
      <c r="J6" s="1209"/>
      <c r="K6" s="1209"/>
      <c r="L6" s="1209"/>
      <c r="M6" s="1209"/>
      <c r="N6" s="1209"/>
      <c r="O6" s="1209"/>
      <c r="P6" s="1210"/>
      <c r="Q6" s="367"/>
    </row>
    <row r="7" spans="1:17" ht="12.75" customHeight="1" x14ac:dyDescent="0.25">
      <c r="A7" s="2" t="s">
        <v>2</v>
      </c>
      <c r="B7" s="3"/>
      <c r="C7" s="1201" t="s">
        <v>687</v>
      </c>
      <c r="D7" s="1201"/>
      <c r="E7" s="1201"/>
      <c r="F7" s="1201"/>
      <c r="G7" s="1201"/>
      <c r="H7" s="1201"/>
      <c r="I7" s="1201"/>
      <c r="J7" s="1201"/>
      <c r="K7" s="1201"/>
      <c r="L7" s="1201"/>
      <c r="M7" s="1201"/>
      <c r="N7" s="1201"/>
      <c r="O7" s="1201"/>
      <c r="P7" s="1202"/>
      <c r="Q7" s="367"/>
    </row>
    <row r="8" spans="1:17" ht="12.75" customHeight="1" x14ac:dyDescent="0.25">
      <c r="A8" s="2" t="s">
        <v>3</v>
      </c>
      <c r="B8" s="3"/>
      <c r="C8" s="1201" t="s">
        <v>321</v>
      </c>
      <c r="D8" s="1201"/>
      <c r="E8" s="1201"/>
      <c r="F8" s="1201"/>
      <c r="G8" s="1201"/>
      <c r="H8" s="1201"/>
      <c r="I8" s="1201"/>
      <c r="J8" s="1201"/>
      <c r="K8" s="1201"/>
      <c r="L8" s="1201"/>
      <c r="M8" s="1201"/>
      <c r="N8" s="1201"/>
      <c r="O8" s="1201"/>
      <c r="P8" s="1202"/>
      <c r="Q8" s="367"/>
    </row>
    <row r="9" spans="1:17" ht="24" customHeight="1" x14ac:dyDescent="0.25">
      <c r="A9" s="2" t="s">
        <v>4</v>
      </c>
      <c r="B9" s="3"/>
      <c r="C9" s="1209" t="s">
        <v>322</v>
      </c>
      <c r="D9" s="1209"/>
      <c r="E9" s="1209"/>
      <c r="F9" s="1209"/>
      <c r="G9" s="1209"/>
      <c r="H9" s="1209"/>
      <c r="I9" s="1209"/>
      <c r="J9" s="1209"/>
      <c r="K9" s="1209"/>
      <c r="L9" s="1209"/>
      <c r="M9" s="1209"/>
      <c r="N9" s="1209"/>
      <c r="O9" s="1209"/>
      <c r="P9" s="1210"/>
      <c r="Q9" s="367"/>
    </row>
    <row r="10" spans="1:17" ht="12.75" customHeight="1" x14ac:dyDescent="0.25">
      <c r="A10" s="7" t="s">
        <v>5</v>
      </c>
      <c r="B10" s="3"/>
      <c r="C10" s="321"/>
      <c r="D10" s="321"/>
      <c r="E10" s="321"/>
      <c r="F10" s="321"/>
      <c r="G10" s="321"/>
      <c r="H10" s="321"/>
      <c r="I10" s="321"/>
      <c r="J10" s="321"/>
      <c r="K10" s="321"/>
      <c r="L10" s="321"/>
      <c r="M10" s="321"/>
      <c r="N10" s="321"/>
      <c r="O10" s="321"/>
      <c r="P10" s="806"/>
      <c r="Q10" s="367"/>
    </row>
    <row r="11" spans="1:17" ht="12.75" customHeight="1" x14ac:dyDescent="0.25">
      <c r="A11" s="2"/>
      <c r="B11" s="3" t="s">
        <v>6</v>
      </c>
      <c r="C11" s="1201" t="s">
        <v>688</v>
      </c>
      <c r="D11" s="1201"/>
      <c r="E11" s="1201"/>
      <c r="F11" s="1201"/>
      <c r="G11" s="1201"/>
      <c r="H11" s="1201"/>
      <c r="I11" s="1201"/>
      <c r="J11" s="1201"/>
      <c r="K11" s="1201"/>
      <c r="L11" s="1201"/>
      <c r="M11" s="1201"/>
      <c r="N11" s="1201"/>
      <c r="O11" s="1201"/>
      <c r="P11" s="1202"/>
      <c r="Q11" s="367"/>
    </row>
    <row r="12" spans="1:17" ht="12.75" customHeight="1" x14ac:dyDescent="0.25">
      <c r="A12" s="2"/>
      <c r="B12" s="3" t="s">
        <v>7</v>
      </c>
      <c r="C12" s="1201" t="s">
        <v>689</v>
      </c>
      <c r="D12" s="1201"/>
      <c r="E12" s="1201"/>
      <c r="F12" s="1201"/>
      <c r="G12" s="1201"/>
      <c r="H12" s="1201"/>
      <c r="I12" s="1201"/>
      <c r="J12" s="1201"/>
      <c r="K12" s="1201"/>
      <c r="L12" s="1201"/>
      <c r="M12" s="1201"/>
      <c r="N12" s="1201"/>
      <c r="O12" s="1201"/>
      <c r="P12" s="1202"/>
      <c r="Q12" s="367"/>
    </row>
    <row r="13" spans="1:17" ht="12.75" customHeight="1" x14ac:dyDescent="0.25">
      <c r="A13" s="2"/>
      <c r="B13" s="3" t="s">
        <v>8</v>
      </c>
      <c r="C13" s="1201"/>
      <c r="D13" s="1201"/>
      <c r="E13" s="1201"/>
      <c r="F13" s="1201"/>
      <c r="G13" s="1201"/>
      <c r="H13" s="1201"/>
      <c r="I13" s="1201"/>
      <c r="J13" s="1201"/>
      <c r="K13" s="1201"/>
      <c r="L13" s="1201"/>
      <c r="M13" s="1201"/>
      <c r="N13" s="1201"/>
      <c r="O13" s="1201"/>
      <c r="P13" s="1202"/>
      <c r="Q13" s="367"/>
    </row>
    <row r="14" spans="1:17" ht="12.75" customHeight="1" x14ac:dyDescent="0.25">
      <c r="A14" s="2"/>
      <c r="B14" s="3" t="s">
        <v>9</v>
      </c>
      <c r="C14" s="1201" t="s">
        <v>690</v>
      </c>
      <c r="D14" s="1201"/>
      <c r="E14" s="1201"/>
      <c r="F14" s="1201"/>
      <c r="G14" s="1201"/>
      <c r="H14" s="1201"/>
      <c r="I14" s="1201"/>
      <c r="J14" s="1201"/>
      <c r="K14" s="1201"/>
      <c r="L14" s="1201"/>
      <c r="M14" s="1201"/>
      <c r="N14" s="1201"/>
      <c r="O14" s="1201"/>
      <c r="P14" s="1202"/>
      <c r="Q14" s="367"/>
    </row>
    <row r="15" spans="1:17" ht="12.75" customHeight="1" x14ac:dyDescent="0.25">
      <c r="A15" s="2"/>
      <c r="B15" s="3" t="s">
        <v>10</v>
      </c>
      <c r="C15" s="1201" t="s">
        <v>691</v>
      </c>
      <c r="D15" s="1201"/>
      <c r="E15" s="1201"/>
      <c r="F15" s="1201"/>
      <c r="G15" s="1201"/>
      <c r="H15" s="1201"/>
      <c r="I15" s="1201"/>
      <c r="J15" s="1201"/>
      <c r="K15" s="1201"/>
      <c r="L15" s="1201"/>
      <c r="M15" s="1201"/>
      <c r="N15" s="1201"/>
      <c r="O15" s="1201"/>
      <c r="P15" s="1202"/>
      <c r="Q15" s="367"/>
    </row>
    <row r="16" spans="1:17" ht="12.75" customHeight="1" x14ac:dyDescent="0.25">
      <c r="A16" s="8"/>
      <c r="B16" s="9"/>
      <c r="C16" s="1211"/>
      <c r="D16" s="1211"/>
      <c r="E16" s="1211"/>
      <c r="F16" s="1211"/>
      <c r="G16" s="1211"/>
      <c r="H16" s="1211"/>
      <c r="I16" s="1211"/>
      <c r="J16" s="1211"/>
      <c r="K16" s="1211"/>
      <c r="L16" s="1211"/>
      <c r="M16" s="1211"/>
      <c r="N16" s="1211"/>
      <c r="O16" s="1211"/>
      <c r="P16" s="1212"/>
      <c r="Q16" s="367"/>
    </row>
    <row r="17" spans="1:20" s="10" customFormat="1" ht="12.75" customHeight="1" x14ac:dyDescent="0.25">
      <c r="A17" s="1178" t="s">
        <v>11</v>
      </c>
      <c r="B17" s="1181" t="s">
        <v>12</v>
      </c>
      <c r="C17" s="1183" t="s">
        <v>274</v>
      </c>
      <c r="D17" s="1184"/>
      <c r="E17" s="1184"/>
      <c r="F17" s="1184"/>
      <c r="G17" s="1184"/>
      <c r="H17" s="1184"/>
      <c r="I17" s="1184"/>
      <c r="J17" s="1184"/>
      <c r="K17" s="1184"/>
      <c r="L17" s="1184"/>
      <c r="M17" s="1184"/>
      <c r="N17" s="1184"/>
      <c r="O17" s="1215"/>
      <c r="P17" s="1224" t="s">
        <v>283</v>
      </c>
    </row>
    <row r="18" spans="1:20" s="10" customFormat="1" ht="12.75" customHeight="1" x14ac:dyDescent="0.25">
      <c r="A18" s="1213"/>
      <c r="B18" s="1182"/>
      <c r="C18" s="1216" t="s">
        <v>13</v>
      </c>
      <c r="D18" s="1218" t="s">
        <v>284</v>
      </c>
      <c r="E18" s="1220" t="s">
        <v>285</v>
      </c>
      <c r="F18" s="1222" t="s">
        <v>14</v>
      </c>
      <c r="G18" s="1218" t="s">
        <v>286</v>
      </c>
      <c r="H18" s="1220" t="s">
        <v>287</v>
      </c>
      <c r="I18" s="1222" t="s">
        <v>15</v>
      </c>
      <c r="J18" s="1218" t="s">
        <v>288</v>
      </c>
      <c r="K18" s="1220" t="s">
        <v>289</v>
      </c>
      <c r="L18" s="1222" t="s">
        <v>16</v>
      </c>
      <c r="M18" s="1218" t="s">
        <v>290</v>
      </c>
      <c r="N18" s="1220" t="s">
        <v>291</v>
      </c>
      <c r="O18" s="1222" t="s">
        <v>17</v>
      </c>
      <c r="P18" s="1225"/>
    </row>
    <row r="19" spans="1:20" s="11" customFormat="1" ht="78.75" customHeight="1" thickBot="1" x14ac:dyDescent="0.3">
      <c r="A19" s="1180"/>
      <c r="B19" s="1214"/>
      <c r="C19" s="1217"/>
      <c r="D19" s="1219"/>
      <c r="E19" s="1221"/>
      <c r="F19" s="1223"/>
      <c r="G19" s="1219"/>
      <c r="H19" s="1221"/>
      <c r="I19" s="1223"/>
      <c r="J19" s="1219"/>
      <c r="K19" s="1221"/>
      <c r="L19" s="1223"/>
      <c r="M19" s="1219"/>
      <c r="N19" s="1221"/>
      <c r="O19" s="1223"/>
      <c r="P19" s="1226"/>
    </row>
    <row r="20" spans="1:20" s="11" customFormat="1" ht="9.75" customHeight="1" thickTop="1" x14ac:dyDescent="0.25">
      <c r="A20" s="12" t="s">
        <v>18</v>
      </c>
      <c r="B20" s="12">
        <v>2</v>
      </c>
      <c r="C20" s="12">
        <v>3</v>
      </c>
      <c r="D20" s="213">
        <v>4</v>
      </c>
      <c r="E20" s="14">
        <v>5</v>
      </c>
      <c r="F20" s="214">
        <v>6</v>
      </c>
      <c r="G20" s="213">
        <v>7</v>
      </c>
      <c r="H20" s="183">
        <v>8</v>
      </c>
      <c r="I20" s="15">
        <v>9</v>
      </c>
      <c r="J20" s="213">
        <v>10</v>
      </c>
      <c r="K20" s="287">
        <v>11</v>
      </c>
      <c r="L20" s="15">
        <v>12</v>
      </c>
      <c r="M20" s="287">
        <v>13</v>
      </c>
      <c r="N20" s="14">
        <v>14</v>
      </c>
      <c r="O20" s="15">
        <v>15</v>
      </c>
      <c r="P20" s="15">
        <v>16</v>
      </c>
    </row>
    <row r="21" spans="1:20" s="19" customFormat="1" x14ac:dyDescent="0.25">
      <c r="A21" s="16"/>
      <c r="B21" s="17" t="s">
        <v>19</v>
      </c>
      <c r="C21" s="96"/>
      <c r="D21" s="335"/>
      <c r="E21" s="336"/>
      <c r="F21" s="337"/>
      <c r="G21" s="335"/>
      <c r="H21" s="338"/>
      <c r="I21" s="339"/>
      <c r="J21" s="335"/>
      <c r="L21" s="339"/>
      <c r="N21" s="336"/>
      <c r="O21" s="339"/>
      <c r="P21" s="807"/>
    </row>
    <row r="22" spans="1:20" s="19" customFormat="1" ht="13.5" thickBot="1" x14ac:dyDescent="0.3">
      <c r="A22" s="20"/>
      <c r="B22" s="21" t="s">
        <v>20</v>
      </c>
      <c r="C22" s="368">
        <f>F22+I22+L22+O22</f>
        <v>372426</v>
      </c>
      <c r="D22" s="215">
        <f>SUM(D23,D26,D27,D43,D44)</f>
        <v>251384</v>
      </c>
      <c r="E22" s="23">
        <f>SUM(E23,E26,E27,E43,E44)</f>
        <v>0</v>
      </c>
      <c r="F22" s="216">
        <f t="shared" ref="F22:F27" si="0">D22+E22</f>
        <v>251384</v>
      </c>
      <c r="G22" s="215">
        <f>SUM(G23,G26,G44)</f>
        <v>116076</v>
      </c>
      <c r="H22" s="184">
        <f>SUM(H23,H26,H44)</f>
        <v>0</v>
      </c>
      <c r="I22" s="24">
        <f>G22+H22</f>
        <v>116076</v>
      </c>
      <c r="J22" s="215">
        <f>SUM(J23,J28,J44)</f>
        <v>4966</v>
      </c>
      <c r="K22" s="184">
        <f>SUM(K23,K28,K44)</f>
        <v>0</v>
      </c>
      <c r="L22" s="24">
        <f>J22+K22</f>
        <v>4966</v>
      </c>
      <c r="M22" s="288">
        <f>SUM(M23,M46)</f>
        <v>0</v>
      </c>
      <c r="N22" s="23">
        <f>SUM(N23,N46)</f>
        <v>0</v>
      </c>
      <c r="O22" s="24">
        <f>M22+N22</f>
        <v>0</v>
      </c>
      <c r="P22" s="808"/>
      <c r="R22" s="300"/>
      <c r="S22" s="300"/>
      <c r="T22" s="300"/>
    </row>
    <row r="23" spans="1:20" ht="21.75" customHeight="1" thickTop="1" x14ac:dyDescent="0.25">
      <c r="A23" s="25"/>
      <c r="B23" s="26" t="s">
        <v>21</v>
      </c>
      <c r="C23" s="369">
        <f>F23+I23+L23+O23</f>
        <v>0</v>
      </c>
      <c r="D23" s="217">
        <f>SUM(D24:D25)</f>
        <v>0</v>
      </c>
      <c r="E23" s="28">
        <f>SUM(E24:E25)</f>
        <v>0</v>
      </c>
      <c r="F23" s="218">
        <f t="shared" si="0"/>
        <v>0</v>
      </c>
      <c r="G23" s="217">
        <f>SUM(G24:G25)</f>
        <v>0</v>
      </c>
      <c r="H23" s="185">
        <f>SUM(H24:H25)</f>
        <v>0</v>
      </c>
      <c r="I23" s="29">
        <f>G23+H23</f>
        <v>0</v>
      </c>
      <c r="J23" s="217">
        <f>SUM(J24:J25)</f>
        <v>0</v>
      </c>
      <c r="K23" s="185">
        <f>SUM(K24:K25)</f>
        <v>0</v>
      </c>
      <c r="L23" s="29">
        <f>J23+K23</f>
        <v>0</v>
      </c>
      <c r="M23" s="289">
        <f>SUM(M24:M25)</f>
        <v>0</v>
      </c>
      <c r="N23" s="28">
        <f>SUM(N24:N25)</f>
        <v>0</v>
      </c>
      <c r="O23" s="29">
        <f>M23+N23</f>
        <v>0</v>
      </c>
      <c r="P23" s="809"/>
      <c r="R23" s="300"/>
      <c r="S23" s="300"/>
      <c r="T23" s="300"/>
    </row>
    <row r="24" spans="1:20" x14ac:dyDescent="0.25">
      <c r="A24" s="30"/>
      <c r="B24" s="31" t="s">
        <v>22</v>
      </c>
      <c r="C24" s="370">
        <f>F24+I24+L24+O24</f>
        <v>0</v>
      </c>
      <c r="D24" s="219"/>
      <c r="E24" s="32"/>
      <c r="F24" s="810">
        <f t="shared" si="0"/>
        <v>0</v>
      </c>
      <c r="G24" s="219"/>
      <c r="H24" s="186"/>
      <c r="I24" s="811">
        <f>G24+H24</f>
        <v>0</v>
      </c>
      <c r="J24" s="219"/>
      <c r="K24" s="186"/>
      <c r="L24" s="811">
        <f>J24+K24</f>
        <v>0</v>
      </c>
      <c r="M24" s="290"/>
      <c r="N24" s="32"/>
      <c r="O24" s="811">
        <f>M24+N24</f>
        <v>0</v>
      </c>
      <c r="P24" s="812"/>
      <c r="R24" s="300"/>
      <c r="S24" s="300"/>
      <c r="T24" s="300"/>
    </row>
    <row r="25" spans="1:20" x14ac:dyDescent="0.25">
      <c r="A25" s="34"/>
      <c r="B25" s="35" t="s">
        <v>23</v>
      </c>
      <c r="C25" s="371">
        <f>F25+I25+L25+O25</f>
        <v>0</v>
      </c>
      <c r="D25" s="221"/>
      <c r="E25" s="36"/>
      <c r="F25" s="813">
        <f t="shared" si="0"/>
        <v>0</v>
      </c>
      <c r="G25" s="221"/>
      <c r="H25" s="187"/>
      <c r="I25" s="814">
        <f>G25+H25</f>
        <v>0</v>
      </c>
      <c r="J25" s="221"/>
      <c r="K25" s="187"/>
      <c r="L25" s="814">
        <f>J25+K25</f>
        <v>0</v>
      </c>
      <c r="M25" s="291"/>
      <c r="N25" s="36"/>
      <c r="O25" s="814">
        <f>M25+N25</f>
        <v>0</v>
      </c>
      <c r="P25" s="815"/>
      <c r="R25" s="300"/>
      <c r="S25" s="300"/>
      <c r="T25" s="300"/>
    </row>
    <row r="26" spans="1:20" s="19" customFormat="1" ht="24.75" thickBot="1" x14ac:dyDescent="0.3">
      <c r="A26" s="179">
        <v>19300</v>
      </c>
      <c r="B26" s="179" t="s">
        <v>277</v>
      </c>
      <c r="C26" s="372">
        <f>SUM(F26,I26)</f>
        <v>367460</v>
      </c>
      <c r="D26" s="223">
        <v>251384</v>
      </c>
      <c r="E26" s="39"/>
      <c r="F26" s="816">
        <f t="shared" si="0"/>
        <v>251384</v>
      </c>
      <c r="G26" s="223">
        <f>G52</f>
        <v>116076</v>
      </c>
      <c r="H26" s="188"/>
      <c r="I26" s="817">
        <f>G26+H26</f>
        <v>116076</v>
      </c>
      <c r="J26" s="304" t="s">
        <v>24</v>
      </c>
      <c r="K26" s="278" t="s">
        <v>24</v>
      </c>
      <c r="L26" s="41" t="s">
        <v>24</v>
      </c>
      <c r="M26" s="292" t="s">
        <v>24</v>
      </c>
      <c r="N26" s="40" t="s">
        <v>24</v>
      </c>
      <c r="O26" s="41" t="s">
        <v>24</v>
      </c>
      <c r="P26" s="818"/>
      <c r="R26" s="300"/>
      <c r="S26" s="300"/>
      <c r="T26" s="300"/>
    </row>
    <row r="27" spans="1:20" s="19" customFormat="1" ht="24.75" thickTop="1" x14ac:dyDescent="0.25">
      <c r="A27" s="42"/>
      <c r="B27" s="42" t="s">
        <v>25</v>
      </c>
      <c r="C27" s="373">
        <f>F27</f>
        <v>0</v>
      </c>
      <c r="D27" s="225"/>
      <c r="E27" s="47"/>
      <c r="F27" s="819">
        <f t="shared" si="0"/>
        <v>0</v>
      </c>
      <c r="G27" s="226" t="s">
        <v>24</v>
      </c>
      <c r="H27" s="189" t="s">
        <v>24</v>
      </c>
      <c r="I27" s="46" t="s">
        <v>24</v>
      </c>
      <c r="J27" s="226" t="s">
        <v>24</v>
      </c>
      <c r="K27" s="189" t="s">
        <v>24</v>
      </c>
      <c r="L27" s="46" t="s">
        <v>24</v>
      </c>
      <c r="M27" s="293" t="s">
        <v>24</v>
      </c>
      <c r="N27" s="45" t="s">
        <v>24</v>
      </c>
      <c r="O27" s="46" t="s">
        <v>24</v>
      </c>
      <c r="P27" s="820"/>
      <c r="R27" s="300"/>
      <c r="S27" s="300"/>
      <c r="T27" s="300"/>
    </row>
    <row r="28" spans="1:20" s="19" customFormat="1" ht="36" x14ac:dyDescent="0.25">
      <c r="A28" s="42">
        <v>21300</v>
      </c>
      <c r="B28" s="42" t="s">
        <v>26</v>
      </c>
      <c r="C28" s="373">
        <f t="shared" ref="C28:C42" si="1">L28</f>
        <v>4966</v>
      </c>
      <c r="D28" s="226" t="s">
        <v>24</v>
      </c>
      <c r="E28" s="45" t="s">
        <v>24</v>
      </c>
      <c r="F28" s="227" t="s">
        <v>24</v>
      </c>
      <c r="G28" s="226" t="s">
        <v>24</v>
      </c>
      <c r="H28" s="189" t="s">
        <v>24</v>
      </c>
      <c r="I28" s="46" t="s">
        <v>24</v>
      </c>
      <c r="J28" s="249">
        <f>SUM(J29,J33,J35,J38)</f>
        <v>4966</v>
      </c>
      <c r="K28" s="105">
        <f>SUM(K29,K33,K35,K38)</f>
        <v>0</v>
      </c>
      <c r="L28" s="115">
        <f t="shared" ref="L28:L42" si="2">J28+K28</f>
        <v>4966</v>
      </c>
      <c r="M28" s="293" t="s">
        <v>24</v>
      </c>
      <c r="N28" s="45" t="s">
        <v>24</v>
      </c>
      <c r="O28" s="46" t="s">
        <v>24</v>
      </c>
      <c r="P28" s="820"/>
      <c r="R28" s="300"/>
      <c r="S28" s="300"/>
      <c r="T28" s="300"/>
    </row>
    <row r="29" spans="1:20" s="19" customFormat="1" ht="24" x14ac:dyDescent="0.25">
      <c r="A29" s="49">
        <v>21350</v>
      </c>
      <c r="B29" s="42" t="s">
        <v>27</v>
      </c>
      <c r="C29" s="373">
        <f t="shared" si="1"/>
        <v>0</v>
      </c>
      <c r="D29" s="226" t="s">
        <v>24</v>
      </c>
      <c r="E29" s="45" t="s">
        <v>24</v>
      </c>
      <c r="F29" s="227" t="s">
        <v>24</v>
      </c>
      <c r="G29" s="226" t="s">
        <v>24</v>
      </c>
      <c r="H29" s="189" t="s">
        <v>24</v>
      </c>
      <c r="I29" s="46" t="s">
        <v>24</v>
      </c>
      <c r="J29" s="249">
        <f>SUM(J30:J32)</f>
        <v>0</v>
      </c>
      <c r="K29" s="105">
        <f>SUM(K30:K32)</f>
        <v>0</v>
      </c>
      <c r="L29" s="115">
        <f t="shared" si="2"/>
        <v>0</v>
      </c>
      <c r="M29" s="293" t="s">
        <v>24</v>
      </c>
      <c r="N29" s="45" t="s">
        <v>24</v>
      </c>
      <c r="O29" s="46" t="s">
        <v>24</v>
      </c>
      <c r="P29" s="820"/>
      <c r="R29" s="300"/>
      <c r="S29" s="300"/>
      <c r="T29" s="300"/>
    </row>
    <row r="30" spans="1:20" x14ac:dyDescent="0.25">
      <c r="A30" s="30">
        <v>21351</v>
      </c>
      <c r="B30" s="50" t="s">
        <v>28</v>
      </c>
      <c r="C30" s="374">
        <f t="shared" si="1"/>
        <v>0</v>
      </c>
      <c r="D30" s="228" t="s">
        <v>24</v>
      </c>
      <c r="E30" s="52" t="s">
        <v>24</v>
      </c>
      <c r="F30" s="229" t="s">
        <v>24</v>
      </c>
      <c r="G30" s="228" t="s">
        <v>24</v>
      </c>
      <c r="H30" s="190" t="s">
        <v>24</v>
      </c>
      <c r="I30" s="54" t="s">
        <v>24</v>
      </c>
      <c r="J30" s="252"/>
      <c r="K30" s="201"/>
      <c r="L30" s="117">
        <f t="shared" si="2"/>
        <v>0</v>
      </c>
      <c r="M30" s="305" t="s">
        <v>24</v>
      </c>
      <c r="N30" s="52" t="s">
        <v>24</v>
      </c>
      <c r="O30" s="54" t="s">
        <v>24</v>
      </c>
      <c r="P30" s="812"/>
      <c r="R30" s="300"/>
      <c r="S30" s="300"/>
      <c r="T30" s="300"/>
    </row>
    <row r="31" spans="1:20" x14ac:dyDescent="0.25">
      <c r="A31" s="34">
        <v>21352</v>
      </c>
      <c r="B31" s="56" t="s">
        <v>29</v>
      </c>
      <c r="C31" s="362">
        <f t="shared" si="1"/>
        <v>0</v>
      </c>
      <c r="D31" s="230" t="s">
        <v>24</v>
      </c>
      <c r="E31" s="58" t="s">
        <v>24</v>
      </c>
      <c r="F31" s="231" t="s">
        <v>24</v>
      </c>
      <c r="G31" s="230" t="s">
        <v>24</v>
      </c>
      <c r="H31" s="191" t="s">
        <v>24</v>
      </c>
      <c r="I31" s="60" t="s">
        <v>24</v>
      </c>
      <c r="J31" s="253"/>
      <c r="K31" s="202"/>
      <c r="L31" s="112">
        <f t="shared" si="2"/>
        <v>0</v>
      </c>
      <c r="M31" s="306" t="s">
        <v>24</v>
      </c>
      <c r="N31" s="58" t="s">
        <v>24</v>
      </c>
      <c r="O31" s="60" t="s">
        <v>24</v>
      </c>
      <c r="P31" s="815"/>
      <c r="R31" s="300"/>
      <c r="S31" s="300"/>
      <c r="T31" s="300"/>
    </row>
    <row r="32" spans="1:20" ht="24" x14ac:dyDescent="0.25">
      <c r="A32" s="34">
        <v>21359</v>
      </c>
      <c r="B32" s="56" t="s">
        <v>30</v>
      </c>
      <c r="C32" s="362">
        <f t="shared" si="1"/>
        <v>0</v>
      </c>
      <c r="D32" s="230" t="s">
        <v>24</v>
      </c>
      <c r="E32" s="58" t="s">
        <v>24</v>
      </c>
      <c r="F32" s="231" t="s">
        <v>24</v>
      </c>
      <c r="G32" s="230" t="s">
        <v>24</v>
      </c>
      <c r="H32" s="191" t="s">
        <v>24</v>
      </c>
      <c r="I32" s="60" t="s">
        <v>24</v>
      </c>
      <c r="J32" s="253"/>
      <c r="K32" s="202"/>
      <c r="L32" s="112">
        <f t="shared" si="2"/>
        <v>0</v>
      </c>
      <c r="M32" s="306" t="s">
        <v>24</v>
      </c>
      <c r="N32" s="58" t="s">
        <v>24</v>
      </c>
      <c r="O32" s="60" t="s">
        <v>24</v>
      </c>
      <c r="P32" s="815"/>
      <c r="R32" s="300"/>
      <c r="S32" s="300"/>
      <c r="T32" s="300"/>
    </row>
    <row r="33" spans="1:20" s="19" customFormat="1" ht="36" x14ac:dyDescent="0.25">
      <c r="A33" s="49">
        <v>21370</v>
      </c>
      <c r="B33" s="42" t="s">
        <v>31</v>
      </c>
      <c r="C33" s="373">
        <f t="shared" si="1"/>
        <v>0</v>
      </c>
      <c r="D33" s="226" t="s">
        <v>24</v>
      </c>
      <c r="E33" s="45" t="s">
        <v>24</v>
      </c>
      <c r="F33" s="227" t="s">
        <v>24</v>
      </c>
      <c r="G33" s="226" t="s">
        <v>24</v>
      </c>
      <c r="H33" s="189" t="s">
        <v>24</v>
      </c>
      <c r="I33" s="46" t="s">
        <v>24</v>
      </c>
      <c r="J33" s="249">
        <f>SUM(J34)</f>
        <v>0</v>
      </c>
      <c r="K33" s="105">
        <f>SUM(K34)</f>
        <v>0</v>
      </c>
      <c r="L33" s="115">
        <f t="shared" si="2"/>
        <v>0</v>
      </c>
      <c r="M33" s="293" t="s">
        <v>24</v>
      </c>
      <c r="N33" s="45" t="s">
        <v>24</v>
      </c>
      <c r="O33" s="46" t="s">
        <v>24</v>
      </c>
      <c r="P33" s="820"/>
      <c r="R33" s="300"/>
      <c r="S33" s="300"/>
      <c r="T33" s="300"/>
    </row>
    <row r="34" spans="1:20" ht="36" x14ac:dyDescent="0.25">
      <c r="A34" s="63">
        <v>21379</v>
      </c>
      <c r="B34" s="64" t="s">
        <v>32</v>
      </c>
      <c r="C34" s="365">
        <f t="shared" si="1"/>
        <v>0</v>
      </c>
      <c r="D34" s="232" t="s">
        <v>24</v>
      </c>
      <c r="E34" s="55" t="s">
        <v>24</v>
      </c>
      <c r="F34" s="74" t="s">
        <v>24</v>
      </c>
      <c r="G34" s="232" t="s">
        <v>24</v>
      </c>
      <c r="H34" s="192" t="s">
        <v>24</v>
      </c>
      <c r="I34" s="67" t="s">
        <v>24</v>
      </c>
      <c r="J34" s="270"/>
      <c r="K34" s="211"/>
      <c r="L34" s="316">
        <f t="shared" si="2"/>
        <v>0</v>
      </c>
      <c r="M34" s="307" t="s">
        <v>24</v>
      </c>
      <c r="N34" s="55" t="s">
        <v>24</v>
      </c>
      <c r="O34" s="67" t="s">
        <v>24</v>
      </c>
      <c r="P34" s="821"/>
      <c r="R34" s="300"/>
      <c r="S34" s="300"/>
      <c r="T34" s="300"/>
    </row>
    <row r="35" spans="1:20" s="19" customFormat="1" x14ac:dyDescent="0.25">
      <c r="A35" s="49">
        <v>21380</v>
      </c>
      <c r="B35" s="42" t="s">
        <v>33</v>
      </c>
      <c r="C35" s="373">
        <f t="shared" si="1"/>
        <v>3966</v>
      </c>
      <c r="D35" s="226" t="s">
        <v>24</v>
      </c>
      <c r="E35" s="45" t="s">
        <v>24</v>
      </c>
      <c r="F35" s="227" t="s">
        <v>24</v>
      </c>
      <c r="G35" s="226" t="s">
        <v>24</v>
      </c>
      <c r="H35" s="189" t="s">
        <v>24</v>
      </c>
      <c r="I35" s="46" t="s">
        <v>24</v>
      </c>
      <c r="J35" s="249">
        <f>SUM(J36:J37)</f>
        <v>3966</v>
      </c>
      <c r="K35" s="105">
        <f>SUM(K36:K37)</f>
        <v>0</v>
      </c>
      <c r="L35" s="115">
        <f t="shared" si="2"/>
        <v>3966</v>
      </c>
      <c r="M35" s="293" t="s">
        <v>24</v>
      </c>
      <c r="N35" s="45" t="s">
        <v>24</v>
      </c>
      <c r="O35" s="46" t="s">
        <v>24</v>
      </c>
      <c r="P35" s="820"/>
      <c r="R35" s="300"/>
      <c r="S35" s="300"/>
      <c r="T35" s="300"/>
    </row>
    <row r="36" spans="1:20" x14ac:dyDescent="0.25">
      <c r="A36" s="31">
        <v>21381</v>
      </c>
      <c r="B36" s="50" t="s">
        <v>34</v>
      </c>
      <c r="C36" s="374">
        <f t="shared" si="1"/>
        <v>3966</v>
      </c>
      <c r="D36" s="228" t="s">
        <v>24</v>
      </c>
      <c r="E36" s="52" t="s">
        <v>24</v>
      </c>
      <c r="F36" s="229" t="s">
        <v>24</v>
      </c>
      <c r="G36" s="228" t="s">
        <v>24</v>
      </c>
      <c r="H36" s="190" t="s">
        <v>24</v>
      </c>
      <c r="I36" s="54" t="s">
        <v>24</v>
      </c>
      <c r="J36" s="252">
        <v>3966</v>
      </c>
      <c r="K36" s="201"/>
      <c r="L36" s="117">
        <f t="shared" si="2"/>
        <v>3966</v>
      </c>
      <c r="M36" s="305" t="s">
        <v>24</v>
      </c>
      <c r="N36" s="52" t="s">
        <v>24</v>
      </c>
      <c r="O36" s="54" t="s">
        <v>24</v>
      </c>
      <c r="P36" s="812"/>
      <c r="R36" s="300"/>
      <c r="S36" s="300"/>
      <c r="T36" s="300"/>
    </row>
    <row r="37" spans="1:20" ht="24" x14ac:dyDescent="0.25">
      <c r="A37" s="35">
        <v>21383</v>
      </c>
      <c r="B37" s="56" t="s">
        <v>35</v>
      </c>
      <c r="C37" s="362">
        <f t="shared" si="1"/>
        <v>0</v>
      </c>
      <c r="D37" s="230" t="s">
        <v>24</v>
      </c>
      <c r="E37" s="58" t="s">
        <v>24</v>
      </c>
      <c r="F37" s="231" t="s">
        <v>24</v>
      </c>
      <c r="G37" s="230" t="s">
        <v>24</v>
      </c>
      <c r="H37" s="191" t="s">
        <v>24</v>
      </c>
      <c r="I37" s="60" t="s">
        <v>24</v>
      </c>
      <c r="J37" s="253"/>
      <c r="K37" s="202"/>
      <c r="L37" s="112">
        <f t="shared" si="2"/>
        <v>0</v>
      </c>
      <c r="M37" s="306" t="s">
        <v>24</v>
      </c>
      <c r="N37" s="58" t="s">
        <v>24</v>
      </c>
      <c r="O37" s="60" t="s">
        <v>24</v>
      </c>
      <c r="P37" s="815"/>
      <c r="R37" s="300"/>
      <c r="S37" s="300"/>
      <c r="T37" s="300"/>
    </row>
    <row r="38" spans="1:20" s="19" customFormat="1" ht="24" x14ac:dyDescent="0.25">
      <c r="A38" s="49">
        <v>21390</v>
      </c>
      <c r="B38" s="42" t="s">
        <v>36</v>
      </c>
      <c r="C38" s="373">
        <f t="shared" si="1"/>
        <v>1000</v>
      </c>
      <c r="D38" s="226" t="s">
        <v>24</v>
      </c>
      <c r="E38" s="45" t="s">
        <v>24</v>
      </c>
      <c r="F38" s="227" t="s">
        <v>24</v>
      </c>
      <c r="G38" s="226" t="s">
        <v>24</v>
      </c>
      <c r="H38" s="189" t="s">
        <v>24</v>
      </c>
      <c r="I38" s="46" t="s">
        <v>24</v>
      </c>
      <c r="J38" s="249">
        <f>SUM(J39:J42)</f>
        <v>1000</v>
      </c>
      <c r="K38" s="105">
        <f>SUM(K39:K42)</f>
        <v>0</v>
      </c>
      <c r="L38" s="115">
        <f t="shared" si="2"/>
        <v>1000</v>
      </c>
      <c r="M38" s="293" t="s">
        <v>24</v>
      </c>
      <c r="N38" s="45" t="s">
        <v>24</v>
      </c>
      <c r="O38" s="46" t="s">
        <v>24</v>
      </c>
      <c r="P38" s="820"/>
      <c r="R38" s="300"/>
      <c r="S38" s="300"/>
      <c r="T38" s="300"/>
    </row>
    <row r="39" spans="1:20" ht="24" x14ac:dyDescent="0.25">
      <c r="A39" s="31">
        <v>21391</v>
      </c>
      <c r="B39" s="50" t="s">
        <v>37</v>
      </c>
      <c r="C39" s="374">
        <f t="shared" si="1"/>
        <v>0</v>
      </c>
      <c r="D39" s="228" t="s">
        <v>24</v>
      </c>
      <c r="E39" s="52" t="s">
        <v>24</v>
      </c>
      <c r="F39" s="229" t="s">
        <v>24</v>
      </c>
      <c r="G39" s="228" t="s">
        <v>24</v>
      </c>
      <c r="H39" s="190" t="s">
        <v>24</v>
      </c>
      <c r="I39" s="54" t="s">
        <v>24</v>
      </c>
      <c r="J39" s="252"/>
      <c r="K39" s="201"/>
      <c r="L39" s="117">
        <f t="shared" si="2"/>
        <v>0</v>
      </c>
      <c r="M39" s="305" t="s">
        <v>24</v>
      </c>
      <c r="N39" s="52" t="s">
        <v>24</v>
      </c>
      <c r="O39" s="54" t="s">
        <v>24</v>
      </c>
      <c r="P39" s="812"/>
      <c r="R39" s="300"/>
      <c r="S39" s="300"/>
      <c r="T39" s="300"/>
    </row>
    <row r="40" spans="1:20" x14ac:dyDescent="0.25">
      <c r="A40" s="35">
        <v>21393</v>
      </c>
      <c r="B40" s="56" t="s">
        <v>38</v>
      </c>
      <c r="C40" s="362">
        <f t="shared" si="1"/>
        <v>0</v>
      </c>
      <c r="D40" s="230" t="s">
        <v>24</v>
      </c>
      <c r="E40" s="58" t="s">
        <v>24</v>
      </c>
      <c r="F40" s="231" t="s">
        <v>24</v>
      </c>
      <c r="G40" s="230" t="s">
        <v>24</v>
      </c>
      <c r="H40" s="191" t="s">
        <v>24</v>
      </c>
      <c r="I40" s="60" t="s">
        <v>24</v>
      </c>
      <c r="J40" s="253"/>
      <c r="K40" s="202"/>
      <c r="L40" s="112">
        <f t="shared" si="2"/>
        <v>0</v>
      </c>
      <c r="M40" s="306" t="s">
        <v>24</v>
      </c>
      <c r="N40" s="58" t="s">
        <v>24</v>
      </c>
      <c r="O40" s="60" t="s">
        <v>24</v>
      </c>
      <c r="P40" s="815"/>
      <c r="R40" s="300"/>
      <c r="S40" s="300"/>
      <c r="T40" s="300"/>
    </row>
    <row r="41" spans="1:20" x14ac:dyDescent="0.25">
      <c r="A41" s="35">
        <v>21395</v>
      </c>
      <c r="B41" s="56" t="s">
        <v>39</v>
      </c>
      <c r="C41" s="362">
        <f t="shared" si="1"/>
        <v>0</v>
      </c>
      <c r="D41" s="230" t="s">
        <v>24</v>
      </c>
      <c r="E41" s="58" t="s">
        <v>24</v>
      </c>
      <c r="F41" s="231" t="s">
        <v>24</v>
      </c>
      <c r="G41" s="230" t="s">
        <v>24</v>
      </c>
      <c r="H41" s="191" t="s">
        <v>24</v>
      </c>
      <c r="I41" s="60" t="s">
        <v>24</v>
      </c>
      <c r="J41" s="253"/>
      <c r="K41" s="202"/>
      <c r="L41" s="112">
        <f t="shared" si="2"/>
        <v>0</v>
      </c>
      <c r="M41" s="306" t="s">
        <v>24</v>
      </c>
      <c r="N41" s="58" t="s">
        <v>24</v>
      </c>
      <c r="O41" s="60" t="s">
        <v>24</v>
      </c>
      <c r="P41" s="815"/>
      <c r="R41" s="300"/>
      <c r="S41" s="300"/>
      <c r="T41" s="300"/>
    </row>
    <row r="42" spans="1:20" ht="24" x14ac:dyDescent="0.25">
      <c r="A42" s="35">
        <v>21399</v>
      </c>
      <c r="B42" s="56" t="s">
        <v>40</v>
      </c>
      <c r="C42" s="362">
        <f t="shared" si="1"/>
        <v>1000</v>
      </c>
      <c r="D42" s="230" t="s">
        <v>24</v>
      </c>
      <c r="E42" s="58" t="s">
        <v>24</v>
      </c>
      <c r="F42" s="231" t="s">
        <v>24</v>
      </c>
      <c r="G42" s="230" t="s">
        <v>24</v>
      </c>
      <c r="H42" s="191" t="s">
        <v>24</v>
      </c>
      <c r="I42" s="60" t="s">
        <v>24</v>
      </c>
      <c r="J42" s="253">
        <v>1000</v>
      </c>
      <c r="K42" s="202"/>
      <c r="L42" s="112">
        <f t="shared" si="2"/>
        <v>1000</v>
      </c>
      <c r="M42" s="306" t="s">
        <v>24</v>
      </c>
      <c r="N42" s="58" t="s">
        <v>24</v>
      </c>
      <c r="O42" s="60" t="s">
        <v>24</v>
      </c>
      <c r="P42" s="815"/>
      <c r="R42" s="300"/>
      <c r="S42" s="300"/>
      <c r="T42" s="300"/>
    </row>
    <row r="43" spans="1:20" s="19" customFormat="1" ht="36.75" customHeight="1" x14ac:dyDescent="0.25">
      <c r="A43" s="49">
        <v>21420</v>
      </c>
      <c r="B43" s="42" t="s">
        <v>41</v>
      </c>
      <c r="C43" s="375">
        <f>F43</f>
        <v>0</v>
      </c>
      <c r="D43" s="233"/>
      <c r="E43" s="44"/>
      <c r="F43" s="819">
        <f>D43+E43</f>
        <v>0</v>
      </c>
      <c r="G43" s="226" t="s">
        <v>24</v>
      </c>
      <c r="H43" s="189" t="s">
        <v>24</v>
      </c>
      <c r="I43" s="46" t="s">
        <v>24</v>
      </c>
      <c r="J43" s="226" t="s">
        <v>24</v>
      </c>
      <c r="K43" s="189" t="s">
        <v>24</v>
      </c>
      <c r="L43" s="46" t="s">
        <v>24</v>
      </c>
      <c r="M43" s="293" t="s">
        <v>24</v>
      </c>
      <c r="N43" s="45" t="s">
        <v>24</v>
      </c>
      <c r="O43" s="46" t="s">
        <v>24</v>
      </c>
      <c r="P43" s="820"/>
      <c r="R43" s="300"/>
      <c r="S43" s="300"/>
      <c r="T43" s="300"/>
    </row>
    <row r="44" spans="1:20" s="19" customFormat="1" ht="24" x14ac:dyDescent="0.25">
      <c r="A44" s="71">
        <v>21490</v>
      </c>
      <c r="B44" s="72" t="s">
        <v>42</v>
      </c>
      <c r="C44" s="375">
        <f>F44+I44+L44</f>
        <v>0</v>
      </c>
      <c r="D44" s="235">
        <f>D45</f>
        <v>0</v>
      </c>
      <c r="E44" s="73">
        <f>E45</f>
        <v>0</v>
      </c>
      <c r="F44" s="236">
        <f>D44+E44</f>
        <v>0</v>
      </c>
      <c r="G44" s="235">
        <f>G45</f>
        <v>0</v>
      </c>
      <c r="H44" s="193">
        <f t="shared" ref="H44" si="3">H45</f>
        <v>0</v>
      </c>
      <c r="I44" s="280">
        <f>G44+H44</f>
        <v>0</v>
      </c>
      <c r="J44" s="235">
        <f>J45</f>
        <v>0</v>
      </c>
      <c r="K44" s="193">
        <f t="shared" ref="K44" si="4">K45</f>
        <v>0</v>
      </c>
      <c r="L44" s="280">
        <f>J44+K44</f>
        <v>0</v>
      </c>
      <c r="M44" s="293" t="s">
        <v>24</v>
      </c>
      <c r="N44" s="45" t="s">
        <v>24</v>
      </c>
      <c r="O44" s="46" t="s">
        <v>24</v>
      </c>
      <c r="P44" s="820"/>
      <c r="R44" s="300"/>
      <c r="S44" s="300"/>
      <c r="T44" s="300"/>
    </row>
    <row r="45" spans="1:20" s="19" customFormat="1" ht="24" x14ac:dyDescent="0.25">
      <c r="A45" s="35">
        <v>21499</v>
      </c>
      <c r="B45" s="56" t="s">
        <v>43</v>
      </c>
      <c r="C45" s="376">
        <f>F45+I45+L45</f>
        <v>0</v>
      </c>
      <c r="D45" s="219"/>
      <c r="E45" s="32"/>
      <c r="F45" s="810">
        <f>D45+E45</f>
        <v>0</v>
      </c>
      <c r="G45" s="281"/>
      <c r="H45" s="186"/>
      <c r="I45" s="811">
        <f>G45+H45</f>
        <v>0</v>
      </c>
      <c r="J45" s="219"/>
      <c r="K45" s="186"/>
      <c r="L45" s="811">
        <f>J45+K45</f>
        <v>0</v>
      </c>
      <c r="M45" s="307" t="s">
        <v>24</v>
      </c>
      <c r="N45" s="55" t="s">
        <v>24</v>
      </c>
      <c r="O45" s="67" t="s">
        <v>24</v>
      </c>
      <c r="P45" s="821"/>
      <c r="R45" s="300"/>
      <c r="S45" s="300"/>
      <c r="T45" s="300"/>
    </row>
    <row r="46" spans="1:20" ht="24" x14ac:dyDescent="0.25">
      <c r="A46" s="75">
        <v>23000</v>
      </c>
      <c r="B46" s="76" t="s">
        <v>44</v>
      </c>
      <c r="C46" s="375">
        <f>O46</f>
        <v>0</v>
      </c>
      <c r="D46" s="237" t="s">
        <v>24</v>
      </c>
      <c r="E46" s="61" t="s">
        <v>24</v>
      </c>
      <c r="F46" s="238" t="s">
        <v>24</v>
      </c>
      <c r="G46" s="237" t="s">
        <v>24</v>
      </c>
      <c r="H46" s="194" t="s">
        <v>24</v>
      </c>
      <c r="I46" s="282" t="s">
        <v>24</v>
      </c>
      <c r="J46" s="237" t="s">
        <v>24</v>
      </c>
      <c r="K46" s="194" t="s">
        <v>24</v>
      </c>
      <c r="L46" s="282" t="s">
        <v>24</v>
      </c>
      <c r="M46" s="296">
        <f>SUM(M47:M48)</f>
        <v>0</v>
      </c>
      <c r="N46" s="70">
        <f>SUM(N47:N48)</f>
        <v>0</v>
      </c>
      <c r="O46" s="315">
        <f>M46+N46</f>
        <v>0</v>
      </c>
      <c r="P46" s="820"/>
      <c r="R46" s="300"/>
      <c r="S46" s="300"/>
      <c r="T46" s="300"/>
    </row>
    <row r="47" spans="1:20" ht="24" x14ac:dyDescent="0.25">
      <c r="A47" s="77">
        <v>23410</v>
      </c>
      <c r="B47" s="78" t="s">
        <v>45</v>
      </c>
      <c r="C47" s="377">
        <f>O47</f>
        <v>0</v>
      </c>
      <c r="D47" s="239" t="s">
        <v>24</v>
      </c>
      <c r="E47" s="80" t="s">
        <v>24</v>
      </c>
      <c r="F47" s="240" t="s">
        <v>24</v>
      </c>
      <c r="G47" s="239" t="s">
        <v>24</v>
      </c>
      <c r="H47" s="195" t="s">
        <v>24</v>
      </c>
      <c r="I47" s="283" t="s">
        <v>24</v>
      </c>
      <c r="J47" s="239" t="s">
        <v>24</v>
      </c>
      <c r="K47" s="195" t="s">
        <v>24</v>
      </c>
      <c r="L47" s="283" t="s">
        <v>24</v>
      </c>
      <c r="M47" s="297"/>
      <c r="N47" s="84"/>
      <c r="O47" s="326">
        <f>M47+N47</f>
        <v>0</v>
      </c>
      <c r="P47" s="822"/>
      <c r="R47" s="300"/>
      <c r="S47" s="300"/>
      <c r="T47" s="300"/>
    </row>
    <row r="48" spans="1:20" ht="24" x14ac:dyDescent="0.25">
      <c r="A48" s="77">
        <v>23510</v>
      </c>
      <c r="B48" s="78" t="s">
        <v>46</v>
      </c>
      <c r="C48" s="377">
        <f>O48</f>
        <v>0</v>
      </c>
      <c r="D48" s="239" t="s">
        <v>24</v>
      </c>
      <c r="E48" s="80" t="s">
        <v>24</v>
      </c>
      <c r="F48" s="240" t="s">
        <v>24</v>
      </c>
      <c r="G48" s="239" t="s">
        <v>24</v>
      </c>
      <c r="H48" s="195" t="s">
        <v>24</v>
      </c>
      <c r="I48" s="283" t="s">
        <v>24</v>
      </c>
      <c r="J48" s="239" t="s">
        <v>24</v>
      </c>
      <c r="K48" s="195" t="s">
        <v>24</v>
      </c>
      <c r="L48" s="283" t="s">
        <v>24</v>
      </c>
      <c r="M48" s="297"/>
      <c r="N48" s="84"/>
      <c r="O48" s="326">
        <f>M48+N48</f>
        <v>0</v>
      </c>
      <c r="P48" s="822"/>
      <c r="R48" s="300"/>
      <c r="S48" s="300"/>
      <c r="T48" s="300"/>
    </row>
    <row r="49" spans="1:20" x14ac:dyDescent="0.25">
      <c r="A49" s="82"/>
      <c r="B49" s="78"/>
      <c r="C49" s="378"/>
      <c r="D49" s="239"/>
      <c r="E49" s="80"/>
      <c r="F49" s="324"/>
      <c r="G49" s="239"/>
      <c r="H49" s="195"/>
      <c r="I49" s="283"/>
      <c r="J49" s="79"/>
      <c r="K49" s="325"/>
      <c r="L49" s="326"/>
      <c r="M49" s="327"/>
      <c r="N49" s="328"/>
      <c r="O49" s="326"/>
      <c r="P49" s="822"/>
      <c r="R49" s="300"/>
      <c r="S49" s="300"/>
      <c r="T49" s="300"/>
    </row>
    <row r="50" spans="1:20" s="19" customFormat="1" x14ac:dyDescent="0.25">
      <c r="A50" s="85"/>
      <c r="B50" s="86" t="s">
        <v>47</v>
      </c>
      <c r="C50" s="379"/>
      <c r="D50" s="329"/>
      <c r="E50" s="330"/>
      <c r="F50" s="331"/>
      <c r="G50" s="329"/>
      <c r="H50" s="332"/>
      <c r="I50" s="333"/>
      <c r="J50" s="329"/>
      <c r="K50" s="332"/>
      <c r="L50" s="333"/>
      <c r="M50" s="334"/>
      <c r="N50" s="330"/>
      <c r="O50" s="333"/>
      <c r="P50" s="823"/>
      <c r="R50" s="300"/>
      <c r="S50" s="300"/>
      <c r="T50" s="300"/>
    </row>
    <row r="51" spans="1:20" s="19" customFormat="1" ht="13.5" thickBot="1" x14ac:dyDescent="0.3">
      <c r="A51" s="87"/>
      <c r="B51" s="20" t="s">
        <v>48</v>
      </c>
      <c r="C51" s="380">
        <f t="shared" ref="C51:C114" si="5">F51+I51+L51+O51</f>
        <v>372426</v>
      </c>
      <c r="D51" s="241">
        <f>SUM(D52,D283)</f>
        <v>251384</v>
      </c>
      <c r="E51" s="89">
        <f>SUM(E52,E283)</f>
        <v>0</v>
      </c>
      <c r="F51" s="242">
        <f t="shared" ref="F51:F115" si="6">D51+E51</f>
        <v>251384</v>
      </c>
      <c r="G51" s="241">
        <f>SUM(G52,G283)</f>
        <v>116076</v>
      </c>
      <c r="H51" s="196">
        <f>SUM(H52,H283)</f>
        <v>0</v>
      </c>
      <c r="I51" s="90">
        <f t="shared" ref="I51:I115" si="7">G51+H51</f>
        <v>116076</v>
      </c>
      <c r="J51" s="241">
        <f>SUM(J52,J283)</f>
        <v>4966</v>
      </c>
      <c r="K51" s="196">
        <f>SUM(K52,K283)</f>
        <v>0</v>
      </c>
      <c r="L51" s="90">
        <f t="shared" ref="L51:L115" si="8">J51+K51</f>
        <v>4966</v>
      </c>
      <c r="M51" s="298">
        <f>SUM(M52,M283)</f>
        <v>0</v>
      </c>
      <c r="N51" s="89">
        <f>SUM(N52,N283)</f>
        <v>0</v>
      </c>
      <c r="O51" s="90">
        <f t="shared" ref="O51:O115" si="9">M51+N51</f>
        <v>0</v>
      </c>
      <c r="P51" s="808"/>
      <c r="R51" s="300"/>
      <c r="S51" s="300"/>
      <c r="T51" s="300"/>
    </row>
    <row r="52" spans="1:20" s="19" customFormat="1" ht="36.75" thickTop="1" x14ac:dyDescent="0.25">
      <c r="A52" s="91"/>
      <c r="B52" s="92" t="s">
        <v>49</v>
      </c>
      <c r="C52" s="381">
        <f t="shared" si="5"/>
        <v>372426</v>
      </c>
      <c r="D52" s="243">
        <f>SUM(D53,D195)</f>
        <v>251384</v>
      </c>
      <c r="E52" s="94">
        <f>SUM(E53,E195)</f>
        <v>0</v>
      </c>
      <c r="F52" s="244">
        <f t="shared" si="6"/>
        <v>251384</v>
      </c>
      <c r="G52" s="243">
        <f>SUM(G53,G195)</f>
        <v>116076</v>
      </c>
      <c r="H52" s="197">
        <f>SUM(H53,H195)</f>
        <v>0</v>
      </c>
      <c r="I52" s="95">
        <f t="shared" si="7"/>
        <v>116076</v>
      </c>
      <c r="J52" s="243">
        <f>SUM(J53,J195)</f>
        <v>4966</v>
      </c>
      <c r="K52" s="197">
        <f>SUM(K53,K195)</f>
        <v>0</v>
      </c>
      <c r="L52" s="95">
        <f t="shared" si="8"/>
        <v>4966</v>
      </c>
      <c r="M52" s="299">
        <f>SUM(M53,M195)</f>
        <v>0</v>
      </c>
      <c r="N52" s="94">
        <f>SUM(N53,N195)</f>
        <v>0</v>
      </c>
      <c r="O52" s="95">
        <f t="shared" si="9"/>
        <v>0</v>
      </c>
      <c r="P52" s="824"/>
      <c r="R52" s="300"/>
      <c r="S52" s="300"/>
      <c r="T52" s="300"/>
    </row>
    <row r="53" spans="1:20" s="19" customFormat="1" ht="24" x14ac:dyDescent="0.25">
      <c r="A53" s="96"/>
      <c r="B53" s="16" t="s">
        <v>50</v>
      </c>
      <c r="C53" s="382">
        <f t="shared" si="5"/>
        <v>364184</v>
      </c>
      <c r="D53" s="245">
        <f>SUM(D54,D76,D174,D188)</f>
        <v>244327</v>
      </c>
      <c r="E53" s="98">
        <f>SUM(E54,E76,E174,E188)</f>
        <v>0</v>
      </c>
      <c r="F53" s="246">
        <f t="shared" si="6"/>
        <v>244327</v>
      </c>
      <c r="G53" s="245">
        <f>SUM(G54,G76,G174,G188)</f>
        <v>115176</v>
      </c>
      <c r="H53" s="198">
        <f>SUM(H54,H76,H174,H188)</f>
        <v>0</v>
      </c>
      <c r="I53" s="99">
        <f t="shared" si="7"/>
        <v>115176</v>
      </c>
      <c r="J53" s="245">
        <f>SUM(J54,J76,J174,J188)</f>
        <v>4681</v>
      </c>
      <c r="K53" s="198">
        <f>SUM(K54,K76,K174,K188)</f>
        <v>0</v>
      </c>
      <c r="L53" s="99">
        <f t="shared" si="8"/>
        <v>4681</v>
      </c>
      <c r="M53" s="300">
        <f>SUM(M54,M76,M174,M188)</f>
        <v>0</v>
      </c>
      <c r="N53" s="98">
        <f>SUM(N54,N76,N174,N188)</f>
        <v>0</v>
      </c>
      <c r="O53" s="99">
        <f t="shared" si="9"/>
        <v>0</v>
      </c>
      <c r="P53" s="825"/>
      <c r="R53" s="300"/>
      <c r="S53" s="300"/>
      <c r="T53" s="300"/>
    </row>
    <row r="54" spans="1:20" s="19" customFormat="1" x14ac:dyDescent="0.25">
      <c r="A54" s="100">
        <v>1000</v>
      </c>
      <c r="B54" s="100" t="s">
        <v>51</v>
      </c>
      <c r="C54" s="383">
        <f t="shared" si="5"/>
        <v>273757</v>
      </c>
      <c r="D54" s="247">
        <f>SUM(D55,D68)</f>
        <v>159768</v>
      </c>
      <c r="E54" s="102">
        <f>SUM(E55,E68)</f>
        <v>0</v>
      </c>
      <c r="F54" s="248">
        <f t="shared" si="6"/>
        <v>159768</v>
      </c>
      <c r="G54" s="247">
        <f>SUM(G55,G68)</f>
        <v>113989</v>
      </c>
      <c r="H54" s="199">
        <f>SUM(H55,H68)</f>
        <v>0</v>
      </c>
      <c r="I54" s="103">
        <f t="shared" si="7"/>
        <v>113989</v>
      </c>
      <c r="J54" s="247">
        <f>SUM(J55,J68)</f>
        <v>0</v>
      </c>
      <c r="K54" s="199">
        <f>SUM(K55,K68)</f>
        <v>0</v>
      </c>
      <c r="L54" s="103">
        <f t="shared" si="8"/>
        <v>0</v>
      </c>
      <c r="M54" s="139">
        <f>SUM(M55,M68)</f>
        <v>0</v>
      </c>
      <c r="N54" s="102">
        <f>SUM(N55,N68)</f>
        <v>0</v>
      </c>
      <c r="O54" s="103">
        <f t="shared" si="9"/>
        <v>0</v>
      </c>
      <c r="P54" s="826"/>
      <c r="R54" s="300"/>
      <c r="S54" s="300"/>
      <c r="T54" s="300"/>
    </row>
    <row r="55" spans="1:20" x14ac:dyDescent="0.25">
      <c r="A55" s="42">
        <v>1100</v>
      </c>
      <c r="B55" s="104" t="s">
        <v>52</v>
      </c>
      <c r="C55" s="373">
        <f t="shared" si="5"/>
        <v>207700</v>
      </c>
      <c r="D55" s="249">
        <f>SUM(D56,D59,D67)</f>
        <v>116508</v>
      </c>
      <c r="E55" s="48">
        <f>SUM(E56,E59,E67)</f>
        <v>0</v>
      </c>
      <c r="F55" s="250">
        <f t="shared" si="6"/>
        <v>116508</v>
      </c>
      <c r="G55" s="249">
        <f>SUM(G56,G59,G67)</f>
        <v>91492</v>
      </c>
      <c r="H55" s="105">
        <f>SUM(H56,H59,H67)</f>
        <v>-300</v>
      </c>
      <c r="I55" s="115">
        <f t="shared" si="7"/>
        <v>91192</v>
      </c>
      <c r="J55" s="249">
        <f>SUM(J56,J59,J67)</f>
        <v>0</v>
      </c>
      <c r="K55" s="105">
        <f>SUM(K56,K59,K67)</f>
        <v>0</v>
      </c>
      <c r="L55" s="115">
        <f t="shared" si="8"/>
        <v>0</v>
      </c>
      <c r="M55" s="140">
        <f>SUM(M56,M59,M67)</f>
        <v>0</v>
      </c>
      <c r="N55" s="130">
        <f>SUM(N56,N59,N67)</f>
        <v>0</v>
      </c>
      <c r="O55" s="160">
        <f t="shared" si="9"/>
        <v>0</v>
      </c>
      <c r="P55" s="827"/>
      <c r="R55" s="300"/>
      <c r="S55" s="300"/>
      <c r="T55" s="300"/>
    </row>
    <row r="56" spans="1:20" x14ac:dyDescent="0.25">
      <c r="A56" s="106">
        <v>1110</v>
      </c>
      <c r="B56" s="78" t="s">
        <v>53</v>
      </c>
      <c r="C56" s="378">
        <f t="shared" si="5"/>
        <v>186017</v>
      </c>
      <c r="D56" s="131">
        <f>SUM(D57:D58)</f>
        <v>99597</v>
      </c>
      <c r="E56" s="107">
        <f>SUM(E57:E58)</f>
        <v>0</v>
      </c>
      <c r="F56" s="251">
        <f t="shared" si="6"/>
        <v>99597</v>
      </c>
      <c r="G56" s="131">
        <f>SUM(G57:G58)</f>
        <v>86720</v>
      </c>
      <c r="H56" s="200">
        <f>SUM(H57:H58)</f>
        <v>-300</v>
      </c>
      <c r="I56" s="108">
        <f t="shared" si="7"/>
        <v>86420</v>
      </c>
      <c r="J56" s="131">
        <f>SUM(J57:J58)</f>
        <v>0</v>
      </c>
      <c r="K56" s="200">
        <f>SUM(K57:K58)</f>
        <v>0</v>
      </c>
      <c r="L56" s="108">
        <f t="shared" si="8"/>
        <v>0</v>
      </c>
      <c r="M56" s="136">
        <f>SUM(M57:M58)</f>
        <v>0</v>
      </c>
      <c r="N56" s="107">
        <f>SUM(N57:N58)</f>
        <v>0</v>
      </c>
      <c r="O56" s="108">
        <f t="shared" si="9"/>
        <v>0</v>
      </c>
      <c r="P56" s="822"/>
      <c r="R56" s="300"/>
      <c r="S56" s="300"/>
      <c r="T56" s="300"/>
    </row>
    <row r="57" spans="1:20" x14ac:dyDescent="0.25">
      <c r="A57" s="31">
        <v>1111</v>
      </c>
      <c r="B57" s="50" t="s">
        <v>54</v>
      </c>
      <c r="C57" s="374">
        <f t="shared" si="5"/>
        <v>0</v>
      </c>
      <c r="D57" s="252"/>
      <c r="E57" s="53"/>
      <c r="F57" s="258">
        <f t="shared" si="6"/>
        <v>0</v>
      </c>
      <c r="G57" s="252"/>
      <c r="H57" s="201"/>
      <c r="I57" s="117">
        <f t="shared" si="7"/>
        <v>0</v>
      </c>
      <c r="J57" s="252"/>
      <c r="K57" s="201"/>
      <c r="L57" s="117">
        <f t="shared" si="8"/>
        <v>0</v>
      </c>
      <c r="M57" s="294"/>
      <c r="N57" s="53"/>
      <c r="O57" s="117">
        <f t="shared" si="9"/>
        <v>0</v>
      </c>
      <c r="P57" s="812"/>
      <c r="R57" s="300"/>
      <c r="S57" s="300"/>
      <c r="T57" s="300"/>
    </row>
    <row r="58" spans="1:20" ht="24" customHeight="1" x14ac:dyDescent="0.25">
      <c r="A58" s="35">
        <v>1119</v>
      </c>
      <c r="B58" s="56" t="s">
        <v>55</v>
      </c>
      <c r="C58" s="362">
        <f t="shared" si="5"/>
        <v>186017</v>
      </c>
      <c r="D58" s="253">
        <v>99597</v>
      </c>
      <c r="E58" s="59"/>
      <c r="F58" s="149">
        <f t="shared" si="6"/>
        <v>99597</v>
      </c>
      <c r="G58" s="253">
        <v>86720</v>
      </c>
      <c r="H58" s="202">
        <v>-300</v>
      </c>
      <c r="I58" s="112">
        <f t="shared" si="7"/>
        <v>86420</v>
      </c>
      <c r="J58" s="253"/>
      <c r="K58" s="202"/>
      <c r="L58" s="112">
        <f t="shared" si="8"/>
        <v>0</v>
      </c>
      <c r="M58" s="125"/>
      <c r="N58" s="59"/>
      <c r="O58" s="112">
        <f t="shared" si="9"/>
        <v>0</v>
      </c>
      <c r="P58" s="828" t="s">
        <v>692</v>
      </c>
      <c r="R58" s="300"/>
      <c r="S58" s="300"/>
      <c r="T58" s="300"/>
    </row>
    <row r="59" spans="1:20" ht="23.25" customHeight="1" x14ac:dyDescent="0.25">
      <c r="A59" s="111">
        <v>1140</v>
      </c>
      <c r="B59" s="56" t="s">
        <v>56</v>
      </c>
      <c r="C59" s="362">
        <f t="shared" si="5"/>
        <v>21683</v>
      </c>
      <c r="D59" s="254">
        <f>SUM(D60:D66)</f>
        <v>16911</v>
      </c>
      <c r="E59" s="38">
        <f>SUM(E60:E66)</f>
        <v>0</v>
      </c>
      <c r="F59" s="149">
        <f>D59+E59</f>
        <v>16911</v>
      </c>
      <c r="G59" s="254">
        <f>SUM(G60:G66)</f>
        <v>4772</v>
      </c>
      <c r="H59" s="118">
        <f>SUM(H60:H66)</f>
        <v>0</v>
      </c>
      <c r="I59" s="112">
        <f t="shared" si="7"/>
        <v>4772</v>
      </c>
      <c r="J59" s="254">
        <f>SUM(J60:J66)</f>
        <v>0</v>
      </c>
      <c r="K59" s="118">
        <f>SUM(K60:K66)</f>
        <v>0</v>
      </c>
      <c r="L59" s="112">
        <f t="shared" si="8"/>
        <v>0</v>
      </c>
      <c r="M59" s="135">
        <f>SUM(M60:M66)</f>
        <v>0</v>
      </c>
      <c r="N59" s="38">
        <f>SUM(N60:N66)</f>
        <v>0</v>
      </c>
      <c r="O59" s="112">
        <f t="shared" si="9"/>
        <v>0</v>
      </c>
      <c r="P59" s="815"/>
      <c r="R59" s="300"/>
      <c r="S59" s="300"/>
      <c r="T59" s="300"/>
    </row>
    <row r="60" spans="1:20" x14ac:dyDescent="0.25">
      <c r="A60" s="35">
        <v>1141</v>
      </c>
      <c r="B60" s="56" t="s">
        <v>57</v>
      </c>
      <c r="C60" s="362">
        <f t="shared" si="5"/>
        <v>3723</v>
      </c>
      <c r="D60" s="253">
        <v>3723</v>
      </c>
      <c r="E60" s="59"/>
      <c r="F60" s="149">
        <f t="shared" si="6"/>
        <v>3723</v>
      </c>
      <c r="G60" s="253"/>
      <c r="H60" s="202"/>
      <c r="I60" s="112">
        <f t="shared" si="7"/>
        <v>0</v>
      </c>
      <c r="J60" s="253"/>
      <c r="K60" s="202"/>
      <c r="L60" s="112">
        <f t="shared" si="8"/>
        <v>0</v>
      </c>
      <c r="M60" s="125"/>
      <c r="N60" s="59"/>
      <c r="O60" s="112">
        <f t="shared" si="9"/>
        <v>0</v>
      </c>
      <c r="P60" s="815"/>
      <c r="R60" s="300"/>
      <c r="S60" s="300"/>
      <c r="T60" s="300"/>
    </row>
    <row r="61" spans="1:20" ht="24.75" customHeight="1" x14ac:dyDescent="0.25">
      <c r="A61" s="35">
        <v>1142</v>
      </c>
      <c r="B61" s="56" t="s">
        <v>58</v>
      </c>
      <c r="C61" s="362">
        <f t="shared" si="5"/>
        <v>918</v>
      </c>
      <c r="D61" s="253">
        <v>918</v>
      </c>
      <c r="E61" s="59"/>
      <c r="F61" s="149">
        <f t="shared" si="6"/>
        <v>918</v>
      </c>
      <c r="G61" s="253"/>
      <c r="H61" s="202"/>
      <c r="I61" s="112">
        <f t="shared" si="7"/>
        <v>0</v>
      </c>
      <c r="J61" s="253"/>
      <c r="K61" s="202"/>
      <c r="L61" s="112">
        <f t="shared" si="8"/>
        <v>0</v>
      </c>
      <c r="M61" s="125"/>
      <c r="N61" s="59"/>
      <c r="O61" s="112">
        <f t="shared" si="9"/>
        <v>0</v>
      </c>
      <c r="P61" s="815"/>
      <c r="R61" s="300"/>
      <c r="S61" s="300"/>
      <c r="T61" s="300"/>
    </row>
    <row r="62" spans="1:20" ht="24" x14ac:dyDescent="0.25">
      <c r="A62" s="35">
        <v>1145</v>
      </c>
      <c r="B62" s="56" t="s">
        <v>59</v>
      </c>
      <c r="C62" s="362">
        <f t="shared" si="5"/>
        <v>332</v>
      </c>
      <c r="D62" s="253"/>
      <c r="E62" s="59"/>
      <c r="F62" s="149">
        <f t="shared" si="6"/>
        <v>0</v>
      </c>
      <c r="G62" s="253">
        <v>332</v>
      </c>
      <c r="H62" s="202"/>
      <c r="I62" s="112">
        <f t="shared" si="7"/>
        <v>332</v>
      </c>
      <c r="J62" s="253"/>
      <c r="K62" s="202"/>
      <c r="L62" s="112">
        <f t="shared" si="8"/>
        <v>0</v>
      </c>
      <c r="M62" s="125"/>
      <c r="N62" s="59"/>
      <c r="O62" s="112">
        <f t="shared" si="9"/>
        <v>0</v>
      </c>
      <c r="P62" s="815"/>
      <c r="R62" s="300"/>
      <c r="S62" s="300"/>
      <c r="T62" s="300"/>
    </row>
    <row r="63" spans="1:20" ht="27.75" customHeight="1" x14ac:dyDescent="0.25">
      <c r="A63" s="35">
        <v>1146</v>
      </c>
      <c r="B63" s="56" t="s">
        <v>60</v>
      </c>
      <c r="C63" s="362">
        <f t="shared" si="5"/>
        <v>0</v>
      </c>
      <c r="D63" s="253"/>
      <c r="E63" s="59"/>
      <c r="F63" s="149">
        <f t="shared" si="6"/>
        <v>0</v>
      </c>
      <c r="G63" s="253"/>
      <c r="H63" s="202"/>
      <c r="I63" s="112">
        <f t="shared" si="7"/>
        <v>0</v>
      </c>
      <c r="J63" s="253"/>
      <c r="K63" s="202"/>
      <c r="L63" s="112">
        <f t="shared" si="8"/>
        <v>0</v>
      </c>
      <c r="M63" s="125"/>
      <c r="N63" s="59"/>
      <c r="O63" s="112">
        <f t="shared" si="9"/>
        <v>0</v>
      </c>
      <c r="P63" s="815"/>
      <c r="R63" s="300"/>
      <c r="S63" s="300"/>
      <c r="T63" s="300"/>
    </row>
    <row r="64" spans="1:20" x14ac:dyDescent="0.25">
      <c r="A64" s="35">
        <v>1147</v>
      </c>
      <c r="B64" s="56" t="s">
        <v>61</v>
      </c>
      <c r="C64" s="362">
        <f t="shared" si="5"/>
        <v>1928</v>
      </c>
      <c r="D64" s="253">
        <v>1928</v>
      </c>
      <c r="E64" s="59"/>
      <c r="F64" s="149">
        <f t="shared" si="6"/>
        <v>1928</v>
      </c>
      <c r="G64" s="253"/>
      <c r="H64" s="202"/>
      <c r="I64" s="112">
        <f t="shared" si="7"/>
        <v>0</v>
      </c>
      <c r="J64" s="253"/>
      <c r="K64" s="202"/>
      <c r="L64" s="112">
        <f t="shared" si="8"/>
        <v>0</v>
      </c>
      <c r="M64" s="125"/>
      <c r="N64" s="59"/>
      <c r="O64" s="112">
        <f t="shared" si="9"/>
        <v>0</v>
      </c>
      <c r="P64" s="815"/>
      <c r="R64" s="300"/>
      <c r="S64" s="300"/>
      <c r="T64" s="300"/>
    </row>
    <row r="65" spans="1:20" x14ac:dyDescent="0.25">
      <c r="A65" s="35">
        <v>1148</v>
      </c>
      <c r="B65" s="56" t="s">
        <v>295</v>
      </c>
      <c r="C65" s="362">
        <f t="shared" si="5"/>
        <v>10342</v>
      </c>
      <c r="D65" s="253">
        <v>10342</v>
      </c>
      <c r="E65" s="59"/>
      <c r="F65" s="149">
        <f t="shared" si="6"/>
        <v>10342</v>
      </c>
      <c r="G65" s="253"/>
      <c r="H65" s="202"/>
      <c r="I65" s="112">
        <f t="shared" si="7"/>
        <v>0</v>
      </c>
      <c r="J65" s="253"/>
      <c r="K65" s="202"/>
      <c r="L65" s="112">
        <f t="shared" si="8"/>
        <v>0</v>
      </c>
      <c r="M65" s="125"/>
      <c r="N65" s="59"/>
      <c r="O65" s="112">
        <f t="shared" si="9"/>
        <v>0</v>
      </c>
      <c r="P65" s="815"/>
      <c r="R65" s="300"/>
      <c r="S65" s="300"/>
      <c r="T65" s="300"/>
    </row>
    <row r="66" spans="1:20" ht="36" x14ac:dyDescent="0.25">
      <c r="A66" s="35">
        <v>1149</v>
      </c>
      <c r="B66" s="56" t="s">
        <v>62</v>
      </c>
      <c r="C66" s="362">
        <f t="shared" si="5"/>
        <v>4440</v>
      </c>
      <c r="D66" s="253"/>
      <c r="E66" s="59"/>
      <c r="F66" s="149">
        <f t="shared" si="6"/>
        <v>0</v>
      </c>
      <c r="G66" s="253">
        <v>4440</v>
      </c>
      <c r="H66" s="59"/>
      <c r="I66" s="112">
        <f t="shared" si="7"/>
        <v>4440</v>
      </c>
      <c r="J66" s="253"/>
      <c r="K66" s="202"/>
      <c r="L66" s="112">
        <f t="shared" si="8"/>
        <v>0</v>
      </c>
      <c r="M66" s="125"/>
      <c r="N66" s="59"/>
      <c r="O66" s="112">
        <f t="shared" si="9"/>
        <v>0</v>
      </c>
      <c r="P66" s="815"/>
      <c r="R66" s="300"/>
      <c r="S66" s="300"/>
      <c r="T66" s="300"/>
    </row>
    <row r="67" spans="1:20" ht="36" x14ac:dyDescent="0.25">
      <c r="A67" s="106">
        <v>1150</v>
      </c>
      <c r="B67" s="78" t="s">
        <v>63</v>
      </c>
      <c r="C67" s="362">
        <f t="shared" si="5"/>
        <v>0</v>
      </c>
      <c r="D67" s="255"/>
      <c r="E67" s="113"/>
      <c r="F67" s="251">
        <f t="shared" si="6"/>
        <v>0</v>
      </c>
      <c r="G67" s="255"/>
      <c r="H67" s="203"/>
      <c r="I67" s="108">
        <f t="shared" si="7"/>
        <v>0</v>
      </c>
      <c r="J67" s="255"/>
      <c r="K67" s="203"/>
      <c r="L67" s="108">
        <f t="shared" si="8"/>
        <v>0</v>
      </c>
      <c r="M67" s="301"/>
      <c r="N67" s="113"/>
      <c r="O67" s="108">
        <f t="shared" si="9"/>
        <v>0</v>
      </c>
      <c r="P67" s="822"/>
      <c r="R67" s="300"/>
      <c r="S67" s="300"/>
      <c r="T67" s="300"/>
    </row>
    <row r="68" spans="1:20" ht="36" x14ac:dyDescent="0.25">
      <c r="A68" s="42">
        <v>1200</v>
      </c>
      <c r="B68" s="104" t="s">
        <v>64</v>
      </c>
      <c r="C68" s="373">
        <f t="shared" si="5"/>
        <v>66057</v>
      </c>
      <c r="D68" s="249">
        <f>SUM(D69:D70)</f>
        <v>43260</v>
      </c>
      <c r="E68" s="48">
        <f>SUM(E69:E70)</f>
        <v>0</v>
      </c>
      <c r="F68" s="250">
        <f>D68+E68</f>
        <v>43260</v>
      </c>
      <c r="G68" s="249">
        <f>SUM(G69:G70)</f>
        <v>22497</v>
      </c>
      <c r="H68" s="105">
        <f>SUM(H69:H70)</f>
        <v>300</v>
      </c>
      <c r="I68" s="115">
        <f t="shared" si="7"/>
        <v>22797</v>
      </c>
      <c r="J68" s="249">
        <f>SUM(J69:J70)</f>
        <v>0</v>
      </c>
      <c r="K68" s="105">
        <f>SUM(K69:K70)</f>
        <v>0</v>
      </c>
      <c r="L68" s="115">
        <f t="shared" si="8"/>
        <v>0</v>
      </c>
      <c r="M68" s="123">
        <f>SUM(M69:M70)</f>
        <v>0</v>
      </c>
      <c r="N68" s="48">
        <f>SUM(N69:N70)</f>
        <v>0</v>
      </c>
      <c r="O68" s="115">
        <f t="shared" si="9"/>
        <v>0</v>
      </c>
      <c r="P68" s="820"/>
      <c r="R68" s="300"/>
      <c r="S68" s="300"/>
      <c r="T68" s="300"/>
    </row>
    <row r="69" spans="1:20" ht="24" x14ac:dyDescent="0.25">
      <c r="A69" s="116">
        <v>1210</v>
      </c>
      <c r="B69" s="50" t="s">
        <v>65</v>
      </c>
      <c r="C69" s="374">
        <f t="shared" si="5"/>
        <v>51071</v>
      </c>
      <c r="D69" s="252">
        <v>29314</v>
      </c>
      <c r="E69" s="53"/>
      <c r="F69" s="258">
        <f t="shared" si="6"/>
        <v>29314</v>
      </c>
      <c r="G69" s="252">
        <v>21757</v>
      </c>
      <c r="H69" s="201"/>
      <c r="I69" s="117">
        <f t="shared" si="7"/>
        <v>21757</v>
      </c>
      <c r="J69" s="252"/>
      <c r="K69" s="201"/>
      <c r="L69" s="117">
        <f t="shared" si="8"/>
        <v>0</v>
      </c>
      <c r="M69" s="294"/>
      <c r="N69" s="53"/>
      <c r="O69" s="117">
        <f t="shared" si="9"/>
        <v>0</v>
      </c>
      <c r="P69" s="812"/>
      <c r="R69" s="300"/>
      <c r="S69" s="300"/>
      <c r="T69" s="300"/>
    </row>
    <row r="70" spans="1:20" ht="24" x14ac:dyDescent="0.25">
      <c r="A70" s="111">
        <v>1220</v>
      </c>
      <c r="B70" s="56" t="s">
        <v>66</v>
      </c>
      <c r="C70" s="362">
        <f t="shared" si="5"/>
        <v>14986</v>
      </c>
      <c r="D70" s="254">
        <f>SUM(D71:D75)</f>
        <v>13946</v>
      </c>
      <c r="E70" s="38">
        <f>SUM(E71:E75)</f>
        <v>0</v>
      </c>
      <c r="F70" s="149">
        <f t="shared" si="6"/>
        <v>13946</v>
      </c>
      <c r="G70" s="254">
        <f>SUM(G71:G75)</f>
        <v>740</v>
      </c>
      <c r="H70" s="118">
        <f>SUM(H71:H75)</f>
        <v>300</v>
      </c>
      <c r="I70" s="112">
        <f t="shared" si="7"/>
        <v>1040</v>
      </c>
      <c r="J70" s="254">
        <f>SUM(J71:J75)</f>
        <v>0</v>
      </c>
      <c r="K70" s="118">
        <f>SUM(K71:K75)</f>
        <v>0</v>
      </c>
      <c r="L70" s="112">
        <f t="shared" si="8"/>
        <v>0</v>
      </c>
      <c r="M70" s="135">
        <f>SUM(M71:M75)</f>
        <v>0</v>
      </c>
      <c r="N70" s="38">
        <f>SUM(N71:N75)</f>
        <v>0</v>
      </c>
      <c r="O70" s="112">
        <f t="shared" si="9"/>
        <v>0</v>
      </c>
      <c r="P70" s="815"/>
      <c r="R70" s="300"/>
      <c r="S70" s="300"/>
      <c r="T70" s="300"/>
    </row>
    <row r="71" spans="1:20" ht="60" x14ac:dyDescent="0.25">
      <c r="A71" s="35">
        <v>1221</v>
      </c>
      <c r="B71" s="56" t="s">
        <v>296</v>
      </c>
      <c r="C71" s="362">
        <f t="shared" si="5"/>
        <v>8582</v>
      </c>
      <c r="D71" s="253">
        <v>7542</v>
      </c>
      <c r="E71" s="59"/>
      <c r="F71" s="149">
        <f t="shared" si="6"/>
        <v>7542</v>
      </c>
      <c r="G71" s="253">
        <v>740</v>
      </c>
      <c r="H71" s="202">
        <v>300</v>
      </c>
      <c r="I71" s="112">
        <f t="shared" si="7"/>
        <v>1040</v>
      </c>
      <c r="J71" s="253"/>
      <c r="K71" s="202"/>
      <c r="L71" s="112">
        <f t="shared" si="8"/>
        <v>0</v>
      </c>
      <c r="M71" s="125"/>
      <c r="N71" s="59"/>
      <c r="O71" s="149">
        <f t="shared" si="9"/>
        <v>0</v>
      </c>
      <c r="P71" s="828" t="s">
        <v>693</v>
      </c>
      <c r="R71" s="300"/>
      <c r="S71" s="300"/>
      <c r="T71" s="300"/>
    </row>
    <row r="72" spans="1:20" x14ac:dyDescent="0.25">
      <c r="A72" s="35">
        <v>1223</v>
      </c>
      <c r="B72" s="56" t="s">
        <v>67</v>
      </c>
      <c r="C72" s="362">
        <f t="shared" si="5"/>
        <v>0</v>
      </c>
      <c r="D72" s="253"/>
      <c r="E72" s="59"/>
      <c r="F72" s="149">
        <f t="shared" si="6"/>
        <v>0</v>
      </c>
      <c r="G72" s="253"/>
      <c r="H72" s="202"/>
      <c r="I72" s="112">
        <f t="shared" si="7"/>
        <v>0</v>
      </c>
      <c r="J72" s="253"/>
      <c r="K72" s="202"/>
      <c r="L72" s="112">
        <f t="shared" si="8"/>
        <v>0</v>
      </c>
      <c r="M72" s="125"/>
      <c r="N72" s="59"/>
      <c r="O72" s="112">
        <f t="shared" si="9"/>
        <v>0</v>
      </c>
      <c r="P72" s="829"/>
      <c r="R72" s="300"/>
      <c r="S72" s="300"/>
      <c r="T72" s="300"/>
    </row>
    <row r="73" spans="1:20" x14ac:dyDescent="0.25">
      <c r="A73" s="35">
        <v>1225</v>
      </c>
      <c r="B73" s="56" t="s">
        <v>293</v>
      </c>
      <c r="C73" s="362">
        <f t="shared" si="5"/>
        <v>0</v>
      </c>
      <c r="D73" s="253"/>
      <c r="E73" s="59"/>
      <c r="F73" s="149">
        <f t="shared" si="6"/>
        <v>0</v>
      </c>
      <c r="G73" s="253"/>
      <c r="H73" s="202"/>
      <c r="I73" s="112">
        <f t="shared" si="7"/>
        <v>0</v>
      </c>
      <c r="J73" s="253"/>
      <c r="K73" s="202"/>
      <c r="L73" s="112">
        <f t="shared" si="8"/>
        <v>0</v>
      </c>
      <c r="M73" s="125"/>
      <c r="N73" s="59"/>
      <c r="O73" s="112">
        <f t="shared" si="9"/>
        <v>0</v>
      </c>
      <c r="P73" s="815"/>
      <c r="R73" s="300"/>
      <c r="S73" s="300"/>
      <c r="T73" s="300"/>
    </row>
    <row r="74" spans="1:20" ht="36" x14ac:dyDescent="0.25">
      <c r="A74" s="35">
        <v>1227</v>
      </c>
      <c r="B74" s="56" t="s">
        <v>68</v>
      </c>
      <c r="C74" s="362">
        <f t="shared" si="5"/>
        <v>6190</v>
      </c>
      <c r="D74" s="253">
        <v>6190</v>
      </c>
      <c r="E74" s="59"/>
      <c r="F74" s="149">
        <f t="shared" si="6"/>
        <v>6190</v>
      </c>
      <c r="G74" s="253"/>
      <c r="H74" s="202"/>
      <c r="I74" s="112">
        <f t="shared" si="7"/>
        <v>0</v>
      </c>
      <c r="J74" s="253"/>
      <c r="K74" s="202"/>
      <c r="L74" s="112">
        <f t="shared" si="8"/>
        <v>0</v>
      </c>
      <c r="M74" s="125"/>
      <c r="N74" s="59"/>
      <c r="O74" s="112">
        <f t="shared" si="9"/>
        <v>0</v>
      </c>
      <c r="P74" s="815"/>
      <c r="R74" s="300"/>
      <c r="S74" s="300"/>
      <c r="T74" s="300"/>
    </row>
    <row r="75" spans="1:20" ht="60" x14ac:dyDescent="0.25">
      <c r="A75" s="35">
        <v>1228</v>
      </c>
      <c r="B75" s="56" t="s">
        <v>297</v>
      </c>
      <c r="C75" s="362">
        <f t="shared" si="5"/>
        <v>214</v>
      </c>
      <c r="D75" s="253">
        <v>214</v>
      </c>
      <c r="E75" s="59"/>
      <c r="F75" s="149">
        <f t="shared" si="6"/>
        <v>214</v>
      </c>
      <c r="G75" s="253"/>
      <c r="H75" s="202"/>
      <c r="I75" s="112">
        <f t="shared" si="7"/>
        <v>0</v>
      </c>
      <c r="J75" s="253"/>
      <c r="K75" s="202"/>
      <c r="L75" s="112">
        <f t="shared" si="8"/>
        <v>0</v>
      </c>
      <c r="M75" s="125"/>
      <c r="N75" s="59"/>
      <c r="O75" s="112">
        <f t="shared" si="9"/>
        <v>0</v>
      </c>
      <c r="P75" s="815"/>
      <c r="R75" s="300"/>
      <c r="S75" s="300"/>
      <c r="T75" s="300"/>
    </row>
    <row r="76" spans="1:20" ht="15" customHeight="1" x14ac:dyDescent="0.25">
      <c r="A76" s="100">
        <v>2000</v>
      </c>
      <c r="B76" s="100" t="s">
        <v>69</v>
      </c>
      <c r="C76" s="383">
        <f t="shared" si="5"/>
        <v>90427</v>
      </c>
      <c r="D76" s="247">
        <f>SUM(D77,D84,D131,D165,D166,D173)</f>
        <v>84559</v>
      </c>
      <c r="E76" s="102">
        <f>SUM(E77,E84,E131,E165,E166,E173)</f>
        <v>0</v>
      </c>
      <c r="F76" s="248">
        <f t="shared" si="6"/>
        <v>84559</v>
      </c>
      <c r="G76" s="247">
        <f>SUM(G77,G84,G131,G165,G166,G173)</f>
        <v>1187</v>
      </c>
      <c r="H76" s="199">
        <f>SUM(H77,H84,H131,H165,H166,H173)</f>
        <v>0</v>
      </c>
      <c r="I76" s="103">
        <f t="shared" si="7"/>
        <v>1187</v>
      </c>
      <c r="J76" s="247">
        <f>SUM(J77,J84,J131,J165,J166,J173)</f>
        <v>4681</v>
      </c>
      <c r="K76" s="199">
        <f>SUM(K77,K84,K131,K165,K166,K173)</f>
        <v>0</v>
      </c>
      <c r="L76" s="103">
        <f t="shared" si="8"/>
        <v>4681</v>
      </c>
      <c r="M76" s="139">
        <f>SUM(M77,M84,M131,M165,M166,M173)</f>
        <v>0</v>
      </c>
      <c r="N76" s="102">
        <f>SUM(N77,N84,N131,N165,N166,N173)</f>
        <v>0</v>
      </c>
      <c r="O76" s="103">
        <f t="shared" si="9"/>
        <v>0</v>
      </c>
      <c r="P76" s="826"/>
      <c r="R76" s="300"/>
      <c r="S76" s="300"/>
      <c r="T76" s="300"/>
    </row>
    <row r="77" spans="1:20" ht="24" x14ac:dyDescent="0.25">
      <c r="A77" s="42">
        <v>2100</v>
      </c>
      <c r="B77" s="104" t="s">
        <v>298</v>
      </c>
      <c r="C77" s="373">
        <f t="shared" si="5"/>
        <v>0</v>
      </c>
      <c r="D77" s="249">
        <f>SUM(D78,D81)</f>
        <v>0</v>
      </c>
      <c r="E77" s="48">
        <f>SUM(E78,E81)</f>
        <v>0</v>
      </c>
      <c r="F77" s="250">
        <f t="shared" si="6"/>
        <v>0</v>
      </c>
      <c r="G77" s="249">
        <f>SUM(G78,G81)</f>
        <v>0</v>
      </c>
      <c r="H77" s="105">
        <f>SUM(H78,H81)</f>
        <v>0</v>
      </c>
      <c r="I77" s="115">
        <f t="shared" si="7"/>
        <v>0</v>
      </c>
      <c r="J77" s="249">
        <f>SUM(J78,J81)</f>
        <v>0</v>
      </c>
      <c r="K77" s="105">
        <f>SUM(K78,K81)</f>
        <v>0</v>
      </c>
      <c r="L77" s="115">
        <f t="shared" si="8"/>
        <v>0</v>
      </c>
      <c r="M77" s="123">
        <f>SUM(M78,M81)</f>
        <v>0</v>
      </c>
      <c r="N77" s="48">
        <f>SUM(N78,N81)</f>
        <v>0</v>
      </c>
      <c r="O77" s="115">
        <f t="shared" si="9"/>
        <v>0</v>
      </c>
      <c r="P77" s="820"/>
      <c r="R77" s="300"/>
      <c r="S77" s="300"/>
      <c r="T77" s="300"/>
    </row>
    <row r="78" spans="1:20" ht="24" x14ac:dyDescent="0.25">
      <c r="A78" s="116">
        <v>2110</v>
      </c>
      <c r="B78" s="50" t="s">
        <v>299</v>
      </c>
      <c r="C78" s="374">
        <f t="shared" si="5"/>
        <v>0</v>
      </c>
      <c r="D78" s="257">
        <f>SUM(D79:D80)</f>
        <v>0</v>
      </c>
      <c r="E78" s="68">
        <f>SUM(E79:E80)</f>
        <v>0</v>
      </c>
      <c r="F78" s="258">
        <f t="shared" si="6"/>
        <v>0</v>
      </c>
      <c r="G78" s="257">
        <f>SUM(G79:G80)</f>
        <v>0</v>
      </c>
      <c r="H78" s="204">
        <f>SUM(H79:H80)</f>
        <v>0</v>
      </c>
      <c r="I78" s="117">
        <f t="shared" si="7"/>
        <v>0</v>
      </c>
      <c r="J78" s="257">
        <f>SUM(J79:J80)</f>
        <v>0</v>
      </c>
      <c r="K78" s="204">
        <f>SUM(K79:K80)</f>
        <v>0</v>
      </c>
      <c r="L78" s="117">
        <f t="shared" si="8"/>
        <v>0</v>
      </c>
      <c r="M78" s="141">
        <f>SUM(M79:M80)</f>
        <v>0</v>
      </c>
      <c r="N78" s="68">
        <f>SUM(N79:N80)</f>
        <v>0</v>
      </c>
      <c r="O78" s="117">
        <f t="shared" si="9"/>
        <v>0</v>
      </c>
      <c r="P78" s="812"/>
      <c r="R78" s="300"/>
      <c r="S78" s="300"/>
      <c r="T78" s="300"/>
    </row>
    <row r="79" spans="1:20" x14ac:dyDescent="0.25">
      <c r="A79" s="35">
        <v>2111</v>
      </c>
      <c r="B79" s="56" t="s">
        <v>70</v>
      </c>
      <c r="C79" s="362">
        <f t="shared" si="5"/>
        <v>0</v>
      </c>
      <c r="D79" s="253"/>
      <c r="E79" s="59"/>
      <c r="F79" s="149">
        <f t="shared" si="6"/>
        <v>0</v>
      </c>
      <c r="G79" s="253"/>
      <c r="H79" s="202"/>
      <c r="I79" s="112">
        <f t="shared" si="7"/>
        <v>0</v>
      </c>
      <c r="J79" s="253"/>
      <c r="K79" s="202"/>
      <c r="L79" s="112">
        <f t="shared" si="8"/>
        <v>0</v>
      </c>
      <c r="M79" s="125"/>
      <c r="N79" s="59"/>
      <c r="O79" s="112">
        <f t="shared" si="9"/>
        <v>0</v>
      </c>
      <c r="P79" s="815"/>
      <c r="R79" s="300"/>
      <c r="S79" s="300"/>
      <c r="T79" s="300"/>
    </row>
    <row r="80" spans="1:20" ht="24" x14ac:dyDescent="0.25">
      <c r="A80" s="35">
        <v>2112</v>
      </c>
      <c r="B80" s="56" t="s">
        <v>300</v>
      </c>
      <c r="C80" s="362">
        <f t="shared" si="5"/>
        <v>0</v>
      </c>
      <c r="D80" s="253">
        <v>0</v>
      </c>
      <c r="E80" s="59"/>
      <c r="F80" s="149">
        <f t="shared" si="6"/>
        <v>0</v>
      </c>
      <c r="G80" s="253"/>
      <c r="H80" s="202"/>
      <c r="I80" s="112">
        <f t="shared" si="7"/>
        <v>0</v>
      </c>
      <c r="J80" s="253"/>
      <c r="K80" s="202"/>
      <c r="L80" s="112">
        <f t="shared" si="8"/>
        <v>0</v>
      </c>
      <c r="M80" s="125"/>
      <c r="N80" s="59"/>
      <c r="O80" s="112">
        <f t="shared" si="9"/>
        <v>0</v>
      </c>
      <c r="P80" s="815"/>
      <c r="R80" s="300"/>
      <c r="S80" s="300"/>
      <c r="T80" s="300"/>
    </row>
    <row r="81" spans="1:20" ht="33" customHeight="1" x14ac:dyDescent="0.25">
      <c r="A81" s="111">
        <v>2120</v>
      </c>
      <c r="B81" s="56" t="s">
        <v>301</v>
      </c>
      <c r="C81" s="362">
        <f t="shared" si="5"/>
        <v>0</v>
      </c>
      <c r="D81" s="254">
        <f>SUM(D82:D83)</f>
        <v>0</v>
      </c>
      <c r="E81" s="38">
        <f>SUM(E82:E83)</f>
        <v>0</v>
      </c>
      <c r="F81" s="149">
        <f t="shared" si="6"/>
        <v>0</v>
      </c>
      <c r="G81" s="254">
        <f>SUM(G82:G83)</f>
        <v>0</v>
      </c>
      <c r="H81" s="118">
        <f>SUM(H82:H83)</f>
        <v>0</v>
      </c>
      <c r="I81" s="112">
        <f t="shared" si="7"/>
        <v>0</v>
      </c>
      <c r="J81" s="254">
        <f>SUM(J82:J83)</f>
        <v>0</v>
      </c>
      <c r="K81" s="118">
        <f>SUM(K82:K83)</f>
        <v>0</v>
      </c>
      <c r="L81" s="112">
        <f t="shared" si="8"/>
        <v>0</v>
      </c>
      <c r="M81" s="135">
        <f>SUM(M82:M83)</f>
        <v>0</v>
      </c>
      <c r="N81" s="38">
        <f>SUM(N82:N83)</f>
        <v>0</v>
      </c>
      <c r="O81" s="112">
        <f t="shared" si="9"/>
        <v>0</v>
      </c>
      <c r="P81" s="815"/>
      <c r="R81" s="300"/>
      <c r="S81" s="300"/>
      <c r="T81" s="300"/>
    </row>
    <row r="82" spans="1:20" x14ac:dyDescent="0.25">
      <c r="A82" s="35">
        <v>2121</v>
      </c>
      <c r="B82" s="56" t="s">
        <v>70</v>
      </c>
      <c r="C82" s="362">
        <f t="shared" si="5"/>
        <v>0</v>
      </c>
      <c r="D82" s="253"/>
      <c r="E82" s="59"/>
      <c r="F82" s="149">
        <f t="shared" si="6"/>
        <v>0</v>
      </c>
      <c r="G82" s="253"/>
      <c r="H82" s="202"/>
      <c r="I82" s="112">
        <f t="shared" si="7"/>
        <v>0</v>
      </c>
      <c r="J82" s="253"/>
      <c r="K82" s="202"/>
      <c r="L82" s="112">
        <f t="shared" si="8"/>
        <v>0</v>
      </c>
      <c r="M82" s="125"/>
      <c r="N82" s="59"/>
      <c r="O82" s="112">
        <f t="shared" si="9"/>
        <v>0</v>
      </c>
      <c r="P82" s="815"/>
      <c r="R82" s="300"/>
      <c r="S82" s="300"/>
      <c r="T82" s="300"/>
    </row>
    <row r="83" spans="1:20" ht="24" x14ac:dyDescent="0.25">
      <c r="A83" s="35">
        <v>2122</v>
      </c>
      <c r="B83" s="56" t="s">
        <v>300</v>
      </c>
      <c r="C83" s="362">
        <f t="shared" si="5"/>
        <v>0</v>
      </c>
      <c r="D83" s="253"/>
      <c r="E83" s="59"/>
      <c r="F83" s="149">
        <f t="shared" si="6"/>
        <v>0</v>
      </c>
      <c r="G83" s="253"/>
      <c r="H83" s="202"/>
      <c r="I83" s="112">
        <f t="shared" si="7"/>
        <v>0</v>
      </c>
      <c r="J83" s="253"/>
      <c r="K83" s="202"/>
      <c r="L83" s="112">
        <f t="shared" si="8"/>
        <v>0</v>
      </c>
      <c r="M83" s="125"/>
      <c r="N83" s="59"/>
      <c r="O83" s="112">
        <f t="shared" si="9"/>
        <v>0</v>
      </c>
      <c r="P83" s="815"/>
      <c r="R83" s="300"/>
      <c r="S83" s="300"/>
      <c r="T83" s="300"/>
    </row>
    <row r="84" spans="1:20" x14ac:dyDescent="0.25">
      <c r="A84" s="42">
        <v>2200</v>
      </c>
      <c r="B84" s="104" t="s">
        <v>71</v>
      </c>
      <c r="C84" s="363">
        <f t="shared" si="5"/>
        <v>68963</v>
      </c>
      <c r="D84" s="249">
        <f>SUM(D85,D90,D96,D104,D113,D117,D123,D129)</f>
        <v>66378</v>
      </c>
      <c r="E84" s="48">
        <f>SUM(E85,E90,E96,E104,E113,E117,E123,E129)</f>
        <v>0</v>
      </c>
      <c r="F84" s="250">
        <f t="shared" si="6"/>
        <v>66378</v>
      </c>
      <c r="G84" s="249">
        <f>SUM(G85,G90,G96,G104,G113,G117,G123,G129)</f>
        <v>0</v>
      </c>
      <c r="H84" s="105">
        <f>SUM(H85,H90,H96,H104,H113,H117,H123,H129)</f>
        <v>0</v>
      </c>
      <c r="I84" s="115">
        <f t="shared" si="7"/>
        <v>0</v>
      </c>
      <c r="J84" s="249">
        <f>SUM(J85,J90,J96,J104,J113,J117,J123,J129)</f>
        <v>2611</v>
      </c>
      <c r="K84" s="105">
        <f>SUM(K85,K90,K96,K104,K113,K117,K123,K129)</f>
        <v>-26</v>
      </c>
      <c r="L84" s="115">
        <f t="shared" si="8"/>
        <v>2585</v>
      </c>
      <c r="M84" s="137">
        <f>SUM(M85,M90,M96,M104,M113,M117,M123,M129)</f>
        <v>0</v>
      </c>
      <c r="N84" s="62">
        <f>SUM(N85,N90,N96,N104,N113,N117,N123,N129)</f>
        <v>0</v>
      </c>
      <c r="O84" s="284">
        <f t="shared" si="9"/>
        <v>0</v>
      </c>
      <c r="P84" s="830"/>
      <c r="R84" s="300"/>
      <c r="S84" s="300"/>
      <c r="T84" s="300"/>
    </row>
    <row r="85" spans="1:20" ht="24" x14ac:dyDescent="0.25">
      <c r="A85" s="106">
        <v>2210</v>
      </c>
      <c r="B85" s="78" t="s">
        <v>72</v>
      </c>
      <c r="C85" s="378">
        <f t="shared" si="5"/>
        <v>2186</v>
      </c>
      <c r="D85" s="131">
        <f>SUM(D86:D89)</f>
        <v>2186</v>
      </c>
      <c r="E85" s="107">
        <f>SUM(E86:E89)</f>
        <v>0</v>
      </c>
      <c r="F85" s="251">
        <f t="shared" si="6"/>
        <v>2186</v>
      </c>
      <c r="G85" s="131">
        <f>SUM(G86:G89)</f>
        <v>0</v>
      </c>
      <c r="H85" s="200">
        <f>SUM(H86:H89)</f>
        <v>0</v>
      </c>
      <c r="I85" s="108">
        <f t="shared" si="7"/>
        <v>0</v>
      </c>
      <c r="J85" s="131">
        <f>SUM(J86:J89)</f>
        <v>0</v>
      </c>
      <c r="K85" s="200">
        <f>SUM(K86:K89)</f>
        <v>0</v>
      </c>
      <c r="L85" s="108">
        <f t="shared" si="8"/>
        <v>0</v>
      </c>
      <c r="M85" s="136">
        <f>SUM(M86:M89)</f>
        <v>0</v>
      </c>
      <c r="N85" s="107">
        <f>SUM(N86:N89)</f>
        <v>0</v>
      </c>
      <c r="O85" s="108">
        <f t="shared" si="9"/>
        <v>0</v>
      </c>
      <c r="P85" s="822"/>
      <c r="R85" s="300"/>
      <c r="S85" s="300"/>
      <c r="T85" s="300"/>
    </row>
    <row r="86" spans="1:20" ht="24" x14ac:dyDescent="0.25">
      <c r="A86" s="31">
        <v>2211</v>
      </c>
      <c r="B86" s="50" t="s">
        <v>73</v>
      </c>
      <c r="C86" s="362">
        <f t="shared" si="5"/>
        <v>0</v>
      </c>
      <c r="D86" s="252"/>
      <c r="E86" s="53"/>
      <c r="F86" s="258">
        <f t="shared" si="6"/>
        <v>0</v>
      </c>
      <c r="G86" s="252"/>
      <c r="H86" s="201"/>
      <c r="I86" s="117">
        <f t="shared" si="7"/>
        <v>0</v>
      </c>
      <c r="J86" s="252"/>
      <c r="K86" s="201"/>
      <c r="L86" s="117">
        <f t="shared" si="8"/>
        <v>0</v>
      </c>
      <c r="M86" s="294"/>
      <c r="N86" s="53"/>
      <c r="O86" s="117">
        <f t="shared" si="9"/>
        <v>0</v>
      </c>
      <c r="P86" s="812"/>
      <c r="R86" s="300"/>
      <c r="S86" s="300"/>
      <c r="T86" s="300"/>
    </row>
    <row r="87" spans="1:20" ht="36" x14ac:dyDescent="0.25">
      <c r="A87" s="35">
        <v>2212</v>
      </c>
      <c r="B87" s="56" t="s">
        <v>74</v>
      </c>
      <c r="C87" s="362">
        <f t="shared" si="5"/>
        <v>1697</v>
      </c>
      <c r="D87" s="253">
        <v>1697</v>
      </c>
      <c r="E87" s="59"/>
      <c r="F87" s="149">
        <f t="shared" si="6"/>
        <v>1697</v>
      </c>
      <c r="G87" s="253"/>
      <c r="H87" s="202"/>
      <c r="I87" s="112">
        <f t="shared" si="7"/>
        <v>0</v>
      </c>
      <c r="J87" s="253"/>
      <c r="K87" s="202"/>
      <c r="L87" s="112">
        <f t="shared" si="8"/>
        <v>0</v>
      </c>
      <c r="M87" s="125"/>
      <c r="N87" s="59"/>
      <c r="O87" s="112">
        <f t="shared" si="9"/>
        <v>0</v>
      </c>
      <c r="P87" s="815"/>
      <c r="R87" s="300"/>
      <c r="S87" s="300"/>
      <c r="T87" s="300"/>
    </row>
    <row r="88" spans="1:20" ht="24" x14ac:dyDescent="0.25">
      <c r="A88" s="35">
        <v>2214</v>
      </c>
      <c r="B88" s="56" t="s">
        <v>75</v>
      </c>
      <c r="C88" s="362">
        <f t="shared" si="5"/>
        <v>410</v>
      </c>
      <c r="D88" s="253">
        <v>410</v>
      </c>
      <c r="E88" s="59"/>
      <c r="F88" s="149">
        <f t="shared" si="6"/>
        <v>410</v>
      </c>
      <c r="G88" s="253"/>
      <c r="H88" s="202"/>
      <c r="I88" s="112">
        <f t="shared" si="7"/>
        <v>0</v>
      </c>
      <c r="J88" s="253"/>
      <c r="K88" s="202"/>
      <c r="L88" s="112">
        <f t="shared" si="8"/>
        <v>0</v>
      </c>
      <c r="M88" s="125"/>
      <c r="N88" s="59"/>
      <c r="O88" s="112">
        <f t="shared" si="9"/>
        <v>0</v>
      </c>
      <c r="P88" s="815"/>
      <c r="R88" s="300"/>
      <c r="S88" s="300"/>
      <c r="T88" s="300"/>
    </row>
    <row r="89" spans="1:20" x14ac:dyDescent="0.25">
      <c r="A89" s="35">
        <v>2219</v>
      </c>
      <c r="B89" s="56" t="s">
        <v>76</v>
      </c>
      <c r="C89" s="362">
        <f t="shared" si="5"/>
        <v>79</v>
      </c>
      <c r="D89" s="253">
        <v>79</v>
      </c>
      <c r="E89" s="59"/>
      <c r="F89" s="149">
        <f t="shared" si="6"/>
        <v>79</v>
      </c>
      <c r="G89" s="253"/>
      <c r="H89" s="202"/>
      <c r="I89" s="112">
        <f t="shared" si="7"/>
        <v>0</v>
      </c>
      <c r="J89" s="253"/>
      <c r="K89" s="202"/>
      <c r="L89" s="112">
        <f t="shared" si="8"/>
        <v>0</v>
      </c>
      <c r="M89" s="125"/>
      <c r="N89" s="59"/>
      <c r="O89" s="112">
        <f t="shared" si="9"/>
        <v>0</v>
      </c>
      <c r="P89" s="815"/>
      <c r="R89" s="300"/>
      <c r="S89" s="300"/>
      <c r="T89" s="300"/>
    </row>
    <row r="90" spans="1:20" ht="24" x14ac:dyDescent="0.25">
      <c r="A90" s="111">
        <v>2220</v>
      </c>
      <c r="B90" s="56" t="s">
        <v>77</v>
      </c>
      <c r="C90" s="362">
        <f t="shared" si="5"/>
        <v>53798</v>
      </c>
      <c r="D90" s="254">
        <f>SUM(D91:D95)</f>
        <v>51578</v>
      </c>
      <c r="E90" s="38">
        <f>SUM(E91:E95)</f>
        <v>0</v>
      </c>
      <c r="F90" s="149">
        <f t="shared" si="6"/>
        <v>51578</v>
      </c>
      <c r="G90" s="254">
        <f>SUM(G91:G95)</f>
        <v>0</v>
      </c>
      <c r="H90" s="118">
        <f>SUM(H91:H95)</f>
        <v>0</v>
      </c>
      <c r="I90" s="112">
        <f t="shared" si="7"/>
        <v>0</v>
      </c>
      <c r="J90" s="254">
        <f>SUM(J91:J95)</f>
        <v>2246</v>
      </c>
      <c r="K90" s="118">
        <f>SUM(K91:K95)</f>
        <v>-26</v>
      </c>
      <c r="L90" s="112">
        <f t="shared" si="8"/>
        <v>2220</v>
      </c>
      <c r="M90" s="135">
        <f>SUM(M91:M95)</f>
        <v>0</v>
      </c>
      <c r="N90" s="38">
        <f>SUM(N91:N95)</f>
        <v>0</v>
      </c>
      <c r="O90" s="112">
        <f t="shared" si="9"/>
        <v>0</v>
      </c>
      <c r="P90" s="815"/>
      <c r="R90" s="300"/>
      <c r="S90" s="300"/>
      <c r="T90" s="300"/>
    </row>
    <row r="91" spans="1:20" x14ac:dyDescent="0.25">
      <c r="A91" s="35">
        <v>2221</v>
      </c>
      <c r="B91" s="56" t="s">
        <v>78</v>
      </c>
      <c r="C91" s="362">
        <f t="shared" si="5"/>
        <v>42192</v>
      </c>
      <c r="D91" s="253">
        <v>42192</v>
      </c>
      <c r="E91" s="59">
        <v>0</v>
      </c>
      <c r="F91" s="149">
        <f t="shared" si="6"/>
        <v>42192</v>
      </c>
      <c r="G91" s="253"/>
      <c r="H91" s="202"/>
      <c r="I91" s="112">
        <f t="shared" si="7"/>
        <v>0</v>
      </c>
      <c r="J91" s="253"/>
      <c r="K91" s="202"/>
      <c r="L91" s="112">
        <f t="shared" si="8"/>
        <v>0</v>
      </c>
      <c r="M91" s="125"/>
      <c r="N91" s="59"/>
      <c r="O91" s="112">
        <f t="shared" si="9"/>
        <v>0</v>
      </c>
      <c r="P91" s="815"/>
      <c r="R91" s="300"/>
      <c r="S91" s="300"/>
      <c r="T91" s="300"/>
    </row>
    <row r="92" spans="1:20" x14ac:dyDescent="0.25">
      <c r="A92" s="35">
        <v>2222</v>
      </c>
      <c r="B92" s="56" t="s">
        <v>79</v>
      </c>
      <c r="C92" s="362">
        <f t="shared" si="5"/>
        <v>1573</v>
      </c>
      <c r="D92" s="253">
        <v>1373</v>
      </c>
      <c r="E92" s="59"/>
      <c r="F92" s="149">
        <f t="shared" si="6"/>
        <v>1373</v>
      </c>
      <c r="G92" s="253"/>
      <c r="H92" s="202"/>
      <c r="I92" s="112">
        <f t="shared" si="7"/>
        <v>0</v>
      </c>
      <c r="J92" s="253">
        <v>200</v>
      </c>
      <c r="K92" s="202"/>
      <c r="L92" s="112">
        <f t="shared" si="8"/>
        <v>200</v>
      </c>
      <c r="M92" s="125"/>
      <c r="N92" s="59"/>
      <c r="O92" s="112">
        <f t="shared" si="9"/>
        <v>0</v>
      </c>
      <c r="P92" s="815"/>
      <c r="R92" s="300"/>
      <c r="S92" s="300"/>
      <c r="T92" s="300"/>
    </row>
    <row r="93" spans="1:20" ht="25.5" x14ac:dyDescent="0.25">
      <c r="A93" s="35">
        <v>2223</v>
      </c>
      <c r="B93" s="56" t="s">
        <v>80</v>
      </c>
      <c r="C93" s="362">
        <f t="shared" si="5"/>
        <v>9730</v>
      </c>
      <c r="D93" s="253">
        <v>7798</v>
      </c>
      <c r="E93" s="59"/>
      <c r="F93" s="149">
        <f t="shared" si="6"/>
        <v>7798</v>
      </c>
      <c r="G93" s="253"/>
      <c r="H93" s="202"/>
      <c r="I93" s="112">
        <f t="shared" si="7"/>
        <v>0</v>
      </c>
      <c r="J93" s="253">
        <v>1958</v>
      </c>
      <c r="K93" s="202">
        <v>-26</v>
      </c>
      <c r="L93" s="112">
        <f t="shared" si="8"/>
        <v>1932</v>
      </c>
      <c r="M93" s="125"/>
      <c r="N93" s="59"/>
      <c r="O93" s="112">
        <f t="shared" si="9"/>
        <v>0</v>
      </c>
      <c r="P93" s="815" t="s">
        <v>694</v>
      </c>
      <c r="R93" s="300"/>
      <c r="S93" s="300"/>
      <c r="T93" s="300"/>
    </row>
    <row r="94" spans="1:20" ht="41.25" customHeight="1" x14ac:dyDescent="0.25">
      <c r="A94" s="35">
        <v>2224</v>
      </c>
      <c r="B94" s="56" t="s">
        <v>302</v>
      </c>
      <c r="C94" s="362">
        <f t="shared" si="5"/>
        <v>303</v>
      </c>
      <c r="D94" s="253">
        <v>215</v>
      </c>
      <c r="E94" s="59">
        <v>0</v>
      </c>
      <c r="F94" s="149">
        <f t="shared" si="6"/>
        <v>215</v>
      </c>
      <c r="G94" s="253"/>
      <c r="H94" s="202"/>
      <c r="I94" s="112">
        <f t="shared" si="7"/>
        <v>0</v>
      </c>
      <c r="J94" s="253">
        <v>88</v>
      </c>
      <c r="K94" s="202"/>
      <c r="L94" s="112">
        <f t="shared" si="8"/>
        <v>88</v>
      </c>
      <c r="M94" s="125"/>
      <c r="N94" s="59"/>
      <c r="O94" s="112">
        <f t="shared" si="9"/>
        <v>0</v>
      </c>
      <c r="P94" s="815"/>
      <c r="R94" s="300"/>
      <c r="S94" s="300"/>
      <c r="T94" s="300"/>
    </row>
    <row r="95" spans="1:20" ht="24" x14ac:dyDescent="0.25">
      <c r="A95" s="35">
        <v>2229</v>
      </c>
      <c r="B95" s="56" t="s">
        <v>81</v>
      </c>
      <c r="C95" s="362">
        <f t="shared" si="5"/>
        <v>0</v>
      </c>
      <c r="D95" s="253"/>
      <c r="E95" s="59"/>
      <c r="F95" s="149">
        <f t="shared" si="6"/>
        <v>0</v>
      </c>
      <c r="G95" s="253"/>
      <c r="H95" s="202"/>
      <c r="I95" s="112">
        <f t="shared" si="7"/>
        <v>0</v>
      </c>
      <c r="J95" s="253"/>
      <c r="K95" s="202"/>
      <c r="L95" s="112">
        <f t="shared" si="8"/>
        <v>0</v>
      </c>
      <c r="M95" s="125"/>
      <c r="N95" s="59"/>
      <c r="O95" s="112">
        <f t="shared" si="9"/>
        <v>0</v>
      </c>
      <c r="P95" s="815"/>
      <c r="R95" s="300"/>
      <c r="S95" s="300"/>
      <c r="T95" s="300"/>
    </row>
    <row r="96" spans="1:20" ht="36" x14ac:dyDescent="0.25">
      <c r="A96" s="111">
        <v>2230</v>
      </c>
      <c r="B96" s="56" t="s">
        <v>82</v>
      </c>
      <c r="C96" s="362">
        <f t="shared" si="5"/>
        <v>1778</v>
      </c>
      <c r="D96" s="254">
        <f>SUM(D97:D103)</f>
        <v>1778</v>
      </c>
      <c r="E96" s="38">
        <f>SUM(E97:E103)</f>
        <v>0</v>
      </c>
      <c r="F96" s="149">
        <f t="shared" si="6"/>
        <v>1778</v>
      </c>
      <c r="G96" s="254">
        <f>SUM(G97:G103)</f>
        <v>0</v>
      </c>
      <c r="H96" s="118">
        <f>SUM(H97:H103)</f>
        <v>0</v>
      </c>
      <c r="I96" s="112">
        <f t="shared" si="7"/>
        <v>0</v>
      </c>
      <c r="J96" s="254">
        <f>SUM(J97:J103)</f>
        <v>0</v>
      </c>
      <c r="K96" s="118">
        <f>SUM(K97:K103)</f>
        <v>0</v>
      </c>
      <c r="L96" s="112">
        <f t="shared" si="8"/>
        <v>0</v>
      </c>
      <c r="M96" s="135">
        <f>SUM(M97:M103)</f>
        <v>0</v>
      </c>
      <c r="N96" s="38">
        <f>SUM(N97:N103)</f>
        <v>0</v>
      </c>
      <c r="O96" s="112">
        <f t="shared" si="9"/>
        <v>0</v>
      </c>
      <c r="P96" s="815"/>
      <c r="R96" s="300"/>
      <c r="S96" s="300"/>
      <c r="T96" s="300"/>
    </row>
    <row r="97" spans="1:20" ht="24" x14ac:dyDescent="0.25">
      <c r="A97" s="35">
        <v>2231</v>
      </c>
      <c r="B97" s="56" t="s">
        <v>303</v>
      </c>
      <c r="C97" s="362">
        <f t="shared" si="5"/>
        <v>0</v>
      </c>
      <c r="D97" s="253"/>
      <c r="E97" s="59"/>
      <c r="F97" s="149">
        <f t="shared" si="6"/>
        <v>0</v>
      </c>
      <c r="G97" s="253"/>
      <c r="H97" s="202"/>
      <c r="I97" s="112">
        <f t="shared" si="7"/>
        <v>0</v>
      </c>
      <c r="J97" s="253"/>
      <c r="K97" s="202"/>
      <c r="L97" s="112">
        <f t="shared" si="8"/>
        <v>0</v>
      </c>
      <c r="M97" s="125"/>
      <c r="N97" s="59"/>
      <c r="O97" s="112">
        <f t="shared" si="9"/>
        <v>0</v>
      </c>
      <c r="P97" s="815"/>
      <c r="R97" s="300"/>
      <c r="S97" s="300"/>
      <c r="T97" s="300"/>
    </row>
    <row r="98" spans="1:20" ht="36" x14ac:dyDescent="0.25">
      <c r="A98" s="35">
        <v>2232</v>
      </c>
      <c r="B98" s="56" t="s">
        <v>83</v>
      </c>
      <c r="C98" s="362">
        <f t="shared" si="5"/>
        <v>0</v>
      </c>
      <c r="D98" s="253"/>
      <c r="E98" s="59"/>
      <c r="F98" s="149">
        <f t="shared" si="6"/>
        <v>0</v>
      </c>
      <c r="G98" s="253"/>
      <c r="H98" s="202"/>
      <c r="I98" s="112">
        <f t="shared" si="7"/>
        <v>0</v>
      </c>
      <c r="J98" s="253"/>
      <c r="K98" s="202"/>
      <c r="L98" s="112">
        <f t="shared" si="8"/>
        <v>0</v>
      </c>
      <c r="M98" s="125"/>
      <c r="N98" s="59"/>
      <c r="O98" s="112">
        <f t="shared" si="9"/>
        <v>0</v>
      </c>
      <c r="P98" s="815"/>
      <c r="R98" s="300"/>
      <c r="S98" s="300"/>
      <c r="T98" s="300"/>
    </row>
    <row r="99" spans="1:20" ht="24" x14ac:dyDescent="0.25">
      <c r="A99" s="31">
        <v>2233</v>
      </c>
      <c r="B99" s="50" t="s">
        <v>84</v>
      </c>
      <c r="C99" s="362">
        <f t="shared" si="5"/>
        <v>0</v>
      </c>
      <c r="D99" s="252"/>
      <c r="E99" s="53"/>
      <c r="F99" s="258">
        <f t="shared" si="6"/>
        <v>0</v>
      </c>
      <c r="G99" s="252"/>
      <c r="H99" s="201"/>
      <c r="I99" s="117">
        <f t="shared" si="7"/>
        <v>0</v>
      </c>
      <c r="J99" s="252"/>
      <c r="K99" s="201"/>
      <c r="L99" s="117">
        <f t="shared" si="8"/>
        <v>0</v>
      </c>
      <c r="M99" s="294"/>
      <c r="N99" s="53"/>
      <c r="O99" s="117">
        <f t="shared" si="9"/>
        <v>0</v>
      </c>
      <c r="P99" s="812"/>
      <c r="R99" s="300"/>
      <c r="S99" s="300"/>
      <c r="T99" s="300"/>
    </row>
    <row r="100" spans="1:20" ht="36" x14ac:dyDescent="0.25">
      <c r="A100" s="35">
        <v>2234</v>
      </c>
      <c r="B100" s="56" t="s">
        <v>85</v>
      </c>
      <c r="C100" s="362">
        <f t="shared" si="5"/>
        <v>0</v>
      </c>
      <c r="D100" s="253"/>
      <c r="E100" s="59"/>
      <c r="F100" s="149">
        <f t="shared" si="6"/>
        <v>0</v>
      </c>
      <c r="G100" s="253"/>
      <c r="H100" s="202"/>
      <c r="I100" s="112">
        <f t="shared" si="7"/>
        <v>0</v>
      </c>
      <c r="J100" s="253"/>
      <c r="K100" s="202"/>
      <c r="L100" s="112">
        <f t="shared" si="8"/>
        <v>0</v>
      </c>
      <c r="M100" s="125"/>
      <c r="N100" s="59"/>
      <c r="O100" s="112">
        <f t="shared" si="9"/>
        <v>0</v>
      </c>
      <c r="P100" s="815"/>
      <c r="R100" s="300"/>
      <c r="S100" s="300"/>
      <c r="T100" s="300"/>
    </row>
    <row r="101" spans="1:20" ht="24" x14ac:dyDescent="0.25">
      <c r="A101" s="35">
        <v>2235</v>
      </c>
      <c r="B101" s="56" t="s">
        <v>304</v>
      </c>
      <c r="C101" s="362">
        <f t="shared" si="5"/>
        <v>0</v>
      </c>
      <c r="D101" s="253"/>
      <c r="E101" s="59"/>
      <c r="F101" s="149">
        <f t="shared" si="6"/>
        <v>0</v>
      </c>
      <c r="G101" s="253"/>
      <c r="H101" s="202"/>
      <c r="I101" s="112">
        <f t="shared" si="7"/>
        <v>0</v>
      </c>
      <c r="J101" s="253"/>
      <c r="K101" s="202"/>
      <c r="L101" s="112">
        <f t="shared" si="8"/>
        <v>0</v>
      </c>
      <c r="M101" s="125"/>
      <c r="N101" s="59"/>
      <c r="O101" s="112">
        <f t="shared" si="9"/>
        <v>0</v>
      </c>
      <c r="P101" s="815"/>
      <c r="R101" s="300"/>
      <c r="S101" s="300"/>
      <c r="T101" s="300"/>
    </row>
    <row r="102" spans="1:20" x14ac:dyDescent="0.25">
      <c r="A102" s="35">
        <v>2236</v>
      </c>
      <c r="B102" s="56" t="s">
        <v>86</v>
      </c>
      <c r="C102" s="362">
        <f t="shared" si="5"/>
        <v>0</v>
      </c>
      <c r="D102" s="253"/>
      <c r="E102" s="59"/>
      <c r="F102" s="149">
        <f t="shared" si="6"/>
        <v>0</v>
      </c>
      <c r="G102" s="253"/>
      <c r="H102" s="202"/>
      <c r="I102" s="112">
        <f t="shared" si="7"/>
        <v>0</v>
      </c>
      <c r="J102" s="253"/>
      <c r="K102" s="202"/>
      <c r="L102" s="112">
        <f t="shared" si="8"/>
        <v>0</v>
      </c>
      <c r="M102" s="125"/>
      <c r="N102" s="59"/>
      <c r="O102" s="112">
        <f t="shared" si="9"/>
        <v>0</v>
      </c>
      <c r="P102" s="815"/>
      <c r="R102" s="300"/>
      <c r="S102" s="300"/>
      <c r="T102" s="300"/>
    </row>
    <row r="103" spans="1:20" ht="24" x14ac:dyDescent="0.25">
      <c r="A103" s="35">
        <v>2239</v>
      </c>
      <c r="B103" s="56" t="s">
        <v>87</v>
      </c>
      <c r="C103" s="362">
        <f t="shared" si="5"/>
        <v>1778</v>
      </c>
      <c r="D103" s="253">
        <v>1778</v>
      </c>
      <c r="E103" s="59"/>
      <c r="F103" s="149">
        <f t="shared" si="6"/>
        <v>1778</v>
      </c>
      <c r="G103" s="253"/>
      <c r="H103" s="202"/>
      <c r="I103" s="112">
        <f t="shared" si="7"/>
        <v>0</v>
      </c>
      <c r="J103" s="253"/>
      <c r="K103" s="202"/>
      <c r="L103" s="112">
        <f t="shared" si="8"/>
        <v>0</v>
      </c>
      <c r="M103" s="125"/>
      <c r="N103" s="59"/>
      <c r="O103" s="112">
        <f t="shared" si="9"/>
        <v>0</v>
      </c>
      <c r="P103" s="815"/>
      <c r="R103" s="300"/>
      <c r="S103" s="300"/>
      <c r="T103" s="300"/>
    </row>
    <row r="104" spans="1:20" ht="36" x14ac:dyDescent="0.25">
      <c r="A104" s="111">
        <v>2240</v>
      </c>
      <c r="B104" s="56" t="s">
        <v>305</v>
      </c>
      <c r="C104" s="362">
        <f t="shared" si="5"/>
        <v>9155</v>
      </c>
      <c r="D104" s="254">
        <f>SUM(D105:D112)</f>
        <v>8790</v>
      </c>
      <c r="E104" s="38">
        <f>SUM(E105:E112)</f>
        <v>0</v>
      </c>
      <c r="F104" s="149">
        <f t="shared" si="6"/>
        <v>8790</v>
      </c>
      <c r="G104" s="254">
        <f>SUM(G105:G112)</f>
        <v>0</v>
      </c>
      <c r="H104" s="118">
        <f>SUM(H105:H112)</f>
        <v>0</v>
      </c>
      <c r="I104" s="112">
        <f t="shared" si="7"/>
        <v>0</v>
      </c>
      <c r="J104" s="254">
        <f>SUM(J105:J112)</f>
        <v>365</v>
      </c>
      <c r="K104" s="118">
        <f>SUM(K105:K112)</f>
        <v>0</v>
      </c>
      <c r="L104" s="112">
        <f t="shared" si="8"/>
        <v>365</v>
      </c>
      <c r="M104" s="135">
        <f>SUM(M105:M112)</f>
        <v>0</v>
      </c>
      <c r="N104" s="38">
        <f>SUM(N105:N112)</f>
        <v>0</v>
      </c>
      <c r="O104" s="112">
        <f t="shared" si="9"/>
        <v>0</v>
      </c>
      <c r="P104" s="815"/>
      <c r="R104" s="300"/>
      <c r="S104" s="300"/>
      <c r="T104" s="300"/>
    </row>
    <row r="105" spans="1:20" x14ac:dyDescent="0.25">
      <c r="A105" s="35">
        <v>2241</v>
      </c>
      <c r="B105" s="56" t="s">
        <v>88</v>
      </c>
      <c r="C105" s="362">
        <f t="shared" si="5"/>
        <v>3180</v>
      </c>
      <c r="D105" s="253">
        <v>3180</v>
      </c>
      <c r="E105" s="59"/>
      <c r="F105" s="149">
        <f t="shared" si="6"/>
        <v>3180</v>
      </c>
      <c r="G105" s="253"/>
      <c r="H105" s="202"/>
      <c r="I105" s="112">
        <f t="shared" si="7"/>
        <v>0</v>
      </c>
      <c r="J105" s="253"/>
      <c r="K105" s="202"/>
      <c r="L105" s="112">
        <f t="shared" si="8"/>
        <v>0</v>
      </c>
      <c r="M105" s="125"/>
      <c r="N105" s="59"/>
      <c r="O105" s="112">
        <f t="shared" si="9"/>
        <v>0</v>
      </c>
      <c r="P105" s="815"/>
      <c r="R105" s="300"/>
      <c r="S105" s="300"/>
      <c r="T105" s="300"/>
    </row>
    <row r="106" spans="1:20" ht="24" x14ac:dyDescent="0.25">
      <c r="A106" s="35">
        <v>2242</v>
      </c>
      <c r="B106" s="56" t="s">
        <v>89</v>
      </c>
      <c r="C106" s="362">
        <f t="shared" si="5"/>
        <v>197</v>
      </c>
      <c r="D106" s="253">
        <v>197</v>
      </c>
      <c r="E106" s="59"/>
      <c r="F106" s="149">
        <f t="shared" si="6"/>
        <v>197</v>
      </c>
      <c r="G106" s="253"/>
      <c r="H106" s="202"/>
      <c r="I106" s="112">
        <f t="shared" si="7"/>
        <v>0</v>
      </c>
      <c r="J106" s="253"/>
      <c r="K106" s="202"/>
      <c r="L106" s="112">
        <f t="shared" si="8"/>
        <v>0</v>
      </c>
      <c r="M106" s="125"/>
      <c r="N106" s="59"/>
      <c r="O106" s="112">
        <f t="shared" si="9"/>
        <v>0</v>
      </c>
      <c r="P106" s="815"/>
      <c r="R106" s="300"/>
      <c r="S106" s="300"/>
      <c r="T106" s="300"/>
    </row>
    <row r="107" spans="1:20" ht="24" x14ac:dyDescent="0.25">
      <c r="A107" s="35">
        <v>2243</v>
      </c>
      <c r="B107" s="56" t="s">
        <v>90</v>
      </c>
      <c r="C107" s="362">
        <f t="shared" si="5"/>
        <v>746</v>
      </c>
      <c r="D107" s="253">
        <v>746</v>
      </c>
      <c r="E107" s="59"/>
      <c r="F107" s="149">
        <f t="shared" si="6"/>
        <v>746</v>
      </c>
      <c r="G107" s="253"/>
      <c r="H107" s="202"/>
      <c r="I107" s="112">
        <f t="shared" si="7"/>
        <v>0</v>
      </c>
      <c r="J107" s="253"/>
      <c r="K107" s="202"/>
      <c r="L107" s="112">
        <f t="shared" si="8"/>
        <v>0</v>
      </c>
      <c r="M107" s="125"/>
      <c r="N107" s="59"/>
      <c r="O107" s="112">
        <f t="shared" si="9"/>
        <v>0</v>
      </c>
      <c r="P107" s="815"/>
      <c r="R107" s="300"/>
      <c r="S107" s="300"/>
      <c r="T107" s="300"/>
    </row>
    <row r="108" spans="1:20" x14ac:dyDescent="0.25">
      <c r="A108" s="35">
        <v>2244</v>
      </c>
      <c r="B108" s="56" t="s">
        <v>306</v>
      </c>
      <c r="C108" s="362">
        <f t="shared" si="5"/>
        <v>4973</v>
      </c>
      <c r="D108" s="253">
        <v>4608</v>
      </c>
      <c r="E108" s="59"/>
      <c r="F108" s="149">
        <f t="shared" si="6"/>
        <v>4608</v>
      </c>
      <c r="G108" s="253"/>
      <c r="H108" s="202"/>
      <c r="I108" s="112">
        <f t="shared" si="7"/>
        <v>0</v>
      </c>
      <c r="J108" s="253">
        <v>365</v>
      </c>
      <c r="K108" s="202"/>
      <c r="L108" s="112">
        <f t="shared" si="8"/>
        <v>365</v>
      </c>
      <c r="M108" s="125"/>
      <c r="N108" s="59"/>
      <c r="O108" s="112">
        <f t="shared" si="9"/>
        <v>0</v>
      </c>
      <c r="P108" s="815"/>
      <c r="R108" s="300"/>
      <c r="S108" s="300"/>
      <c r="T108" s="300"/>
    </row>
    <row r="109" spans="1:20" ht="24" x14ac:dyDescent="0.25">
      <c r="A109" s="35">
        <v>2246</v>
      </c>
      <c r="B109" s="56" t="s">
        <v>91</v>
      </c>
      <c r="C109" s="362">
        <f t="shared" si="5"/>
        <v>0</v>
      </c>
      <c r="D109" s="253"/>
      <c r="E109" s="59"/>
      <c r="F109" s="149">
        <f t="shared" si="6"/>
        <v>0</v>
      </c>
      <c r="G109" s="253"/>
      <c r="H109" s="202"/>
      <c r="I109" s="112">
        <f t="shared" si="7"/>
        <v>0</v>
      </c>
      <c r="J109" s="253"/>
      <c r="K109" s="202"/>
      <c r="L109" s="112">
        <f t="shared" si="8"/>
        <v>0</v>
      </c>
      <c r="M109" s="125"/>
      <c r="N109" s="59"/>
      <c r="O109" s="112">
        <f t="shared" si="9"/>
        <v>0</v>
      </c>
      <c r="P109" s="815"/>
      <c r="R109" s="300"/>
      <c r="S109" s="300"/>
      <c r="T109" s="300"/>
    </row>
    <row r="110" spans="1:20" x14ac:dyDescent="0.25">
      <c r="A110" s="35">
        <v>2247</v>
      </c>
      <c r="B110" s="56" t="s">
        <v>92</v>
      </c>
      <c r="C110" s="362">
        <f t="shared" si="5"/>
        <v>59</v>
      </c>
      <c r="D110" s="253">
        <v>59</v>
      </c>
      <c r="E110" s="59"/>
      <c r="F110" s="149">
        <f t="shared" si="6"/>
        <v>59</v>
      </c>
      <c r="G110" s="253"/>
      <c r="H110" s="202"/>
      <c r="I110" s="112">
        <f t="shared" si="7"/>
        <v>0</v>
      </c>
      <c r="J110" s="253"/>
      <c r="K110" s="202"/>
      <c r="L110" s="112">
        <f t="shared" si="8"/>
        <v>0</v>
      </c>
      <c r="M110" s="125"/>
      <c r="N110" s="59"/>
      <c r="O110" s="112">
        <f t="shared" si="9"/>
        <v>0</v>
      </c>
      <c r="P110" s="815"/>
      <c r="R110" s="300"/>
      <c r="S110" s="300"/>
      <c r="T110" s="300"/>
    </row>
    <row r="111" spans="1:20" ht="24" x14ac:dyDescent="0.25">
      <c r="A111" s="35">
        <v>2248</v>
      </c>
      <c r="B111" s="56" t="s">
        <v>93</v>
      </c>
      <c r="C111" s="362">
        <f t="shared" si="5"/>
        <v>0</v>
      </c>
      <c r="D111" s="253"/>
      <c r="E111" s="59"/>
      <c r="F111" s="149">
        <f t="shared" si="6"/>
        <v>0</v>
      </c>
      <c r="G111" s="253"/>
      <c r="H111" s="202"/>
      <c r="I111" s="112">
        <f t="shared" si="7"/>
        <v>0</v>
      </c>
      <c r="J111" s="253"/>
      <c r="K111" s="202"/>
      <c r="L111" s="112">
        <f t="shared" si="8"/>
        <v>0</v>
      </c>
      <c r="M111" s="125"/>
      <c r="N111" s="59"/>
      <c r="O111" s="112">
        <f t="shared" si="9"/>
        <v>0</v>
      </c>
      <c r="P111" s="815"/>
      <c r="R111" s="300"/>
      <c r="S111" s="300"/>
      <c r="T111" s="300"/>
    </row>
    <row r="112" spans="1:20" ht="24" x14ac:dyDescent="0.25">
      <c r="A112" s="35">
        <v>2249</v>
      </c>
      <c r="B112" s="56" t="s">
        <v>94</v>
      </c>
      <c r="C112" s="362">
        <f t="shared" si="5"/>
        <v>0</v>
      </c>
      <c r="D112" s="253"/>
      <c r="E112" s="59"/>
      <c r="F112" s="149">
        <f t="shared" si="6"/>
        <v>0</v>
      </c>
      <c r="G112" s="253"/>
      <c r="H112" s="202"/>
      <c r="I112" s="112">
        <f t="shared" si="7"/>
        <v>0</v>
      </c>
      <c r="J112" s="253"/>
      <c r="K112" s="202"/>
      <c r="L112" s="112">
        <f t="shared" si="8"/>
        <v>0</v>
      </c>
      <c r="M112" s="125"/>
      <c r="N112" s="59"/>
      <c r="O112" s="112">
        <f t="shared" si="9"/>
        <v>0</v>
      </c>
      <c r="P112" s="815"/>
      <c r="R112" s="300"/>
      <c r="S112" s="300"/>
      <c r="T112" s="300"/>
    </row>
    <row r="113" spans="1:20" x14ac:dyDescent="0.25">
      <c r="A113" s="111">
        <v>2250</v>
      </c>
      <c r="B113" s="56" t="s">
        <v>95</v>
      </c>
      <c r="C113" s="362">
        <f t="shared" si="5"/>
        <v>628</v>
      </c>
      <c r="D113" s="254">
        <f>SUM(D114:D116)</f>
        <v>628</v>
      </c>
      <c r="E113" s="38">
        <f>SUM(E114:E116)</f>
        <v>0</v>
      </c>
      <c r="F113" s="149">
        <f t="shared" si="6"/>
        <v>628</v>
      </c>
      <c r="G113" s="254">
        <f>SUM(G114:G116)</f>
        <v>0</v>
      </c>
      <c r="H113" s="118">
        <f>SUM(H114:H116)</f>
        <v>0</v>
      </c>
      <c r="I113" s="112">
        <f t="shared" si="7"/>
        <v>0</v>
      </c>
      <c r="J113" s="254">
        <f>SUM(J114:J116)</f>
        <v>0</v>
      </c>
      <c r="K113" s="118">
        <f>SUM(K114:K116)</f>
        <v>0</v>
      </c>
      <c r="L113" s="112">
        <f t="shared" si="8"/>
        <v>0</v>
      </c>
      <c r="M113" s="135">
        <f>SUM(M114:M116)</f>
        <v>0</v>
      </c>
      <c r="N113" s="38">
        <f>SUM(N114:N116)</f>
        <v>0</v>
      </c>
      <c r="O113" s="112">
        <f t="shared" si="9"/>
        <v>0</v>
      </c>
      <c r="P113" s="815"/>
      <c r="R113" s="300"/>
      <c r="S113" s="300"/>
      <c r="T113" s="300"/>
    </row>
    <row r="114" spans="1:20" x14ac:dyDescent="0.25">
      <c r="A114" s="35">
        <v>2251</v>
      </c>
      <c r="B114" s="56" t="s">
        <v>96</v>
      </c>
      <c r="C114" s="362">
        <f t="shared" si="5"/>
        <v>0</v>
      </c>
      <c r="D114" s="253"/>
      <c r="E114" s="59"/>
      <c r="F114" s="149">
        <f t="shared" si="6"/>
        <v>0</v>
      </c>
      <c r="G114" s="253"/>
      <c r="H114" s="202"/>
      <c r="I114" s="112">
        <f t="shared" si="7"/>
        <v>0</v>
      </c>
      <c r="J114" s="253"/>
      <c r="K114" s="202"/>
      <c r="L114" s="112">
        <f t="shared" si="8"/>
        <v>0</v>
      </c>
      <c r="M114" s="125"/>
      <c r="N114" s="59"/>
      <c r="O114" s="112">
        <f t="shared" si="9"/>
        <v>0</v>
      </c>
      <c r="P114" s="815"/>
      <c r="R114" s="300"/>
      <c r="S114" s="300"/>
      <c r="T114" s="300"/>
    </row>
    <row r="115" spans="1:20" ht="24" x14ac:dyDescent="0.25">
      <c r="A115" s="35">
        <v>2252</v>
      </c>
      <c r="B115" s="56" t="s">
        <v>97</v>
      </c>
      <c r="C115" s="362">
        <f t="shared" ref="C115:C179" si="10">F115+I115+L115+O115</f>
        <v>0</v>
      </c>
      <c r="D115" s="253"/>
      <c r="E115" s="59"/>
      <c r="F115" s="149">
        <f t="shared" si="6"/>
        <v>0</v>
      </c>
      <c r="G115" s="253"/>
      <c r="H115" s="202"/>
      <c r="I115" s="112">
        <f t="shared" si="7"/>
        <v>0</v>
      </c>
      <c r="J115" s="253"/>
      <c r="K115" s="202"/>
      <c r="L115" s="112">
        <f t="shared" si="8"/>
        <v>0</v>
      </c>
      <c r="M115" s="125"/>
      <c r="N115" s="59"/>
      <c r="O115" s="112">
        <f t="shared" si="9"/>
        <v>0</v>
      </c>
      <c r="P115" s="815"/>
      <c r="R115" s="300"/>
      <c r="S115" s="300"/>
      <c r="T115" s="300"/>
    </row>
    <row r="116" spans="1:20" ht="24" x14ac:dyDescent="0.25">
      <c r="A116" s="35">
        <v>2259</v>
      </c>
      <c r="B116" s="56" t="s">
        <v>98</v>
      </c>
      <c r="C116" s="362">
        <f t="shared" si="10"/>
        <v>628</v>
      </c>
      <c r="D116" s="253">
        <v>628</v>
      </c>
      <c r="E116" s="59"/>
      <c r="F116" s="149">
        <f t="shared" ref="F116:F180" si="11">D116+E116</f>
        <v>628</v>
      </c>
      <c r="G116" s="253"/>
      <c r="H116" s="202"/>
      <c r="I116" s="112">
        <f t="shared" ref="I116:I180" si="12">G116+H116</f>
        <v>0</v>
      </c>
      <c r="J116" s="253"/>
      <c r="K116" s="202"/>
      <c r="L116" s="112">
        <f t="shared" ref="L116:L180" si="13">J116+K116</f>
        <v>0</v>
      </c>
      <c r="M116" s="125"/>
      <c r="N116" s="59"/>
      <c r="O116" s="112">
        <f t="shared" ref="O116:O180" si="14">M116+N116</f>
        <v>0</v>
      </c>
      <c r="P116" s="815"/>
      <c r="R116" s="300"/>
      <c r="S116" s="300"/>
      <c r="T116" s="300"/>
    </row>
    <row r="117" spans="1:20" x14ac:dyDescent="0.25">
      <c r="A117" s="111">
        <v>2260</v>
      </c>
      <c r="B117" s="56" t="s">
        <v>99</v>
      </c>
      <c r="C117" s="362">
        <f t="shared" si="10"/>
        <v>760</v>
      </c>
      <c r="D117" s="254">
        <f>SUM(D118:D122)</f>
        <v>760</v>
      </c>
      <c r="E117" s="38">
        <f>SUM(E118:E122)</f>
        <v>0</v>
      </c>
      <c r="F117" s="149">
        <f t="shared" si="11"/>
        <v>760</v>
      </c>
      <c r="G117" s="254">
        <f>SUM(G118:G122)</f>
        <v>0</v>
      </c>
      <c r="H117" s="118">
        <f>SUM(H118:H122)</f>
        <v>0</v>
      </c>
      <c r="I117" s="112">
        <f t="shared" si="12"/>
        <v>0</v>
      </c>
      <c r="J117" s="254">
        <f>SUM(J118:J122)</f>
        <v>0</v>
      </c>
      <c r="K117" s="118">
        <f>SUM(K118:K122)</f>
        <v>0</v>
      </c>
      <c r="L117" s="112">
        <f t="shared" si="13"/>
        <v>0</v>
      </c>
      <c r="M117" s="135">
        <f>SUM(M118:M122)</f>
        <v>0</v>
      </c>
      <c r="N117" s="38">
        <f>SUM(N118:N122)</f>
        <v>0</v>
      </c>
      <c r="O117" s="112">
        <f t="shared" si="14"/>
        <v>0</v>
      </c>
      <c r="P117" s="815"/>
      <c r="R117" s="300"/>
      <c r="S117" s="300"/>
      <c r="T117" s="300"/>
    </row>
    <row r="118" spans="1:20" x14ac:dyDescent="0.25">
      <c r="A118" s="35">
        <v>2261</v>
      </c>
      <c r="B118" s="56" t="s">
        <v>100</v>
      </c>
      <c r="C118" s="362">
        <f t="shared" si="10"/>
        <v>0</v>
      </c>
      <c r="D118" s="253"/>
      <c r="E118" s="59"/>
      <c r="F118" s="149">
        <f t="shared" si="11"/>
        <v>0</v>
      </c>
      <c r="G118" s="253"/>
      <c r="H118" s="202"/>
      <c r="I118" s="112">
        <f t="shared" si="12"/>
        <v>0</v>
      </c>
      <c r="J118" s="253"/>
      <c r="K118" s="202"/>
      <c r="L118" s="112">
        <f t="shared" si="13"/>
        <v>0</v>
      </c>
      <c r="M118" s="125"/>
      <c r="N118" s="59"/>
      <c r="O118" s="112">
        <f t="shared" si="14"/>
        <v>0</v>
      </c>
      <c r="P118" s="815"/>
      <c r="R118" s="300"/>
      <c r="S118" s="300"/>
      <c r="T118" s="300"/>
    </row>
    <row r="119" spans="1:20" x14ac:dyDescent="0.25">
      <c r="A119" s="35">
        <v>2262</v>
      </c>
      <c r="B119" s="56" t="s">
        <v>101</v>
      </c>
      <c r="C119" s="362">
        <f t="shared" si="10"/>
        <v>285</v>
      </c>
      <c r="D119" s="253">
        <v>285</v>
      </c>
      <c r="E119" s="59"/>
      <c r="F119" s="149">
        <f t="shared" si="11"/>
        <v>285</v>
      </c>
      <c r="G119" s="253"/>
      <c r="H119" s="202"/>
      <c r="I119" s="112">
        <f t="shared" si="12"/>
        <v>0</v>
      </c>
      <c r="J119" s="253"/>
      <c r="K119" s="202"/>
      <c r="L119" s="112">
        <f t="shared" si="13"/>
        <v>0</v>
      </c>
      <c r="M119" s="125"/>
      <c r="N119" s="59"/>
      <c r="O119" s="112">
        <f t="shared" si="14"/>
        <v>0</v>
      </c>
      <c r="P119" s="815"/>
      <c r="R119" s="300"/>
      <c r="S119" s="300"/>
      <c r="T119" s="300"/>
    </row>
    <row r="120" spans="1:20" x14ac:dyDescent="0.25">
      <c r="A120" s="35">
        <v>2263</v>
      </c>
      <c r="B120" s="56" t="s">
        <v>102</v>
      </c>
      <c r="C120" s="362">
        <f t="shared" si="10"/>
        <v>0</v>
      </c>
      <c r="D120" s="253"/>
      <c r="E120" s="59"/>
      <c r="F120" s="149">
        <f t="shared" si="11"/>
        <v>0</v>
      </c>
      <c r="G120" s="253"/>
      <c r="H120" s="202"/>
      <c r="I120" s="112">
        <f t="shared" si="12"/>
        <v>0</v>
      </c>
      <c r="J120" s="253"/>
      <c r="K120" s="202"/>
      <c r="L120" s="112">
        <f t="shared" si="13"/>
        <v>0</v>
      </c>
      <c r="M120" s="125"/>
      <c r="N120" s="59"/>
      <c r="O120" s="112">
        <f t="shared" si="14"/>
        <v>0</v>
      </c>
      <c r="P120" s="815"/>
      <c r="R120" s="300"/>
      <c r="S120" s="300"/>
      <c r="T120" s="300"/>
    </row>
    <row r="121" spans="1:20" ht="24" x14ac:dyDescent="0.25">
      <c r="A121" s="35">
        <v>2264</v>
      </c>
      <c r="B121" s="56" t="s">
        <v>307</v>
      </c>
      <c r="C121" s="362">
        <f t="shared" si="10"/>
        <v>0</v>
      </c>
      <c r="D121" s="253"/>
      <c r="E121" s="59"/>
      <c r="F121" s="149">
        <f t="shared" si="11"/>
        <v>0</v>
      </c>
      <c r="G121" s="253"/>
      <c r="H121" s="202"/>
      <c r="I121" s="112">
        <f t="shared" si="12"/>
        <v>0</v>
      </c>
      <c r="J121" s="253"/>
      <c r="K121" s="202"/>
      <c r="L121" s="112">
        <f t="shared" si="13"/>
        <v>0</v>
      </c>
      <c r="M121" s="125"/>
      <c r="N121" s="59"/>
      <c r="O121" s="112">
        <f t="shared" si="14"/>
        <v>0</v>
      </c>
      <c r="P121" s="815"/>
      <c r="R121" s="300"/>
      <c r="S121" s="300"/>
      <c r="T121" s="300"/>
    </row>
    <row r="122" spans="1:20" x14ac:dyDescent="0.25">
      <c r="A122" s="35">
        <v>2269</v>
      </c>
      <c r="B122" s="56" t="s">
        <v>103</v>
      </c>
      <c r="C122" s="362">
        <f t="shared" si="10"/>
        <v>475</v>
      </c>
      <c r="D122" s="253">
        <v>475</v>
      </c>
      <c r="E122" s="59">
        <v>0</v>
      </c>
      <c r="F122" s="149">
        <f t="shared" si="11"/>
        <v>475</v>
      </c>
      <c r="G122" s="253"/>
      <c r="H122" s="202"/>
      <c r="I122" s="112">
        <f t="shared" si="12"/>
        <v>0</v>
      </c>
      <c r="J122" s="253"/>
      <c r="K122" s="202"/>
      <c r="L122" s="112">
        <f t="shared" si="13"/>
        <v>0</v>
      </c>
      <c r="M122" s="125"/>
      <c r="N122" s="59"/>
      <c r="O122" s="112">
        <f t="shared" si="14"/>
        <v>0</v>
      </c>
      <c r="P122" s="815"/>
      <c r="R122" s="300"/>
      <c r="S122" s="300"/>
      <c r="T122" s="300"/>
    </row>
    <row r="123" spans="1:20" x14ac:dyDescent="0.25">
      <c r="A123" s="111">
        <v>2270</v>
      </c>
      <c r="B123" s="56" t="s">
        <v>104</v>
      </c>
      <c r="C123" s="362">
        <f t="shared" si="10"/>
        <v>658</v>
      </c>
      <c r="D123" s="254">
        <f>SUM(D124:D128)</f>
        <v>658</v>
      </c>
      <c r="E123" s="38">
        <f>SUM(E124:E128)</f>
        <v>0</v>
      </c>
      <c r="F123" s="149">
        <f t="shared" si="11"/>
        <v>658</v>
      </c>
      <c r="G123" s="254">
        <f>SUM(G124:G128)</f>
        <v>0</v>
      </c>
      <c r="H123" s="118">
        <f>SUM(H124:H128)</f>
        <v>0</v>
      </c>
      <c r="I123" s="112">
        <f t="shared" si="12"/>
        <v>0</v>
      </c>
      <c r="J123" s="254">
        <f>SUM(J124:J128)</f>
        <v>0</v>
      </c>
      <c r="K123" s="118">
        <f>SUM(K124:K128)</f>
        <v>0</v>
      </c>
      <c r="L123" s="112">
        <f t="shared" si="13"/>
        <v>0</v>
      </c>
      <c r="M123" s="135">
        <f>SUM(M124:M128)</f>
        <v>0</v>
      </c>
      <c r="N123" s="38">
        <f>SUM(N124:N128)</f>
        <v>0</v>
      </c>
      <c r="O123" s="112">
        <f t="shared" si="14"/>
        <v>0</v>
      </c>
      <c r="P123" s="815"/>
      <c r="R123" s="300"/>
      <c r="S123" s="300"/>
      <c r="T123" s="300"/>
    </row>
    <row r="124" spans="1:20" x14ac:dyDescent="0.25">
      <c r="A124" s="35">
        <v>2272</v>
      </c>
      <c r="B124" s="1" t="s">
        <v>105</v>
      </c>
      <c r="C124" s="362">
        <f t="shared" si="10"/>
        <v>0</v>
      </c>
      <c r="D124" s="253"/>
      <c r="E124" s="59"/>
      <c r="F124" s="149">
        <f t="shared" si="11"/>
        <v>0</v>
      </c>
      <c r="G124" s="253"/>
      <c r="H124" s="202"/>
      <c r="I124" s="112">
        <f t="shared" si="12"/>
        <v>0</v>
      </c>
      <c r="J124" s="253"/>
      <c r="K124" s="202"/>
      <c r="L124" s="112">
        <f t="shared" si="13"/>
        <v>0</v>
      </c>
      <c r="M124" s="125"/>
      <c r="N124" s="59"/>
      <c r="O124" s="112">
        <f t="shared" si="14"/>
        <v>0</v>
      </c>
      <c r="P124" s="815"/>
      <c r="R124" s="300"/>
      <c r="S124" s="300"/>
      <c r="T124" s="300"/>
    </row>
    <row r="125" spans="1:20" ht="24" x14ac:dyDescent="0.25">
      <c r="A125" s="35">
        <v>2275</v>
      </c>
      <c r="B125" s="56" t="s">
        <v>106</v>
      </c>
      <c r="C125" s="362">
        <f t="shared" si="10"/>
        <v>0</v>
      </c>
      <c r="D125" s="253"/>
      <c r="E125" s="59"/>
      <c r="F125" s="149">
        <f t="shared" si="11"/>
        <v>0</v>
      </c>
      <c r="G125" s="253"/>
      <c r="H125" s="202"/>
      <c r="I125" s="112">
        <f t="shared" si="12"/>
        <v>0</v>
      </c>
      <c r="J125" s="253"/>
      <c r="K125" s="202"/>
      <c r="L125" s="112">
        <f t="shared" si="13"/>
        <v>0</v>
      </c>
      <c r="M125" s="125"/>
      <c r="N125" s="59"/>
      <c r="O125" s="112">
        <f t="shared" si="14"/>
        <v>0</v>
      </c>
      <c r="P125" s="815"/>
      <c r="R125" s="300"/>
      <c r="S125" s="300"/>
      <c r="T125" s="300"/>
    </row>
    <row r="126" spans="1:20" ht="36" x14ac:dyDescent="0.25">
      <c r="A126" s="35">
        <v>2276</v>
      </c>
      <c r="B126" s="56" t="s">
        <v>107</v>
      </c>
      <c r="C126" s="362">
        <f t="shared" si="10"/>
        <v>0</v>
      </c>
      <c r="D126" s="253"/>
      <c r="E126" s="59"/>
      <c r="F126" s="149">
        <f t="shared" si="11"/>
        <v>0</v>
      </c>
      <c r="G126" s="253"/>
      <c r="H126" s="202"/>
      <c r="I126" s="112">
        <f t="shared" si="12"/>
        <v>0</v>
      </c>
      <c r="J126" s="253"/>
      <c r="K126" s="202"/>
      <c r="L126" s="112">
        <f t="shared" si="13"/>
        <v>0</v>
      </c>
      <c r="M126" s="125"/>
      <c r="N126" s="59"/>
      <c r="O126" s="112">
        <f t="shared" si="14"/>
        <v>0</v>
      </c>
      <c r="P126" s="815"/>
      <c r="R126" s="300"/>
      <c r="S126" s="300"/>
      <c r="T126" s="300"/>
    </row>
    <row r="127" spans="1:20" ht="24" customHeight="1" x14ac:dyDescent="0.25">
      <c r="A127" s="35">
        <v>2278</v>
      </c>
      <c r="B127" s="56" t="s">
        <v>108</v>
      </c>
      <c r="C127" s="362">
        <f t="shared" si="10"/>
        <v>0</v>
      </c>
      <c r="D127" s="253"/>
      <c r="E127" s="59"/>
      <c r="F127" s="149">
        <f t="shared" si="11"/>
        <v>0</v>
      </c>
      <c r="G127" s="253"/>
      <c r="H127" s="202"/>
      <c r="I127" s="112">
        <f t="shared" si="12"/>
        <v>0</v>
      </c>
      <c r="J127" s="253"/>
      <c r="K127" s="202"/>
      <c r="L127" s="112">
        <f t="shared" si="13"/>
        <v>0</v>
      </c>
      <c r="M127" s="125"/>
      <c r="N127" s="59"/>
      <c r="O127" s="112">
        <f t="shared" si="14"/>
        <v>0</v>
      </c>
      <c r="P127" s="815"/>
      <c r="R127" s="300"/>
      <c r="S127" s="300"/>
      <c r="T127" s="300"/>
    </row>
    <row r="128" spans="1:20" ht="24" x14ac:dyDescent="0.25">
      <c r="A128" s="35">
        <v>2279</v>
      </c>
      <c r="B128" s="56" t="s">
        <v>109</v>
      </c>
      <c r="C128" s="362">
        <f t="shared" si="10"/>
        <v>658</v>
      </c>
      <c r="D128" s="253">
        <v>658</v>
      </c>
      <c r="E128" s="59"/>
      <c r="F128" s="149">
        <f t="shared" si="11"/>
        <v>658</v>
      </c>
      <c r="G128" s="253"/>
      <c r="H128" s="202"/>
      <c r="I128" s="112">
        <f t="shared" si="12"/>
        <v>0</v>
      </c>
      <c r="J128" s="253"/>
      <c r="K128" s="202"/>
      <c r="L128" s="112">
        <f t="shared" si="13"/>
        <v>0</v>
      </c>
      <c r="M128" s="125"/>
      <c r="N128" s="59"/>
      <c r="O128" s="112">
        <f t="shared" si="14"/>
        <v>0</v>
      </c>
      <c r="P128" s="815"/>
      <c r="R128" s="300"/>
      <c r="S128" s="300"/>
      <c r="T128" s="300"/>
    </row>
    <row r="129" spans="1:20" ht="24" x14ac:dyDescent="0.25">
      <c r="A129" s="116">
        <v>2280</v>
      </c>
      <c r="B129" s="50" t="s">
        <v>110</v>
      </c>
      <c r="C129" s="362">
        <f t="shared" si="10"/>
        <v>0</v>
      </c>
      <c r="D129" s="257">
        <f t="shared" ref="D129:N129" si="15">SUM(D130)</f>
        <v>0</v>
      </c>
      <c r="E129" s="68">
        <f t="shared" si="15"/>
        <v>0</v>
      </c>
      <c r="F129" s="258">
        <f t="shared" si="11"/>
        <v>0</v>
      </c>
      <c r="G129" s="257">
        <f t="shared" ref="G129" si="16">SUM(G130)</f>
        <v>0</v>
      </c>
      <c r="H129" s="204">
        <f t="shared" ref="H129" si="17">SUM(H130)</f>
        <v>0</v>
      </c>
      <c r="I129" s="117">
        <f t="shared" si="12"/>
        <v>0</v>
      </c>
      <c r="J129" s="257">
        <f t="shared" ref="J129" si="18">SUM(J130)</f>
        <v>0</v>
      </c>
      <c r="K129" s="204">
        <f t="shared" ref="K129" si="19">SUM(K130)</f>
        <v>0</v>
      </c>
      <c r="L129" s="117">
        <f t="shared" si="13"/>
        <v>0</v>
      </c>
      <c r="M129" s="135">
        <f t="shared" si="15"/>
        <v>0</v>
      </c>
      <c r="N129" s="38">
        <f t="shared" si="15"/>
        <v>0</v>
      </c>
      <c r="O129" s="112">
        <f t="shared" si="14"/>
        <v>0</v>
      </c>
      <c r="P129" s="815"/>
      <c r="R129" s="300"/>
      <c r="S129" s="300"/>
      <c r="T129" s="300"/>
    </row>
    <row r="130" spans="1:20" ht="24" x14ac:dyDescent="0.25">
      <c r="A130" s="35">
        <v>2283</v>
      </c>
      <c r="B130" s="56" t="s">
        <v>111</v>
      </c>
      <c r="C130" s="362">
        <f t="shared" si="10"/>
        <v>0</v>
      </c>
      <c r="D130" s="253"/>
      <c r="E130" s="59"/>
      <c r="F130" s="149">
        <f t="shared" si="11"/>
        <v>0</v>
      </c>
      <c r="G130" s="253"/>
      <c r="H130" s="202"/>
      <c r="I130" s="112">
        <f t="shared" si="12"/>
        <v>0</v>
      </c>
      <c r="J130" s="253"/>
      <c r="K130" s="202"/>
      <c r="L130" s="112">
        <f t="shared" si="13"/>
        <v>0</v>
      </c>
      <c r="M130" s="125"/>
      <c r="N130" s="59"/>
      <c r="O130" s="112">
        <f t="shared" si="14"/>
        <v>0</v>
      </c>
      <c r="P130" s="815"/>
      <c r="R130" s="300"/>
      <c r="S130" s="300"/>
      <c r="T130" s="300"/>
    </row>
    <row r="131" spans="1:20" ht="38.25" customHeight="1" x14ac:dyDescent="0.25">
      <c r="A131" s="42">
        <v>2300</v>
      </c>
      <c r="B131" s="104" t="s">
        <v>112</v>
      </c>
      <c r="C131" s="373">
        <f t="shared" si="10"/>
        <v>21227</v>
      </c>
      <c r="D131" s="249">
        <f>SUM(D132,D137,D141,D142,D145,D152,D160,D161,D164)</f>
        <v>17970</v>
      </c>
      <c r="E131" s="48">
        <f>SUM(E132,E137,E141,E142,E145,E152,E160,E161,E164)</f>
        <v>0</v>
      </c>
      <c r="F131" s="250">
        <f t="shared" si="11"/>
        <v>17970</v>
      </c>
      <c r="G131" s="249">
        <f>SUM(G132,G137,G141,G142,G145,G152,G160,G161,G164)</f>
        <v>1187</v>
      </c>
      <c r="H131" s="105">
        <f>SUM(H132,H137,H141,H142,H145,H152,H160,H161,H164)</f>
        <v>0</v>
      </c>
      <c r="I131" s="115">
        <f t="shared" si="12"/>
        <v>1187</v>
      </c>
      <c r="J131" s="249">
        <f>SUM(J132,J137,J141,J142,J145,J152,J160,J161,J164)</f>
        <v>2070</v>
      </c>
      <c r="K131" s="105">
        <f>SUM(K132,K137,K141,K142,K145,K152,K160,K161,K164)</f>
        <v>0</v>
      </c>
      <c r="L131" s="115">
        <f t="shared" si="13"/>
        <v>2070</v>
      </c>
      <c r="M131" s="123">
        <f>SUM(M132,M137,M141,M142,M145,M152,M160,M161,M164)</f>
        <v>0</v>
      </c>
      <c r="N131" s="48">
        <f>SUM(N132,N137,N141,N142,N145,N152,N160,N161,N164)</f>
        <v>0</v>
      </c>
      <c r="O131" s="115">
        <f t="shared" si="14"/>
        <v>0</v>
      </c>
      <c r="P131" s="820"/>
      <c r="R131" s="300"/>
      <c r="S131" s="300"/>
      <c r="T131" s="300"/>
    </row>
    <row r="132" spans="1:20" ht="24" x14ac:dyDescent="0.25">
      <c r="A132" s="116">
        <v>2310</v>
      </c>
      <c r="B132" s="50" t="s">
        <v>308</v>
      </c>
      <c r="C132" s="374">
        <f t="shared" si="10"/>
        <v>6434</v>
      </c>
      <c r="D132" s="361">
        <f>SUM(D133:D136)</f>
        <v>5721</v>
      </c>
      <c r="E132" s="204">
        <f>SUM(E133:E136)</f>
        <v>0</v>
      </c>
      <c r="F132" s="258">
        <f t="shared" si="11"/>
        <v>5721</v>
      </c>
      <c r="G132" s="257">
        <f>SUM(G133:G136)</f>
        <v>0</v>
      </c>
      <c r="H132" s="204">
        <f>SUM(H133:H136)</f>
        <v>0</v>
      </c>
      <c r="I132" s="117">
        <f t="shared" si="12"/>
        <v>0</v>
      </c>
      <c r="J132" s="257">
        <f>SUM(J133:J136)</f>
        <v>713</v>
      </c>
      <c r="K132" s="204">
        <f>SUM(K133:K136)</f>
        <v>0</v>
      </c>
      <c r="L132" s="117">
        <f t="shared" si="13"/>
        <v>713</v>
      </c>
      <c r="M132" s="141">
        <f>SUM(M133:M136)</f>
        <v>0</v>
      </c>
      <c r="N132" s="68">
        <f>SUM(N133:N136)</f>
        <v>0</v>
      </c>
      <c r="O132" s="117">
        <f t="shared" si="14"/>
        <v>0</v>
      </c>
      <c r="P132" s="812"/>
      <c r="R132" s="300"/>
      <c r="S132" s="300"/>
      <c r="T132" s="300"/>
    </row>
    <row r="133" spans="1:20" x14ac:dyDescent="0.25">
      <c r="A133" s="35">
        <v>2311</v>
      </c>
      <c r="B133" s="56" t="s">
        <v>113</v>
      </c>
      <c r="C133" s="362">
        <f t="shared" si="10"/>
        <v>805</v>
      </c>
      <c r="D133" s="253">
        <v>662</v>
      </c>
      <c r="E133" s="59"/>
      <c r="F133" s="149">
        <f t="shared" si="11"/>
        <v>662</v>
      </c>
      <c r="G133" s="253"/>
      <c r="H133" s="202"/>
      <c r="I133" s="112">
        <f t="shared" si="12"/>
        <v>0</v>
      </c>
      <c r="J133" s="253">
        <v>143</v>
      </c>
      <c r="K133" s="202"/>
      <c r="L133" s="112">
        <f t="shared" si="13"/>
        <v>143</v>
      </c>
      <c r="M133" s="125"/>
      <c r="N133" s="59"/>
      <c r="O133" s="112">
        <f t="shared" si="14"/>
        <v>0</v>
      </c>
      <c r="P133" s="815"/>
      <c r="R133" s="300"/>
      <c r="S133" s="300"/>
      <c r="T133" s="300"/>
    </row>
    <row r="134" spans="1:20" x14ac:dyDescent="0.25">
      <c r="A134" s="35">
        <v>2312</v>
      </c>
      <c r="B134" s="56" t="s">
        <v>114</v>
      </c>
      <c r="C134" s="362">
        <f t="shared" si="10"/>
        <v>4776</v>
      </c>
      <c r="D134" s="253">
        <v>4349</v>
      </c>
      <c r="E134" s="59"/>
      <c r="F134" s="149">
        <f t="shared" si="11"/>
        <v>4349</v>
      </c>
      <c r="G134" s="253"/>
      <c r="H134" s="202"/>
      <c r="I134" s="112">
        <f t="shared" si="12"/>
        <v>0</v>
      </c>
      <c r="J134" s="253">
        <v>427</v>
      </c>
      <c r="K134" s="202"/>
      <c r="L134" s="112">
        <f t="shared" si="13"/>
        <v>427</v>
      </c>
      <c r="M134" s="125"/>
      <c r="N134" s="59"/>
      <c r="O134" s="112">
        <f t="shared" si="14"/>
        <v>0</v>
      </c>
      <c r="P134" s="815"/>
      <c r="R134" s="300"/>
      <c r="S134" s="300"/>
      <c r="T134" s="300"/>
    </row>
    <row r="135" spans="1:20" x14ac:dyDescent="0.25">
      <c r="A135" s="35">
        <v>2313</v>
      </c>
      <c r="B135" s="56" t="s">
        <v>115</v>
      </c>
      <c r="C135" s="362">
        <f t="shared" si="10"/>
        <v>0</v>
      </c>
      <c r="D135" s="253"/>
      <c r="E135" s="59"/>
      <c r="F135" s="149">
        <f t="shared" si="11"/>
        <v>0</v>
      </c>
      <c r="G135" s="253"/>
      <c r="H135" s="202"/>
      <c r="I135" s="112">
        <f t="shared" si="12"/>
        <v>0</v>
      </c>
      <c r="J135" s="253"/>
      <c r="K135" s="202"/>
      <c r="L135" s="112">
        <f t="shared" si="13"/>
        <v>0</v>
      </c>
      <c r="M135" s="125"/>
      <c r="N135" s="59"/>
      <c r="O135" s="112">
        <f t="shared" si="14"/>
        <v>0</v>
      </c>
      <c r="P135" s="815"/>
      <c r="R135" s="300"/>
      <c r="S135" s="300"/>
      <c r="T135" s="300"/>
    </row>
    <row r="136" spans="1:20" ht="36" x14ac:dyDescent="0.25">
      <c r="A136" s="35">
        <v>2314</v>
      </c>
      <c r="B136" s="56" t="s">
        <v>294</v>
      </c>
      <c r="C136" s="362">
        <f t="shared" si="10"/>
        <v>853</v>
      </c>
      <c r="D136" s="253">
        <v>710</v>
      </c>
      <c r="E136" s="59"/>
      <c r="F136" s="149">
        <f t="shared" si="11"/>
        <v>710</v>
      </c>
      <c r="G136" s="253"/>
      <c r="H136" s="202"/>
      <c r="I136" s="112">
        <f t="shared" si="12"/>
        <v>0</v>
      </c>
      <c r="J136" s="253">
        <v>143</v>
      </c>
      <c r="K136" s="202"/>
      <c r="L136" s="112">
        <f t="shared" si="13"/>
        <v>143</v>
      </c>
      <c r="M136" s="125"/>
      <c r="N136" s="59"/>
      <c r="O136" s="112">
        <f t="shared" si="14"/>
        <v>0</v>
      </c>
      <c r="P136" s="815"/>
      <c r="R136" s="300"/>
      <c r="S136" s="300"/>
      <c r="T136" s="300"/>
    </row>
    <row r="137" spans="1:20" x14ac:dyDescent="0.25">
      <c r="A137" s="111">
        <v>2320</v>
      </c>
      <c r="B137" s="56" t="s">
        <v>116</v>
      </c>
      <c r="C137" s="362">
        <f t="shared" si="10"/>
        <v>2314</v>
      </c>
      <c r="D137" s="254">
        <f>SUM(D138:D140)</f>
        <v>1314</v>
      </c>
      <c r="E137" s="38">
        <f>SUM(E138:E140)</f>
        <v>0</v>
      </c>
      <c r="F137" s="149">
        <f t="shared" si="11"/>
        <v>1314</v>
      </c>
      <c r="G137" s="254">
        <f>SUM(G138:G140)</f>
        <v>0</v>
      </c>
      <c r="H137" s="118">
        <f>SUM(H138:H140)</f>
        <v>0</v>
      </c>
      <c r="I137" s="112">
        <f t="shared" si="12"/>
        <v>0</v>
      </c>
      <c r="J137" s="254">
        <f>SUM(J138:J140)</f>
        <v>1000</v>
      </c>
      <c r="K137" s="118">
        <f>SUM(K138:K140)</f>
        <v>0</v>
      </c>
      <c r="L137" s="112">
        <f t="shared" si="13"/>
        <v>1000</v>
      </c>
      <c r="M137" s="135">
        <f>SUM(M138:M140)</f>
        <v>0</v>
      </c>
      <c r="N137" s="38">
        <f>SUM(N138:N140)</f>
        <v>0</v>
      </c>
      <c r="O137" s="112">
        <f t="shared" si="14"/>
        <v>0</v>
      </c>
      <c r="P137" s="815"/>
      <c r="R137" s="300"/>
      <c r="S137" s="300"/>
      <c r="T137" s="300"/>
    </row>
    <row r="138" spans="1:20" x14ac:dyDescent="0.25">
      <c r="A138" s="35">
        <v>2321</v>
      </c>
      <c r="B138" s="56" t="s">
        <v>117</v>
      </c>
      <c r="C138" s="362">
        <f t="shared" si="10"/>
        <v>0</v>
      </c>
      <c r="D138" s="253"/>
      <c r="E138" s="59"/>
      <c r="F138" s="149">
        <f t="shared" si="11"/>
        <v>0</v>
      </c>
      <c r="G138" s="253"/>
      <c r="H138" s="202"/>
      <c r="I138" s="112">
        <f t="shared" si="12"/>
        <v>0</v>
      </c>
      <c r="J138" s="253"/>
      <c r="K138" s="202"/>
      <c r="L138" s="112">
        <f t="shared" si="13"/>
        <v>0</v>
      </c>
      <c r="M138" s="125"/>
      <c r="N138" s="59"/>
      <c r="O138" s="112">
        <f t="shared" si="14"/>
        <v>0</v>
      </c>
      <c r="P138" s="815"/>
      <c r="R138" s="300"/>
      <c r="S138" s="300"/>
      <c r="T138" s="300"/>
    </row>
    <row r="139" spans="1:20" x14ac:dyDescent="0.25">
      <c r="A139" s="35">
        <v>2322</v>
      </c>
      <c r="B139" s="56" t="s">
        <v>118</v>
      </c>
      <c r="C139" s="362">
        <f t="shared" si="10"/>
        <v>2314</v>
      </c>
      <c r="D139" s="253">
        <v>1314</v>
      </c>
      <c r="E139" s="59"/>
      <c r="F139" s="149">
        <f t="shared" si="11"/>
        <v>1314</v>
      </c>
      <c r="G139" s="253"/>
      <c r="H139" s="202"/>
      <c r="I139" s="112">
        <f t="shared" si="12"/>
        <v>0</v>
      </c>
      <c r="J139" s="253">
        <v>1000</v>
      </c>
      <c r="K139" s="202"/>
      <c r="L139" s="112">
        <f t="shared" si="13"/>
        <v>1000</v>
      </c>
      <c r="M139" s="125"/>
      <c r="N139" s="59"/>
      <c r="O139" s="112">
        <f t="shared" si="14"/>
        <v>0</v>
      </c>
      <c r="P139" s="815"/>
      <c r="R139" s="300"/>
      <c r="S139" s="300"/>
      <c r="T139" s="300"/>
    </row>
    <row r="140" spans="1:20" ht="10.5" customHeight="1" x14ac:dyDescent="0.25">
      <c r="A140" s="35">
        <v>2329</v>
      </c>
      <c r="B140" s="56" t="s">
        <v>119</v>
      </c>
      <c r="C140" s="362">
        <f t="shared" si="10"/>
        <v>0</v>
      </c>
      <c r="D140" s="253"/>
      <c r="E140" s="59"/>
      <c r="F140" s="149">
        <f t="shared" si="11"/>
        <v>0</v>
      </c>
      <c r="G140" s="253"/>
      <c r="H140" s="202"/>
      <c r="I140" s="112">
        <f t="shared" si="12"/>
        <v>0</v>
      </c>
      <c r="J140" s="253"/>
      <c r="K140" s="202"/>
      <c r="L140" s="112">
        <f t="shared" si="13"/>
        <v>0</v>
      </c>
      <c r="M140" s="125"/>
      <c r="N140" s="59"/>
      <c r="O140" s="112">
        <f t="shared" si="14"/>
        <v>0</v>
      </c>
      <c r="P140" s="815"/>
      <c r="R140" s="300"/>
      <c r="S140" s="300"/>
      <c r="T140" s="300"/>
    </row>
    <row r="141" spans="1:20" x14ac:dyDescent="0.25">
      <c r="A141" s="111">
        <v>2330</v>
      </c>
      <c r="B141" s="56" t="s">
        <v>120</v>
      </c>
      <c r="C141" s="362">
        <f t="shared" si="10"/>
        <v>0</v>
      </c>
      <c r="D141" s="253"/>
      <c r="E141" s="59"/>
      <c r="F141" s="149">
        <f t="shared" si="11"/>
        <v>0</v>
      </c>
      <c r="G141" s="253"/>
      <c r="H141" s="202"/>
      <c r="I141" s="112">
        <f t="shared" si="12"/>
        <v>0</v>
      </c>
      <c r="J141" s="253"/>
      <c r="K141" s="202"/>
      <c r="L141" s="112">
        <f t="shared" si="13"/>
        <v>0</v>
      </c>
      <c r="M141" s="125"/>
      <c r="N141" s="59"/>
      <c r="O141" s="112">
        <f t="shared" si="14"/>
        <v>0</v>
      </c>
      <c r="P141" s="815"/>
      <c r="R141" s="300"/>
      <c r="S141" s="300"/>
      <c r="T141" s="300"/>
    </row>
    <row r="142" spans="1:20" ht="48" x14ac:dyDescent="0.25">
      <c r="A142" s="111">
        <v>2340</v>
      </c>
      <c r="B142" s="56" t="s">
        <v>121</v>
      </c>
      <c r="C142" s="362">
        <f t="shared" si="10"/>
        <v>143</v>
      </c>
      <c r="D142" s="254">
        <f>SUM(D143:D144)</f>
        <v>143</v>
      </c>
      <c r="E142" s="38">
        <f>SUM(E143:E144)</f>
        <v>0</v>
      </c>
      <c r="F142" s="149">
        <f t="shared" si="11"/>
        <v>143</v>
      </c>
      <c r="G142" s="254">
        <f>SUM(G143:G144)</f>
        <v>0</v>
      </c>
      <c r="H142" s="118">
        <f>SUM(H143:H144)</f>
        <v>0</v>
      </c>
      <c r="I142" s="112">
        <f t="shared" si="12"/>
        <v>0</v>
      </c>
      <c r="J142" s="254">
        <f>SUM(J143:J144)</f>
        <v>0</v>
      </c>
      <c r="K142" s="118">
        <f>SUM(K143:K144)</f>
        <v>0</v>
      </c>
      <c r="L142" s="112">
        <f t="shared" si="13"/>
        <v>0</v>
      </c>
      <c r="M142" s="135">
        <f>SUM(M143:M144)</f>
        <v>0</v>
      </c>
      <c r="N142" s="38">
        <f>SUM(N143:N144)</f>
        <v>0</v>
      </c>
      <c r="O142" s="112">
        <f t="shared" si="14"/>
        <v>0</v>
      </c>
      <c r="P142" s="815"/>
      <c r="R142" s="300"/>
      <c r="S142" s="300"/>
      <c r="T142" s="300"/>
    </row>
    <row r="143" spans="1:20" x14ac:dyDescent="0.25">
      <c r="A143" s="35">
        <v>2341</v>
      </c>
      <c r="B143" s="56" t="s">
        <v>122</v>
      </c>
      <c r="C143" s="362">
        <f t="shared" si="10"/>
        <v>143</v>
      </c>
      <c r="D143" s="253">
        <v>143</v>
      </c>
      <c r="E143" s="59"/>
      <c r="F143" s="149">
        <f t="shared" si="11"/>
        <v>143</v>
      </c>
      <c r="G143" s="253"/>
      <c r="H143" s="202"/>
      <c r="I143" s="112">
        <f t="shared" si="12"/>
        <v>0</v>
      </c>
      <c r="J143" s="253"/>
      <c r="K143" s="202"/>
      <c r="L143" s="112">
        <f t="shared" si="13"/>
        <v>0</v>
      </c>
      <c r="M143" s="125"/>
      <c r="N143" s="59"/>
      <c r="O143" s="112">
        <f t="shared" si="14"/>
        <v>0</v>
      </c>
      <c r="P143" s="815"/>
      <c r="R143" s="300"/>
      <c r="S143" s="300"/>
      <c r="T143" s="300"/>
    </row>
    <row r="144" spans="1:20" ht="24" x14ac:dyDescent="0.25">
      <c r="A144" s="35">
        <v>2344</v>
      </c>
      <c r="B144" s="56" t="s">
        <v>123</v>
      </c>
      <c r="C144" s="362">
        <f t="shared" si="10"/>
        <v>0</v>
      </c>
      <c r="D144" s="253"/>
      <c r="E144" s="59"/>
      <c r="F144" s="149">
        <f t="shared" si="11"/>
        <v>0</v>
      </c>
      <c r="G144" s="253"/>
      <c r="H144" s="202"/>
      <c r="I144" s="112">
        <f t="shared" si="12"/>
        <v>0</v>
      </c>
      <c r="J144" s="253"/>
      <c r="K144" s="202"/>
      <c r="L144" s="112">
        <f t="shared" si="13"/>
        <v>0</v>
      </c>
      <c r="M144" s="125"/>
      <c r="N144" s="59"/>
      <c r="O144" s="112">
        <f t="shared" si="14"/>
        <v>0</v>
      </c>
      <c r="P144" s="815"/>
      <c r="R144" s="300"/>
      <c r="S144" s="300"/>
      <c r="T144" s="300"/>
    </row>
    <row r="145" spans="1:20" ht="24" x14ac:dyDescent="0.25">
      <c r="A145" s="106">
        <v>2350</v>
      </c>
      <c r="B145" s="78" t="s">
        <v>124</v>
      </c>
      <c r="C145" s="362">
        <f t="shared" si="10"/>
        <v>6426</v>
      </c>
      <c r="D145" s="131">
        <f>SUM(D146:D151)</f>
        <v>6069</v>
      </c>
      <c r="E145" s="107">
        <f>SUM(E146:E151)</f>
        <v>0</v>
      </c>
      <c r="F145" s="251">
        <f t="shared" si="11"/>
        <v>6069</v>
      </c>
      <c r="G145" s="131">
        <f>SUM(G146:G151)</f>
        <v>0</v>
      </c>
      <c r="H145" s="200">
        <f>SUM(H146:H151)</f>
        <v>0</v>
      </c>
      <c r="I145" s="108">
        <f t="shared" si="12"/>
        <v>0</v>
      </c>
      <c r="J145" s="131">
        <f>SUM(J146:J151)</f>
        <v>357</v>
      </c>
      <c r="K145" s="200">
        <f>SUM(K146:K151)</f>
        <v>0</v>
      </c>
      <c r="L145" s="108">
        <f t="shared" si="13"/>
        <v>357</v>
      </c>
      <c r="M145" s="136">
        <f>SUM(M146:M151)</f>
        <v>0</v>
      </c>
      <c r="N145" s="107">
        <f>SUM(N146:N151)</f>
        <v>0</v>
      </c>
      <c r="O145" s="108">
        <f t="shared" si="14"/>
        <v>0</v>
      </c>
      <c r="P145" s="822"/>
      <c r="R145" s="300"/>
      <c r="S145" s="300"/>
      <c r="T145" s="300"/>
    </row>
    <row r="146" spans="1:20" x14ac:dyDescent="0.25">
      <c r="A146" s="31">
        <v>2351</v>
      </c>
      <c r="B146" s="50" t="s">
        <v>125</v>
      </c>
      <c r="C146" s="362">
        <f t="shared" si="10"/>
        <v>4126</v>
      </c>
      <c r="D146" s="252">
        <v>3841</v>
      </c>
      <c r="E146" s="53"/>
      <c r="F146" s="258">
        <f t="shared" si="11"/>
        <v>3841</v>
      </c>
      <c r="G146" s="252"/>
      <c r="H146" s="201"/>
      <c r="I146" s="117">
        <f t="shared" si="12"/>
        <v>0</v>
      </c>
      <c r="J146" s="252">
        <v>285</v>
      </c>
      <c r="K146" s="201"/>
      <c r="L146" s="117">
        <f t="shared" si="13"/>
        <v>285</v>
      </c>
      <c r="M146" s="294"/>
      <c r="N146" s="53"/>
      <c r="O146" s="117">
        <f t="shared" si="14"/>
        <v>0</v>
      </c>
      <c r="P146" s="812"/>
      <c r="R146" s="300"/>
      <c r="S146" s="300"/>
      <c r="T146" s="300"/>
    </row>
    <row r="147" spans="1:20" x14ac:dyDescent="0.25">
      <c r="A147" s="35">
        <v>2352</v>
      </c>
      <c r="B147" s="56" t="s">
        <v>126</v>
      </c>
      <c r="C147" s="362">
        <f t="shared" si="10"/>
        <v>1320</v>
      </c>
      <c r="D147" s="253">
        <v>1248</v>
      </c>
      <c r="E147" s="59"/>
      <c r="F147" s="149">
        <f t="shared" si="11"/>
        <v>1248</v>
      </c>
      <c r="G147" s="253"/>
      <c r="H147" s="202"/>
      <c r="I147" s="112">
        <f t="shared" si="12"/>
        <v>0</v>
      </c>
      <c r="J147" s="253">
        <v>72</v>
      </c>
      <c r="K147" s="202"/>
      <c r="L147" s="112">
        <f t="shared" si="13"/>
        <v>72</v>
      </c>
      <c r="M147" s="125"/>
      <c r="N147" s="59"/>
      <c r="O147" s="112">
        <f t="shared" si="14"/>
        <v>0</v>
      </c>
      <c r="P147" s="815"/>
      <c r="R147" s="300"/>
      <c r="S147" s="300"/>
      <c r="T147" s="300"/>
    </row>
    <row r="148" spans="1:20" ht="24" x14ac:dyDescent="0.25">
      <c r="A148" s="35">
        <v>2353</v>
      </c>
      <c r="B148" s="56" t="s">
        <v>127</v>
      </c>
      <c r="C148" s="362">
        <f t="shared" si="10"/>
        <v>0</v>
      </c>
      <c r="D148" s="253"/>
      <c r="E148" s="59"/>
      <c r="F148" s="149">
        <f t="shared" si="11"/>
        <v>0</v>
      </c>
      <c r="G148" s="253"/>
      <c r="H148" s="202"/>
      <c r="I148" s="112">
        <f t="shared" si="12"/>
        <v>0</v>
      </c>
      <c r="J148" s="253"/>
      <c r="K148" s="202"/>
      <c r="L148" s="112">
        <f t="shared" si="13"/>
        <v>0</v>
      </c>
      <c r="M148" s="125"/>
      <c r="N148" s="59"/>
      <c r="O148" s="112">
        <f t="shared" si="14"/>
        <v>0</v>
      </c>
      <c r="P148" s="815"/>
      <c r="R148" s="300"/>
      <c r="S148" s="300"/>
      <c r="T148" s="300"/>
    </row>
    <row r="149" spans="1:20" ht="24" x14ac:dyDescent="0.25">
      <c r="A149" s="35">
        <v>2354</v>
      </c>
      <c r="B149" s="56" t="s">
        <v>128</v>
      </c>
      <c r="C149" s="362">
        <f t="shared" si="10"/>
        <v>553</v>
      </c>
      <c r="D149" s="253">
        <v>553</v>
      </c>
      <c r="E149" s="59"/>
      <c r="F149" s="149">
        <f t="shared" si="11"/>
        <v>553</v>
      </c>
      <c r="G149" s="253"/>
      <c r="H149" s="202"/>
      <c r="I149" s="112">
        <f t="shared" si="12"/>
        <v>0</v>
      </c>
      <c r="J149" s="253"/>
      <c r="K149" s="202"/>
      <c r="L149" s="112">
        <f t="shared" si="13"/>
        <v>0</v>
      </c>
      <c r="M149" s="125"/>
      <c r="N149" s="59"/>
      <c r="O149" s="112">
        <f t="shared" si="14"/>
        <v>0</v>
      </c>
      <c r="P149" s="815"/>
      <c r="R149" s="300"/>
      <c r="S149" s="300"/>
      <c r="T149" s="300"/>
    </row>
    <row r="150" spans="1:20" ht="24" x14ac:dyDescent="0.25">
      <c r="A150" s="35">
        <v>2355</v>
      </c>
      <c r="B150" s="56" t="s">
        <v>129</v>
      </c>
      <c r="C150" s="362">
        <f t="shared" si="10"/>
        <v>427</v>
      </c>
      <c r="D150" s="253">
        <v>427</v>
      </c>
      <c r="E150" s="59"/>
      <c r="F150" s="149">
        <f t="shared" si="11"/>
        <v>427</v>
      </c>
      <c r="G150" s="253"/>
      <c r="H150" s="202"/>
      <c r="I150" s="112">
        <f t="shared" si="12"/>
        <v>0</v>
      </c>
      <c r="J150" s="253"/>
      <c r="K150" s="202"/>
      <c r="L150" s="112">
        <f t="shared" si="13"/>
        <v>0</v>
      </c>
      <c r="M150" s="125"/>
      <c r="N150" s="59"/>
      <c r="O150" s="112">
        <f t="shared" si="14"/>
        <v>0</v>
      </c>
      <c r="P150" s="815"/>
      <c r="R150" s="300"/>
      <c r="S150" s="300"/>
      <c r="T150" s="300"/>
    </row>
    <row r="151" spans="1:20" ht="24" x14ac:dyDescent="0.25">
      <c r="A151" s="35">
        <v>2359</v>
      </c>
      <c r="B151" s="56" t="s">
        <v>130</v>
      </c>
      <c r="C151" s="362">
        <f t="shared" si="10"/>
        <v>0</v>
      </c>
      <c r="D151" s="253"/>
      <c r="E151" s="59"/>
      <c r="F151" s="149">
        <f t="shared" si="11"/>
        <v>0</v>
      </c>
      <c r="G151" s="253"/>
      <c r="H151" s="202"/>
      <c r="I151" s="112">
        <f t="shared" si="12"/>
        <v>0</v>
      </c>
      <c r="J151" s="253"/>
      <c r="K151" s="202"/>
      <c r="L151" s="112">
        <f t="shared" si="13"/>
        <v>0</v>
      </c>
      <c r="M151" s="125"/>
      <c r="N151" s="59"/>
      <c r="O151" s="112">
        <f t="shared" si="14"/>
        <v>0</v>
      </c>
      <c r="P151" s="815"/>
      <c r="R151" s="300"/>
      <c r="S151" s="300"/>
      <c r="T151" s="300"/>
    </row>
    <row r="152" spans="1:20" ht="24.75" customHeight="1" x14ac:dyDescent="0.25">
      <c r="A152" s="111">
        <v>2360</v>
      </c>
      <c r="B152" s="56" t="s">
        <v>131</v>
      </c>
      <c r="C152" s="362">
        <f t="shared" si="10"/>
        <v>2165</v>
      </c>
      <c r="D152" s="254">
        <f>SUM(D153:D159)</f>
        <v>2165</v>
      </c>
      <c r="E152" s="38">
        <f>SUM(E153:E159)</f>
        <v>0</v>
      </c>
      <c r="F152" s="149">
        <f t="shared" si="11"/>
        <v>2165</v>
      </c>
      <c r="G152" s="254">
        <f>SUM(G153:G159)</f>
        <v>0</v>
      </c>
      <c r="H152" s="118">
        <f>SUM(H153:H159)</f>
        <v>0</v>
      </c>
      <c r="I152" s="112">
        <f t="shared" si="12"/>
        <v>0</v>
      </c>
      <c r="J152" s="254">
        <f>SUM(J153:J159)</f>
        <v>0</v>
      </c>
      <c r="K152" s="118">
        <f>SUM(K153:K159)</f>
        <v>0</v>
      </c>
      <c r="L152" s="112">
        <f t="shared" si="13"/>
        <v>0</v>
      </c>
      <c r="M152" s="135">
        <f>SUM(M153:M159)</f>
        <v>0</v>
      </c>
      <c r="N152" s="38">
        <f>SUM(N153:N159)</f>
        <v>0</v>
      </c>
      <c r="O152" s="112">
        <f t="shared" si="14"/>
        <v>0</v>
      </c>
      <c r="P152" s="815"/>
      <c r="R152" s="300"/>
      <c r="S152" s="300"/>
      <c r="T152" s="300"/>
    </row>
    <row r="153" spans="1:20" x14ac:dyDescent="0.25">
      <c r="A153" s="34">
        <v>2361</v>
      </c>
      <c r="B153" s="56" t="s">
        <v>132</v>
      </c>
      <c r="C153" s="362">
        <f t="shared" si="10"/>
        <v>200</v>
      </c>
      <c r="D153" s="253">
        <v>200</v>
      </c>
      <c r="E153" s="59"/>
      <c r="F153" s="149">
        <f t="shared" si="11"/>
        <v>200</v>
      </c>
      <c r="G153" s="253"/>
      <c r="H153" s="202"/>
      <c r="I153" s="112">
        <f t="shared" si="12"/>
        <v>0</v>
      </c>
      <c r="J153" s="253"/>
      <c r="K153" s="202"/>
      <c r="L153" s="112">
        <f t="shared" si="13"/>
        <v>0</v>
      </c>
      <c r="M153" s="125"/>
      <c r="N153" s="59"/>
      <c r="O153" s="112">
        <f t="shared" si="14"/>
        <v>0</v>
      </c>
      <c r="P153" s="815"/>
      <c r="R153" s="300"/>
      <c r="S153" s="300"/>
      <c r="T153" s="300"/>
    </row>
    <row r="154" spans="1:20" ht="24" x14ac:dyDescent="0.25">
      <c r="A154" s="34">
        <v>2362</v>
      </c>
      <c r="B154" s="56" t="s">
        <v>133</v>
      </c>
      <c r="C154" s="362">
        <f t="shared" si="10"/>
        <v>0</v>
      </c>
      <c r="D154" s="253"/>
      <c r="E154" s="59"/>
      <c r="F154" s="149">
        <f t="shared" si="11"/>
        <v>0</v>
      </c>
      <c r="G154" s="253"/>
      <c r="H154" s="202"/>
      <c r="I154" s="112">
        <f t="shared" si="12"/>
        <v>0</v>
      </c>
      <c r="J154" s="253"/>
      <c r="K154" s="202"/>
      <c r="L154" s="112">
        <f t="shared" si="13"/>
        <v>0</v>
      </c>
      <c r="M154" s="125"/>
      <c r="N154" s="59"/>
      <c r="O154" s="112">
        <f t="shared" si="14"/>
        <v>0</v>
      </c>
      <c r="P154" s="815"/>
      <c r="R154" s="300"/>
      <c r="S154" s="300"/>
      <c r="T154" s="300"/>
    </row>
    <row r="155" spans="1:20" x14ac:dyDescent="0.25">
      <c r="A155" s="34">
        <v>2363</v>
      </c>
      <c r="B155" s="56" t="s">
        <v>134</v>
      </c>
      <c r="C155" s="362">
        <f t="shared" si="10"/>
        <v>1965</v>
      </c>
      <c r="D155" s="253">
        <v>1965</v>
      </c>
      <c r="E155" s="59"/>
      <c r="F155" s="149">
        <f t="shared" si="11"/>
        <v>1965</v>
      </c>
      <c r="G155" s="253"/>
      <c r="H155" s="202"/>
      <c r="I155" s="112">
        <f t="shared" si="12"/>
        <v>0</v>
      </c>
      <c r="J155" s="253"/>
      <c r="K155" s="202"/>
      <c r="L155" s="112">
        <f t="shared" si="13"/>
        <v>0</v>
      </c>
      <c r="M155" s="125"/>
      <c r="N155" s="59"/>
      <c r="O155" s="112">
        <f t="shared" si="14"/>
        <v>0</v>
      </c>
      <c r="P155" s="815"/>
      <c r="R155" s="300"/>
      <c r="S155" s="300"/>
      <c r="T155" s="300"/>
    </row>
    <row r="156" spans="1:20" x14ac:dyDescent="0.25">
      <c r="A156" s="34">
        <v>2364</v>
      </c>
      <c r="B156" s="56" t="s">
        <v>135</v>
      </c>
      <c r="C156" s="362">
        <f t="shared" si="10"/>
        <v>0</v>
      </c>
      <c r="D156" s="253"/>
      <c r="E156" s="59"/>
      <c r="F156" s="149">
        <f t="shared" si="11"/>
        <v>0</v>
      </c>
      <c r="G156" s="253"/>
      <c r="H156" s="202"/>
      <c r="I156" s="112">
        <f t="shared" si="12"/>
        <v>0</v>
      </c>
      <c r="J156" s="253"/>
      <c r="K156" s="202"/>
      <c r="L156" s="112">
        <f t="shared" si="13"/>
        <v>0</v>
      </c>
      <c r="M156" s="125"/>
      <c r="N156" s="59"/>
      <c r="O156" s="112">
        <f t="shared" si="14"/>
        <v>0</v>
      </c>
      <c r="P156" s="815"/>
      <c r="R156" s="300"/>
      <c r="S156" s="300"/>
      <c r="T156" s="300"/>
    </row>
    <row r="157" spans="1:20" ht="12.75" customHeight="1" x14ac:dyDescent="0.25">
      <c r="A157" s="34">
        <v>2365</v>
      </c>
      <c r="B157" s="56" t="s">
        <v>136</v>
      </c>
      <c r="C157" s="362">
        <f t="shared" si="10"/>
        <v>0</v>
      </c>
      <c r="D157" s="253"/>
      <c r="E157" s="59"/>
      <c r="F157" s="149">
        <f t="shared" si="11"/>
        <v>0</v>
      </c>
      <c r="G157" s="253"/>
      <c r="H157" s="202"/>
      <c r="I157" s="112">
        <f t="shared" si="12"/>
        <v>0</v>
      </c>
      <c r="J157" s="253"/>
      <c r="K157" s="202"/>
      <c r="L157" s="112">
        <f t="shared" si="13"/>
        <v>0</v>
      </c>
      <c r="M157" s="125"/>
      <c r="N157" s="59"/>
      <c r="O157" s="112">
        <f t="shared" si="14"/>
        <v>0</v>
      </c>
      <c r="P157" s="815"/>
      <c r="R157" s="300"/>
      <c r="S157" s="300"/>
      <c r="T157" s="300"/>
    </row>
    <row r="158" spans="1:20" ht="42.75" customHeight="1" x14ac:dyDescent="0.25">
      <c r="A158" s="34">
        <v>2366</v>
      </c>
      <c r="B158" s="56" t="s">
        <v>137</v>
      </c>
      <c r="C158" s="362">
        <f t="shared" si="10"/>
        <v>0</v>
      </c>
      <c r="D158" s="253"/>
      <c r="E158" s="59"/>
      <c r="F158" s="149">
        <f t="shared" si="11"/>
        <v>0</v>
      </c>
      <c r="G158" s="253"/>
      <c r="H158" s="202"/>
      <c r="I158" s="112">
        <f t="shared" si="12"/>
        <v>0</v>
      </c>
      <c r="J158" s="253"/>
      <c r="K158" s="202"/>
      <c r="L158" s="112">
        <f t="shared" si="13"/>
        <v>0</v>
      </c>
      <c r="M158" s="125"/>
      <c r="N158" s="59"/>
      <c r="O158" s="112">
        <f t="shared" si="14"/>
        <v>0</v>
      </c>
      <c r="P158" s="815"/>
      <c r="R158" s="300"/>
      <c r="S158" s="300"/>
      <c r="T158" s="300"/>
    </row>
    <row r="159" spans="1:20" ht="48" x14ac:dyDescent="0.25">
      <c r="A159" s="34">
        <v>2369</v>
      </c>
      <c r="B159" s="56" t="s">
        <v>138</v>
      </c>
      <c r="C159" s="362">
        <f t="shared" si="10"/>
        <v>0</v>
      </c>
      <c r="D159" s="253"/>
      <c r="E159" s="59"/>
      <c r="F159" s="149">
        <f t="shared" si="11"/>
        <v>0</v>
      </c>
      <c r="G159" s="253"/>
      <c r="H159" s="202"/>
      <c r="I159" s="112">
        <f t="shared" si="12"/>
        <v>0</v>
      </c>
      <c r="J159" s="253"/>
      <c r="K159" s="202"/>
      <c r="L159" s="112">
        <f t="shared" si="13"/>
        <v>0</v>
      </c>
      <c r="M159" s="125"/>
      <c r="N159" s="59"/>
      <c r="O159" s="112">
        <f t="shared" si="14"/>
        <v>0</v>
      </c>
      <c r="P159" s="815"/>
      <c r="R159" s="300"/>
      <c r="S159" s="300"/>
      <c r="T159" s="300"/>
    </row>
    <row r="160" spans="1:20" x14ac:dyDescent="0.25">
      <c r="A160" s="106">
        <v>2370</v>
      </c>
      <c r="B160" s="78" t="s">
        <v>139</v>
      </c>
      <c r="C160" s="362">
        <f t="shared" si="10"/>
        <v>3745</v>
      </c>
      <c r="D160" s="255">
        <v>2558</v>
      </c>
      <c r="E160" s="113"/>
      <c r="F160" s="251">
        <f t="shared" si="11"/>
        <v>2558</v>
      </c>
      <c r="G160" s="255">
        <v>1187</v>
      </c>
      <c r="H160" s="203"/>
      <c r="I160" s="108">
        <f t="shared" si="12"/>
        <v>1187</v>
      </c>
      <c r="J160" s="255"/>
      <c r="K160" s="203"/>
      <c r="L160" s="108">
        <f t="shared" si="13"/>
        <v>0</v>
      </c>
      <c r="M160" s="301"/>
      <c r="N160" s="113"/>
      <c r="O160" s="108">
        <f t="shared" si="14"/>
        <v>0</v>
      </c>
      <c r="P160" s="822"/>
      <c r="R160" s="300"/>
      <c r="S160" s="300"/>
      <c r="T160" s="300"/>
    </row>
    <row r="161" spans="1:20" x14ac:dyDescent="0.25">
      <c r="A161" s="106">
        <v>2380</v>
      </c>
      <c r="B161" s="78" t="s">
        <v>140</v>
      </c>
      <c r="C161" s="362">
        <f t="shared" si="10"/>
        <v>0</v>
      </c>
      <c r="D161" s="131">
        <f>SUM(D162:D163)</f>
        <v>0</v>
      </c>
      <c r="E161" s="107">
        <f>SUM(E162:E163)</f>
        <v>0</v>
      </c>
      <c r="F161" s="251">
        <f t="shared" si="11"/>
        <v>0</v>
      </c>
      <c r="G161" s="131">
        <f>SUM(G162:G163)</f>
        <v>0</v>
      </c>
      <c r="H161" s="200">
        <f>SUM(H162:H163)</f>
        <v>0</v>
      </c>
      <c r="I161" s="108">
        <f t="shared" si="12"/>
        <v>0</v>
      </c>
      <c r="J161" s="131">
        <f>SUM(J162:J163)</f>
        <v>0</v>
      </c>
      <c r="K161" s="200">
        <f>SUM(K162:K163)</f>
        <v>0</v>
      </c>
      <c r="L161" s="108">
        <f t="shared" si="13"/>
        <v>0</v>
      </c>
      <c r="M161" s="136">
        <f>SUM(M162:M163)</f>
        <v>0</v>
      </c>
      <c r="N161" s="107">
        <f>SUM(N162:N163)</f>
        <v>0</v>
      </c>
      <c r="O161" s="108">
        <f t="shared" si="14"/>
        <v>0</v>
      </c>
      <c r="P161" s="822"/>
      <c r="R161" s="300"/>
      <c r="S161" s="300"/>
      <c r="T161" s="300"/>
    </row>
    <row r="162" spans="1:20" x14ac:dyDescent="0.25">
      <c r="A162" s="30">
        <v>2381</v>
      </c>
      <c r="B162" s="50" t="s">
        <v>141</v>
      </c>
      <c r="C162" s="362">
        <f t="shared" si="10"/>
        <v>0</v>
      </c>
      <c r="D162" s="252"/>
      <c r="E162" s="53"/>
      <c r="F162" s="258">
        <f t="shared" si="11"/>
        <v>0</v>
      </c>
      <c r="G162" s="252"/>
      <c r="H162" s="201"/>
      <c r="I162" s="117">
        <f t="shared" si="12"/>
        <v>0</v>
      </c>
      <c r="J162" s="252"/>
      <c r="K162" s="201"/>
      <c r="L162" s="117">
        <f t="shared" si="13"/>
        <v>0</v>
      </c>
      <c r="M162" s="294"/>
      <c r="N162" s="53"/>
      <c r="O162" s="117">
        <f t="shared" si="14"/>
        <v>0</v>
      </c>
      <c r="P162" s="812"/>
      <c r="R162" s="300"/>
      <c r="S162" s="300"/>
      <c r="T162" s="300"/>
    </row>
    <row r="163" spans="1:20" ht="24" x14ac:dyDescent="0.25">
      <c r="A163" s="34">
        <v>2389</v>
      </c>
      <c r="B163" s="56" t="s">
        <v>142</v>
      </c>
      <c r="C163" s="362">
        <f t="shared" si="10"/>
        <v>0</v>
      </c>
      <c r="D163" s="253"/>
      <c r="E163" s="59"/>
      <c r="F163" s="149">
        <f t="shared" si="11"/>
        <v>0</v>
      </c>
      <c r="G163" s="253"/>
      <c r="H163" s="202"/>
      <c r="I163" s="112">
        <f t="shared" si="12"/>
        <v>0</v>
      </c>
      <c r="J163" s="253"/>
      <c r="K163" s="202"/>
      <c r="L163" s="112">
        <f t="shared" si="13"/>
        <v>0</v>
      </c>
      <c r="M163" s="125"/>
      <c r="N163" s="59"/>
      <c r="O163" s="112">
        <f t="shared" si="14"/>
        <v>0</v>
      </c>
      <c r="P163" s="815"/>
      <c r="R163" s="300"/>
      <c r="S163" s="300"/>
      <c r="T163" s="300"/>
    </row>
    <row r="164" spans="1:20" x14ac:dyDescent="0.25">
      <c r="A164" s="106">
        <v>2390</v>
      </c>
      <c r="B164" s="78" t="s">
        <v>143</v>
      </c>
      <c r="C164" s="362">
        <f t="shared" si="10"/>
        <v>0</v>
      </c>
      <c r="D164" s="255">
        <v>0</v>
      </c>
      <c r="E164" s="113"/>
      <c r="F164" s="251">
        <f t="shared" si="11"/>
        <v>0</v>
      </c>
      <c r="G164" s="255"/>
      <c r="H164" s="203"/>
      <c r="I164" s="108">
        <f t="shared" si="12"/>
        <v>0</v>
      </c>
      <c r="J164" s="255"/>
      <c r="K164" s="203"/>
      <c r="L164" s="108">
        <f t="shared" si="13"/>
        <v>0</v>
      </c>
      <c r="M164" s="301"/>
      <c r="N164" s="113"/>
      <c r="O164" s="108">
        <f t="shared" si="14"/>
        <v>0</v>
      </c>
      <c r="P164" s="822"/>
      <c r="R164" s="300"/>
      <c r="S164" s="300"/>
      <c r="T164" s="300"/>
    </row>
    <row r="165" spans="1:20" x14ac:dyDescent="0.25">
      <c r="A165" s="42">
        <v>2400</v>
      </c>
      <c r="B165" s="104" t="s">
        <v>144</v>
      </c>
      <c r="C165" s="373">
        <f t="shared" si="10"/>
        <v>135</v>
      </c>
      <c r="D165" s="259">
        <v>135</v>
      </c>
      <c r="E165" s="119"/>
      <c r="F165" s="250">
        <f t="shared" si="11"/>
        <v>135</v>
      </c>
      <c r="G165" s="259"/>
      <c r="H165" s="205"/>
      <c r="I165" s="115">
        <f t="shared" si="12"/>
        <v>0</v>
      </c>
      <c r="J165" s="259"/>
      <c r="K165" s="205"/>
      <c r="L165" s="115">
        <f t="shared" si="13"/>
        <v>0</v>
      </c>
      <c r="M165" s="302"/>
      <c r="N165" s="119"/>
      <c r="O165" s="115">
        <f t="shared" si="14"/>
        <v>0</v>
      </c>
      <c r="P165" s="820"/>
      <c r="R165" s="300"/>
      <c r="S165" s="300"/>
      <c r="T165" s="300"/>
    </row>
    <row r="166" spans="1:20" ht="24" x14ac:dyDescent="0.25">
      <c r="A166" s="42">
        <v>2500</v>
      </c>
      <c r="B166" s="104" t="s">
        <v>145</v>
      </c>
      <c r="C166" s="373">
        <f t="shared" si="10"/>
        <v>102</v>
      </c>
      <c r="D166" s="249">
        <f>SUM(D167,D172)</f>
        <v>76</v>
      </c>
      <c r="E166" s="48">
        <f>SUM(E167,E172)</f>
        <v>0</v>
      </c>
      <c r="F166" s="250">
        <f t="shared" si="11"/>
        <v>76</v>
      </c>
      <c r="G166" s="249">
        <f>SUM(G167,G172)</f>
        <v>0</v>
      </c>
      <c r="H166" s="105">
        <f t="shared" ref="H166" si="20">SUM(H167,H172)</f>
        <v>0</v>
      </c>
      <c r="I166" s="115">
        <f t="shared" si="12"/>
        <v>0</v>
      </c>
      <c r="J166" s="249">
        <f>SUM(J167,J172)</f>
        <v>0</v>
      </c>
      <c r="K166" s="105">
        <f t="shared" ref="K166" si="21">SUM(K167,K172)</f>
        <v>26</v>
      </c>
      <c r="L166" s="115">
        <f t="shared" si="13"/>
        <v>26</v>
      </c>
      <c r="M166" s="140">
        <f t="shared" ref="M166:N166" si="22">SUM(M167,M172)</f>
        <v>0</v>
      </c>
      <c r="N166" s="130">
        <f t="shared" si="22"/>
        <v>0</v>
      </c>
      <c r="O166" s="160">
        <f t="shared" si="14"/>
        <v>0</v>
      </c>
      <c r="P166" s="827"/>
      <c r="R166" s="300"/>
      <c r="S166" s="300"/>
      <c r="T166" s="300"/>
    </row>
    <row r="167" spans="1:20" ht="16.5" customHeight="1" x14ac:dyDescent="0.25">
      <c r="A167" s="116">
        <v>2510</v>
      </c>
      <c r="B167" s="50" t="s">
        <v>146</v>
      </c>
      <c r="C167" s="374">
        <f t="shared" si="10"/>
        <v>76</v>
      </c>
      <c r="D167" s="257">
        <f>SUM(D168:D171)</f>
        <v>76</v>
      </c>
      <c r="E167" s="68">
        <f>SUM(E168:E171)</f>
        <v>0</v>
      </c>
      <c r="F167" s="258">
        <f t="shared" si="11"/>
        <v>76</v>
      </c>
      <c r="G167" s="257">
        <f>SUM(G168:G171)</f>
        <v>0</v>
      </c>
      <c r="H167" s="204">
        <f t="shared" ref="H167" si="23">SUM(H168:H171)</f>
        <v>0</v>
      </c>
      <c r="I167" s="117">
        <f t="shared" si="12"/>
        <v>0</v>
      </c>
      <c r="J167" s="257">
        <f>SUM(J168:J171)</f>
        <v>0</v>
      </c>
      <c r="K167" s="204">
        <f t="shared" ref="K167" si="24">SUM(K168:K171)</f>
        <v>0</v>
      </c>
      <c r="L167" s="117">
        <f t="shared" si="13"/>
        <v>0</v>
      </c>
      <c r="M167" s="308">
        <f t="shared" ref="M167:N167" si="25">SUM(M168:M171)</f>
        <v>0</v>
      </c>
      <c r="N167" s="311">
        <f t="shared" si="25"/>
        <v>0</v>
      </c>
      <c r="O167" s="316">
        <f t="shared" si="14"/>
        <v>0</v>
      </c>
      <c r="P167" s="821"/>
      <c r="R167" s="300"/>
      <c r="S167" s="300"/>
      <c r="T167" s="300"/>
    </row>
    <row r="168" spans="1:20" ht="24" x14ac:dyDescent="0.25">
      <c r="A168" s="35">
        <v>2512</v>
      </c>
      <c r="B168" s="56" t="s">
        <v>147</v>
      </c>
      <c r="C168" s="362">
        <f t="shared" si="10"/>
        <v>0</v>
      </c>
      <c r="D168" s="253"/>
      <c r="E168" s="59"/>
      <c r="F168" s="149">
        <f t="shared" si="11"/>
        <v>0</v>
      </c>
      <c r="G168" s="253"/>
      <c r="H168" s="202"/>
      <c r="I168" s="112">
        <f t="shared" si="12"/>
        <v>0</v>
      </c>
      <c r="J168" s="253"/>
      <c r="K168" s="202"/>
      <c r="L168" s="112">
        <f t="shared" si="13"/>
        <v>0</v>
      </c>
      <c r="M168" s="125"/>
      <c r="N168" s="59"/>
      <c r="O168" s="112">
        <f t="shared" si="14"/>
        <v>0</v>
      </c>
      <c r="P168" s="815"/>
      <c r="R168" s="300"/>
      <c r="S168" s="300"/>
      <c r="T168" s="300"/>
    </row>
    <row r="169" spans="1:20" ht="36" x14ac:dyDescent="0.25">
      <c r="A169" s="35">
        <v>2513</v>
      </c>
      <c r="B169" s="56" t="s">
        <v>148</v>
      </c>
      <c r="C169" s="362">
        <f t="shared" si="10"/>
        <v>0</v>
      </c>
      <c r="D169" s="253"/>
      <c r="E169" s="59"/>
      <c r="F169" s="149">
        <f t="shared" si="11"/>
        <v>0</v>
      </c>
      <c r="G169" s="253"/>
      <c r="H169" s="202"/>
      <c r="I169" s="112">
        <f t="shared" si="12"/>
        <v>0</v>
      </c>
      <c r="J169" s="253"/>
      <c r="K169" s="202"/>
      <c r="L169" s="112">
        <f t="shared" si="13"/>
        <v>0</v>
      </c>
      <c r="M169" s="125"/>
      <c r="N169" s="59"/>
      <c r="O169" s="112">
        <f t="shared" si="14"/>
        <v>0</v>
      </c>
      <c r="P169" s="815"/>
      <c r="R169" s="300"/>
      <c r="S169" s="300"/>
      <c r="T169" s="300"/>
    </row>
    <row r="170" spans="1:20" ht="24" x14ac:dyDescent="0.25">
      <c r="A170" s="35">
        <v>2515</v>
      </c>
      <c r="B170" s="56" t="s">
        <v>149</v>
      </c>
      <c r="C170" s="362">
        <f t="shared" si="10"/>
        <v>0</v>
      </c>
      <c r="D170" s="253"/>
      <c r="E170" s="59"/>
      <c r="F170" s="149">
        <f t="shared" si="11"/>
        <v>0</v>
      </c>
      <c r="G170" s="253"/>
      <c r="H170" s="202"/>
      <c r="I170" s="112">
        <f t="shared" si="12"/>
        <v>0</v>
      </c>
      <c r="J170" s="253"/>
      <c r="K170" s="202"/>
      <c r="L170" s="112">
        <f t="shared" si="13"/>
        <v>0</v>
      </c>
      <c r="M170" s="125"/>
      <c r="N170" s="59"/>
      <c r="O170" s="112">
        <f t="shared" si="14"/>
        <v>0</v>
      </c>
      <c r="P170" s="815"/>
      <c r="R170" s="300"/>
      <c r="S170" s="300"/>
      <c r="T170" s="300"/>
    </row>
    <row r="171" spans="1:20" ht="24" x14ac:dyDescent="0.25">
      <c r="A171" s="35">
        <v>2519</v>
      </c>
      <c r="B171" s="56" t="s">
        <v>150</v>
      </c>
      <c r="C171" s="362">
        <f t="shared" si="10"/>
        <v>76</v>
      </c>
      <c r="D171" s="253">
        <v>76</v>
      </c>
      <c r="E171" s="59"/>
      <c r="F171" s="149">
        <f t="shared" si="11"/>
        <v>76</v>
      </c>
      <c r="G171" s="253"/>
      <c r="H171" s="202"/>
      <c r="I171" s="112">
        <f t="shared" si="12"/>
        <v>0</v>
      </c>
      <c r="J171" s="253"/>
      <c r="K171" s="202"/>
      <c r="L171" s="112">
        <f t="shared" si="13"/>
        <v>0</v>
      </c>
      <c r="M171" s="125"/>
      <c r="N171" s="59"/>
      <c r="O171" s="112">
        <f t="shared" si="14"/>
        <v>0</v>
      </c>
      <c r="P171" s="815"/>
      <c r="R171" s="300"/>
      <c r="S171" s="300"/>
      <c r="T171" s="300"/>
    </row>
    <row r="172" spans="1:20" ht="24" x14ac:dyDescent="0.25">
      <c r="A172" s="111">
        <v>2520</v>
      </c>
      <c r="B172" s="56" t="s">
        <v>151</v>
      </c>
      <c r="C172" s="362">
        <f t="shared" si="10"/>
        <v>26</v>
      </c>
      <c r="D172" s="253"/>
      <c r="E172" s="59"/>
      <c r="F172" s="149">
        <f t="shared" si="11"/>
        <v>0</v>
      </c>
      <c r="G172" s="253"/>
      <c r="H172" s="202"/>
      <c r="I172" s="112">
        <f t="shared" si="12"/>
        <v>0</v>
      </c>
      <c r="J172" s="253"/>
      <c r="K172" s="202">
        <v>26</v>
      </c>
      <c r="L172" s="112">
        <f t="shared" si="13"/>
        <v>26</v>
      </c>
      <c r="M172" s="125"/>
      <c r="N172" s="59"/>
      <c r="O172" s="112">
        <f t="shared" si="14"/>
        <v>0</v>
      </c>
      <c r="P172" s="815" t="s">
        <v>695</v>
      </c>
      <c r="R172" s="300"/>
      <c r="S172" s="300"/>
      <c r="T172" s="300"/>
    </row>
    <row r="173" spans="1:20" s="121" customFormat="1" ht="48" x14ac:dyDescent="0.25">
      <c r="A173" s="17">
        <v>2800</v>
      </c>
      <c r="B173" s="50" t="s">
        <v>152</v>
      </c>
      <c r="C173" s="374">
        <f t="shared" si="10"/>
        <v>0</v>
      </c>
      <c r="D173" s="219"/>
      <c r="E173" s="32"/>
      <c r="F173" s="810">
        <f t="shared" si="11"/>
        <v>0</v>
      </c>
      <c r="G173" s="219"/>
      <c r="H173" s="186"/>
      <c r="I173" s="811">
        <f t="shared" si="12"/>
        <v>0</v>
      </c>
      <c r="J173" s="219"/>
      <c r="K173" s="186"/>
      <c r="L173" s="811">
        <f t="shared" si="13"/>
        <v>0</v>
      </c>
      <c r="M173" s="290"/>
      <c r="N173" s="32"/>
      <c r="O173" s="811">
        <f t="shared" si="14"/>
        <v>0</v>
      </c>
      <c r="P173" s="812"/>
      <c r="R173" s="300"/>
      <c r="S173" s="300"/>
      <c r="T173" s="300"/>
    </row>
    <row r="174" spans="1:20" x14ac:dyDescent="0.25">
      <c r="A174" s="100">
        <v>3000</v>
      </c>
      <c r="B174" s="100" t="s">
        <v>153</v>
      </c>
      <c r="C174" s="383">
        <f t="shared" si="10"/>
        <v>0</v>
      </c>
      <c r="D174" s="247">
        <f>SUM(D175,D185)</f>
        <v>0</v>
      </c>
      <c r="E174" s="102">
        <f>SUM(E175,E185)</f>
        <v>0</v>
      </c>
      <c r="F174" s="248">
        <f t="shared" si="11"/>
        <v>0</v>
      </c>
      <c r="G174" s="247">
        <f>SUM(G175,G185)</f>
        <v>0</v>
      </c>
      <c r="H174" s="199">
        <f>SUM(H175,H185)</f>
        <v>0</v>
      </c>
      <c r="I174" s="103">
        <f t="shared" si="12"/>
        <v>0</v>
      </c>
      <c r="J174" s="247">
        <f>SUM(J175,J185)</f>
        <v>0</v>
      </c>
      <c r="K174" s="199">
        <f>SUM(K175,K185)</f>
        <v>0</v>
      </c>
      <c r="L174" s="103">
        <f t="shared" si="13"/>
        <v>0</v>
      </c>
      <c r="M174" s="139">
        <f>SUM(M175,M185)</f>
        <v>0</v>
      </c>
      <c r="N174" s="102">
        <f>SUM(N175,N185)</f>
        <v>0</v>
      </c>
      <c r="O174" s="103">
        <f t="shared" si="14"/>
        <v>0</v>
      </c>
      <c r="P174" s="826"/>
      <c r="R174" s="300"/>
      <c r="S174" s="300"/>
      <c r="T174" s="300"/>
    </row>
    <row r="175" spans="1:20" ht="24" x14ac:dyDescent="0.25">
      <c r="A175" s="42">
        <v>3200</v>
      </c>
      <c r="B175" s="122" t="s">
        <v>309</v>
      </c>
      <c r="C175" s="373">
        <f t="shared" si="10"/>
        <v>0</v>
      </c>
      <c r="D175" s="249">
        <f>SUM(D176,D180)</f>
        <v>0</v>
      </c>
      <c r="E175" s="48">
        <f>SUM(E176,E180)</f>
        <v>0</v>
      </c>
      <c r="F175" s="250">
        <f t="shared" si="11"/>
        <v>0</v>
      </c>
      <c r="G175" s="249">
        <f>SUM(G176,G180)</f>
        <v>0</v>
      </c>
      <c r="H175" s="105">
        <f t="shared" ref="H175" si="26">SUM(H176,H180)</f>
        <v>0</v>
      </c>
      <c r="I175" s="115">
        <f t="shared" si="12"/>
        <v>0</v>
      </c>
      <c r="J175" s="249">
        <f>SUM(J176,J180)</f>
        <v>0</v>
      </c>
      <c r="K175" s="105">
        <f t="shared" ref="K175" si="27">SUM(K176,K180)</f>
        <v>0</v>
      </c>
      <c r="L175" s="115">
        <f t="shared" si="13"/>
        <v>0</v>
      </c>
      <c r="M175" s="140">
        <f t="shared" ref="M175:N175" si="28">SUM(M176,M180)</f>
        <v>0</v>
      </c>
      <c r="N175" s="130">
        <f t="shared" si="28"/>
        <v>0</v>
      </c>
      <c r="O175" s="160">
        <f t="shared" si="14"/>
        <v>0</v>
      </c>
      <c r="P175" s="827"/>
      <c r="R175" s="300"/>
      <c r="S175" s="300"/>
      <c r="T175" s="300"/>
    </row>
    <row r="176" spans="1:20" ht="36" x14ac:dyDescent="0.25">
      <c r="A176" s="116">
        <v>3260</v>
      </c>
      <c r="B176" s="50" t="s">
        <v>154</v>
      </c>
      <c r="C176" s="374">
        <f t="shared" si="10"/>
        <v>0</v>
      </c>
      <c r="D176" s="257">
        <f>SUM(D177:D179)</f>
        <v>0</v>
      </c>
      <c r="E176" s="68">
        <f>SUM(E177:E179)</f>
        <v>0</v>
      </c>
      <c r="F176" s="258">
        <f t="shared" si="11"/>
        <v>0</v>
      </c>
      <c r="G176" s="257">
        <f>SUM(G177:G179)</f>
        <v>0</v>
      </c>
      <c r="H176" s="204">
        <f>SUM(H177:H179)</f>
        <v>0</v>
      </c>
      <c r="I176" s="117">
        <f t="shared" si="12"/>
        <v>0</v>
      </c>
      <c r="J176" s="257">
        <f>SUM(J177:J179)</f>
        <v>0</v>
      </c>
      <c r="K176" s="204">
        <f>SUM(K177:K179)</f>
        <v>0</v>
      </c>
      <c r="L176" s="117">
        <f t="shared" si="13"/>
        <v>0</v>
      </c>
      <c r="M176" s="141">
        <f>SUM(M177:M179)</f>
        <v>0</v>
      </c>
      <c r="N176" s="68">
        <f>SUM(N177:N179)</f>
        <v>0</v>
      </c>
      <c r="O176" s="117">
        <f t="shared" si="14"/>
        <v>0</v>
      </c>
      <c r="P176" s="812"/>
      <c r="R176" s="300"/>
      <c r="S176" s="300"/>
      <c r="T176" s="300"/>
    </row>
    <row r="177" spans="1:20" ht="24" x14ac:dyDescent="0.25">
      <c r="A177" s="35">
        <v>3261</v>
      </c>
      <c r="B177" s="56" t="s">
        <v>155</v>
      </c>
      <c r="C177" s="362">
        <f t="shared" si="10"/>
        <v>0</v>
      </c>
      <c r="D177" s="253"/>
      <c r="E177" s="59"/>
      <c r="F177" s="149">
        <f t="shared" si="11"/>
        <v>0</v>
      </c>
      <c r="G177" s="253"/>
      <c r="H177" s="202"/>
      <c r="I177" s="112">
        <f t="shared" si="12"/>
        <v>0</v>
      </c>
      <c r="J177" s="253"/>
      <c r="K177" s="202"/>
      <c r="L177" s="112">
        <f t="shared" si="13"/>
        <v>0</v>
      </c>
      <c r="M177" s="125"/>
      <c r="N177" s="59"/>
      <c r="O177" s="112">
        <f t="shared" si="14"/>
        <v>0</v>
      </c>
      <c r="P177" s="815"/>
      <c r="R177" s="300"/>
      <c r="S177" s="300"/>
      <c r="T177" s="300"/>
    </row>
    <row r="178" spans="1:20" ht="36" x14ac:dyDescent="0.25">
      <c r="A178" s="35">
        <v>3262</v>
      </c>
      <c r="B178" s="56" t="s">
        <v>310</v>
      </c>
      <c r="C178" s="362">
        <f t="shared" si="10"/>
        <v>0</v>
      </c>
      <c r="D178" s="253"/>
      <c r="E178" s="59"/>
      <c r="F178" s="149">
        <f t="shared" si="11"/>
        <v>0</v>
      </c>
      <c r="G178" s="253"/>
      <c r="H178" s="202"/>
      <c r="I178" s="112">
        <f t="shared" si="12"/>
        <v>0</v>
      </c>
      <c r="J178" s="253"/>
      <c r="K178" s="202"/>
      <c r="L178" s="112">
        <f t="shared" si="13"/>
        <v>0</v>
      </c>
      <c r="M178" s="125"/>
      <c r="N178" s="59"/>
      <c r="O178" s="112">
        <f t="shared" si="14"/>
        <v>0</v>
      </c>
      <c r="P178" s="815"/>
      <c r="R178" s="300"/>
      <c r="S178" s="300"/>
      <c r="T178" s="300"/>
    </row>
    <row r="179" spans="1:20" ht="24" x14ac:dyDescent="0.25">
      <c r="A179" s="35">
        <v>3263</v>
      </c>
      <c r="B179" s="56" t="s">
        <v>156</v>
      </c>
      <c r="C179" s="362">
        <f t="shared" si="10"/>
        <v>0</v>
      </c>
      <c r="D179" s="253"/>
      <c r="E179" s="59"/>
      <c r="F179" s="149">
        <f t="shared" si="11"/>
        <v>0</v>
      </c>
      <c r="G179" s="253"/>
      <c r="H179" s="202"/>
      <c r="I179" s="112">
        <f t="shared" si="12"/>
        <v>0</v>
      </c>
      <c r="J179" s="253"/>
      <c r="K179" s="202"/>
      <c r="L179" s="112">
        <f t="shared" si="13"/>
        <v>0</v>
      </c>
      <c r="M179" s="125"/>
      <c r="N179" s="59"/>
      <c r="O179" s="112">
        <f t="shared" si="14"/>
        <v>0</v>
      </c>
      <c r="P179" s="815"/>
      <c r="R179" s="300"/>
      <c r="S179" s="300"/>
      <c r="T179" s="300"/>
    </row>
    <row r="180" spans="1:20" ht="84" x14ac:dyDescent="0.25">
      <c r="A180" s="116">
        <v>3290</v>
      </c>
      <c r="B180" s="50" t="s">
        <v>311</v>
      </c>
      <c r="C180" s="362">
        <f t="shared" ref="C180:C256" si="29">F180+I180+L180+O180</f>
        <v>0</v>
      </c>
      <c r="D180" s="257">
        <f>SUM(D181:D184)</f>
        <v>0</v>
      </c>
      <c r="E180" s="68">
        <f>SUM(E181:E184)</f>
        <v>0</v>
      </c>
      <c r="F180" s="258">
        <f t="shared" si="11"/>
        <v>0</v>
      </c>
      <c r="G180" s="257">
        <f>SUM(G181:G184)</f>
        <v>0</v>
      </c>
      <c r="H180" s="204">
        <f t="shared" ref="H180" si="30">SUM(H181:H184)</f>
        <v>0</v>
      </c>
      <c r="I180" s="117">
        <f t="shared" si="12"/>
        <v>0</v>
      </c>
      <c r="J180" s="257">
        <f>SUM(J181:J184)</f>
        <v>0</v>
      </c>
      <c r="K180" s="204">
        <f t="shared" ref="K180" si="31">SUM(K181:K184)</f>
        <v>0</v>
      </c>
      <c r="L180" s="117">
        <f t="shared" si="13"/>
        <v>0</v>
      </c>
      <c r="M180" s="142">
        <f t="shared" ref="M180:N180" si="32">SUM(M181:M184)</f>
        <v>0</v>
      </c>
      <c r="N180" s="312">
        <f t="shared" si="32"/>
        <v>0</v>
      </c>
      <c r="O180" s="317">
        <f t="shared" si="14"/>
        <v>0</v>
      </c>
      <c r="P180" s="831"/>
      <c r="R180" s="300"/>
      <c r="S180" s="300"/>
      <c r="T180" s="300"/>
    </row>
    <row r="181" spans="1:20" ht="72" x14ac:dyDescent="0.25">
      <c r="A181" s="35">
        <v>3291</v>
      </c>
      <c r="B181" s="56" t="s">
        <v>157</v>
      </c>
      <c r="C181" s="362">
        <f t="shared" si="29"/>
        <v>0</v>
      </c>
      <c r="D181" s="253"/>
      <c r="E181" s="59"/>
      <c r="F181" s="149">
        <f t="shared" ref="F181:F244" si="33">D181+E181</f>
        <v>0</v>
      </c>
      <c r="G181" s="253"/>
      <c r="H181" s="202"/>
      <c r="I181" s="112">
        <f t="shared" ref="I181:I244" si="34">G181+H181</f>
        <v>0</v>
      </c>
      <c r="J181" s="253"/>
      <c r="K181" s="202"/>
      <c r="L181" s="112">
        <f t="shared" ref="L181:L244" si="35">J181+K181</f>
        <v>0</v>
      </c>
      <c r="M181" s="125"/>
      <c r="N181" s="59"/>
      <c r="O181" s="112">
        <f t="shared" ref="O181:O244" si="36">M181+N181</f>
        <v>0</v>
      </c>
      <c r="P181" s="815"/>
      <c r="R181" s="300"/>
      <c r="S181" s="300"/>
      <c r="T181" s="300"/>
    </row>
    <row r="182" spans="1:20" ht="72" x14ac:dyDescent="0.25">
      <c r="A182" s="35">
        <v>3292</v>
      </c>
      <c r="B182" s="56" t="s">
        <v>312</v>
      </c>
      <c r="C182" s="362">
        <f t="shared" si="29"/>
        <v>0</v>
      </c>
      <c r="D182" s="253"/>
      <c r="E182" s="59"/>
      <c r="F182" s="149">
        <f t="shared" si="33"/>
        <v>0</v>
      </c>
      <c r="G182" s="253"/>
      <c r="H182" s="202"/>
      <c r="I182" s="112">
        <f t="shared" si="34"/>
        <v>0</v>
      </c>
      <c r="J182" s="253"/>
      <c r="K182" s="202"/>
      <c r="L182" s="112">
        <f t="shared" si="35"/>
        <v>0</v>
      </c>
      <c r="M182" s="125"/>
      <c r="N182" s="59"/>
      <c r="O182" s="112">
        <f t="shared" si="36"/>
        <v>0</v>
      </c>
      <c r="P182" s="815"/>
      <c r="R182" s="300"/>
      <c r="S182" s="300"/>
      <c r="T182" s="300"/>
    </row>
    <row r="183" spans="1:20" ht="72" x14ac:dyDescent="0.25">
      <c r="A183" s="35">
        <v>3293</v>
      </c>
      <c r="B183" s="56" t="s">
        <v>313</v>
      </c>
      <c r="C183" s="362">
        <f t="shared" si="29"/>
        <v>0</v>
      </c>
      <c r="D183" s="253"/>
      <c r="E183" s="59"/>
      <c r="F183" s="149">
        <f t="shared" si="33"/>
        <v>0</v>
      </c>
      <c r="G183" s="253"/>
      <c r="H183" s="202"/>
      <c r="I183" s="112">
        <f t="shared" si="34"/>
        <v>0</v>
      </c>
      <c r="J183" s="253"/>
      <c r="K183" s="202"/>
      <c r="L183" s="112">
        <f t="shared" si="35"/>
        <v>0</v>
      </c>
      <c r="M183" s="125"/>
      <c r="N183" s="59"/>
      <c r="O183" s="112">
        <f t="shared" si="36"/>
        <v>0</v>
      </c>
      <c r="P183" s="815"/>
      <c r="R183" s="300"/>
      <c r="S183" s="300"/>
      <c r="T183" s="300"/>
    </row>
    <row r="184" spans="1:20" ht="60" x14ac:dyDescent="0.25">
      <c r="A184" s="126">
        <v>3294</v>
      </c>
      <c r="B184" s="56" t="s">
        <v>158</v>
      </c>
      <c r="C184" s="384">
        <f t="shared" si="29"/>
        <v>0</v>
      </c>
      <c r="D184" s="261"/>
      <c r="E184" s="127"/>
      <c r="F184" s="832">
        <f t="shared" si="33"/>
        <v>0</v>
      </c>
      <c r="G184" s="261"/>
      <c r="H184" s="206"/>
      <c r="I184" s="317">
        <f t="shared" si="34"/>
        <v>0</v>
      </c>
      <c r="J184" s="261"/>
      <c r="K184" s="206"/>
      <c r="L184" s="317">
        <f t="shared" si="35"/>
        <v>0</v>
      </c>
      <c r="M184" s="128"/>
      <c r="N184" s="127"/>
      <c r="O184" s="317">
        <f t="shared" si="36"/>
        <v>0</v>
      </c>
      <c r="P184" s="831"/>
      <c r="R184" s="300"/>
      <c r="S184" s="300"/>
      <c r="T184" s="300"/>
    </row>
    <row r="185" spans="1:20" ht="48" x14ac:dyDescent="0.25">
      <c r="A185" s="72">
        <v>3300</v>
      </c>
      <c r="B185" s="122" t="s">
        <v>159</v>
      </c>
      <c r="C185" s="385">
        <f t="shared" si="29"/>
        <v>0</v>
      </c>
      <c r="D185" s="263">
        <f>SUM(D186:D187)</f>
        <v>0</v>
      </c>
      <c r="E185" s="130">
        <f>SUM(E186:E187)</f>
        <v>0</v>
      </c>
      <c r="F185" s="158">
        <f t="shared" si="33"/>
        <v>0</v>
      </c>
      <c r="G185" s="263">
        <f>SUM(G186:G187)</f>
        <v>0</v>
      </c>
      <c r="H185" s="207">
        <f t="shared" ref="H185" si="37">SUM(H186:H187)</f>
        <v>0</v>
      </c>
      <c r="I185" s="160">
        <f t="shared" si="34"/>
        <v>0</v>
      </c>
      <c r="J185" s="263">
        <f>SUM(J186:J187)</f>
        <v>0</v>
      </c>
      <c r="K185" s="207">
        <f t="shared" ref="K185" si="38">SUM(K186:K187)</f>
        <v>0</v>
      </c>
      <c r="L185" s="160">
        <f t="shared" si="35"/>
        <v>0</v>
      </c>
      <c r="M185" s="140">
        <f t="shared" ref="M185:N185" si="39">SUM(M186:M187)</f>
        <v>0</v>
      </c>
      <c r="N185" s="130">
        <f t="shared" si="39"/>
        <v>0</v>
      </c>
      <c r="O185" s="160">
        <f t="shared" si="36"/>
        <v>0</v>
      </c>
      <c r="P185" s="827"/>
      <c r="R185" s="300"/>
      <c r="S185" s="300"/>
      <c r="T185" s="300"/>
    </row>
    <row r="186" spans="1:20" ht="48" x14ac:dyDescent="0.25">
      <c r="A186" s="77">
        <v>3310</v>
      </c>
      <c r="B186" s="78" t="s">
        <v>160</v>
      </c>
      <c r="C186" s="378">
        <f t="shared" si="29"/>
        <v>0</v>
      </c>
      <c r="D186" s="255"/>
      <c r="E186" s="113"/>
      <c r="F186" s="251">
        <f t="shared" si="33"/>
        <v>0</v>
      </c>
      <c r="G186" s="255"/>
      <c r="H186" s="203"/>
      <c r="I186" s="108">
        <f t="shared" si="34"/>
        <v>0</v>
      </c>
      <c r="J186" s="255"/>
      <c r="K186" s="203"/>
      <c r="L186" s="108">
        <f t="shared" si="35"/>
        <v>0</v>
      </c>
      <c r="M186" s="301"/>
      <c r="N186" s="113"/>
      <c r="O186" s="108">
        <f t="shared" si="36"/>
        <v>0</v>
      </c>
      <c r="P186" s="822"/>
      <c r="R186" s="300"/>
      <c r="S186" s="300"/>
      <c r="T186" s="300"/>
    </row>
    <row r="187" spans="1:20" ht="58.5" customHeight="1" x14ac:dyDescent="0.25">
      <c r="A187" s="31">
        <v>3320</v>
      </c>
      <c r="B187" s="50" t="s">
        <v>161</v>
      </c>
      <c r="C187" s="374">
        <f t="shared" si="29"/>
        <v>0</v>
      </c>
      <c r="D187" s="252"/>
      <c r="E187" s="53"/>
      <c r="F187" s="258">
        <f t="shared" si="33"/>
        <v>0</v>
      </c>
      <c r="G187" s="252"/>
      <c r="H187" s="201"/>
      <c r="I187" s="117">
        <f t="shared" si="34"/>
        <v>0</v>
      </c>
      <c r="J187" s="252"/>
      <c r="K187" s="201"/>
      <c r="L187" s="117">
        <f t="shared" si="35"/>
        <v>0</v>
      </c>
      <c r="M187" s="294"/>
      <c r="N187" s="53"/>
      <c r="O187" s="117">
        <f t="shared" si="36"/>
        <v>0</v>
      </c>
      <c r="P187" s="812"/>
      <c r="R187" s="300"/>
      <c r="S187" s="300"/>
      <c r="T187" s="300"/>
    </row>
    <row r="188" spans="1:20" x14ac:dyDescent="0.25">
      <c r="A188" s="132">
        <v>4000</v>
      </c>
      <c r="B188" s="100" t="s">
        <v>162</v>
      </c>
      <c r="C188" s="383">
        <f t="shared" si="29"/>
        <v>0</v>
      </c>
      <c r="D188" s="247">
        <f>SUM(D189,D192)</f>
        <v>0</v>
      </c>
      <c r="E188" s="102">
        <f>SUM(E189,E192)</f>
        <v>0</v>
      </c>
      <c r="F188" s="248">
        <f t="shared" si="33"/>
        <v>0</v>
      </c>
      <c r="G188" s="247">
        <f>SUM(G189,G192)</f>
        <v>0</v>
      </c>
      <c r="H188" s="199">
        <f>SUM(H189,H192)</f>
        <v>0</v>
      </c>
      <c r="I188" s="103">
        <f t="shared" si="34"/>
        <v>0</v>
      </c>
      <c r="J188" s="247">
        <f>SUM(J189,J192)</f>
        <v>0</v>
      </c>
      <c r="K188" s="199">
        <f>SUM(K189,K192)</f>
        <v>0</v>
      </c>
      <c r="L188" s="103">
        <f t="shared" si="35"/>
        <v>0</v>
      </c>
      <c r="M188" s="139">
        <f>SUM(M189,M192)</f>
        <v>0</v>
      </c>
      <c r="N188" s="102">
        <f>SUM(N189,N192)</f>
        <v>0</v>
      </c>
      <c r="O188" s="103">
        <f t="shared" si="36"/>
        <v>0</v>
      </c>
      <c r="P188" s="826"/>
      <c r="R188" s="300"/>
      <c r="S188" s="300"/>
      <c r="T188" s="300"/>
    </row>
    <row r="189" spans="1:20" ht="24" x14ac:dyDescent="0.25">
      <c r="A189" s="133">
        <v>4200</v>
      </c>
      <c r="B189" s="104" t="s">
        <v>163</v>
      </c>
      <c r="C189" s="373">
        <f t="shared" si="29"/>
        <v>0</v>
      </c>
      <c r="D189" s="249">
        <f>SUM(D190,D191)</f>
        <v>0</v>
      </c>
      <c r="E189" s="48">
        <f>SUM(E190,E191)</f>
        <v>0</v>
      </c>
      <c r="F189" s="250">
        <f t="shared" si="33"/>
        <v>0</v>
      </c>
      <c r="G189" s="249">
        <f>SUM(G190,G191)</f>
        <v>0</v>
      </c>
      <c r="H189" s="105">
        <f>SUM(H190,H191)</f>
        <v>0</v>
      </c>
      <c r="I189" s="115">
        <f t="shared" si="34"/>
        <v>0</v>
      </c>
      <c r="J189" s="249">
        <f>SUM(J190,J191)</f>
        <v>0</v>
      </c>
      <c r="K189" s="105">
        <f>SUM(K190,K191)</f>
        <v>0</v>
      </c>
      <c r="L189" s="115">
        <f t="shared" si="35"/>
        <v>0</v>
      </c>
      <c r="M189" s="123">
        <f>SUM(M190,M191)</f>
        <v>0</v>
      </c>
      <c r="N189" s="48">
        <f>SUM(N190,N191)</f>
        <v>0</v>
      </c>
      <c r="O189" s="115">
        <f t="shared" si="36"/>
        <v>0</v>
      </c>
      <c r="P189" s="820"/>
      <c r="R189" s="300"/>
      <c r="S189" s="300"/>
      <c r="T189" s="300"/>
    </row>
    <row r="190" spans="1:20" ht="36" x14ac:dyDescent="0.25">
      <c r="A190" s="116">
        <v>4240</v>
      </c>
      <c r="B190" s="50" t="s">
        <v>314</v>
      </c>
      <c r="C190" s="374">
        <f t="shared" si="29"/>
        <v>0</v>
      </c>
      <c r="D190" s="252"/>
      <c r="E190" s="53"/>
      <c r="F190" s="258">
        <f t="shared" si="33"/>
        <v>0</v>
      </c>
      <c r="G190" s="252"/>
      <c r="H190" s="201"/>
      <c r="I190" s="117">
        <f t="shared" si="34"/>
        <v>0</v>
      </c>
      <c r="J190" s="252"/>
      <c r="K190" s="201"/>
      <c r="L190" s="117">
        <f t="shared" si="35"/>
        <v>0</v>
      </c>
      <c r="M190" s="294"/>
      <c r="N190" s="53"/>
      <c r="O190" s="117">
        <f t="shared" si="36"/>
        <v>0</v>
      </c>
      <c r="P190" s="812"/>
      <c r="R190" s="300"/>
      <c r="S190" s="300"/>
      <c r="T190" s="300"/>
    </row>
    <row r="191" spans="1:20" ht="24" x14ac:dyDescent="0.25">
      <c r="A191" s="111">
        <v>4250</v>
      </c>
      <c r="B191" s="56" t="s">
        <v>164</v>
      </c>
      <c r="C191" s="362">
        <f t="shared" si="29"/>
        <v>0</v>
      </c>
      <c r="D191" s="253"/>
      <c r="E191" s="59"/>
      <c r="F191" s="149">
        <f t="shared" si="33"/>
        <v>0</v>
      </c>
      <c r="G191" s="253"/>
      <c r="H191" s="202"/>
      <c r="I191" s="112">
        <f t="shared" si="34"/>
        <v>0</v>
      </c>
      <c r="J191" s="253"/>
      <c r="K191" s="202"/>
      <c r="L191" s="112">
        <f t="shared" si="35"/>
        <v>0</v>
      </c>
      <c r="M191" s="125"/>
      <c r="N191" s="59"/>
      <c r="O191" s="112">
        <f t="shared" si="36"/>
        <v>0</v>
      </c>
      <c r="P191" s="815"/>
      <c r="R191" s="300"/>
      <c r="S191" s="300"/>
      <c r="T191" s="300"/>
    </row>
    <row r="192" spans="1:20" x14ac:dyDescent="0.25">
      <c r="A192" s="42">
        <v>4300</v>
      </c>
      <c r="B192" s="104" t="s">
        <v>165</v>
      </c>
      <c r="C192" s="373">
        <f t="shared" si="29"/>
        <v>0</v>
      </c>
      <c r="D192" s="249">
        <f>SUM(D193)</f>
        <v>0</v>
      </c>
      <c r="E192" s="48">
        <f>SUM(E193)</f>
        <v>0</v>
      </c>
      <c r="F192" s="250">
        <f t="shared" si="33"/>
        <v>0</v>
      </c>
      <c r="G192" s="249">
        <f>SUM(G193)</f>
        <v>0</v>
      </c>
      <c r="H192" s="105">
        <f>SUM(H193)</f>
        <v>0</v>
      </c>
      <c r="I192" s="115">
        <f t="shared" si="34"/>
        <v>0</v>
      </c>
      <c r="J192" s="249">
        <f>SUM(J193)</f>
        <v>0</v>
      </c>
      <c r="K192" s="105">
        <f>SUM(K193)</f>
        <v>0</v>
      </c>
      <c r="L192" s="115">
        <f t="shared" si="35"/>
        <v>0</v>
      </c>
      <c r="M192" s="123">
        <f>SUM(M193)</f>
        <v>0</v>
      </c>
      <c r="N192" s="48">
        <f>SUM(N193)</f>
        <v>0</v>
      </c>
      <c r="O192" s="115">
        <f t="shared" si="36"/>
        <v>0</v>
      </c>
      <c r="P192" s="820"/>
      <c r="R192" s="300"/>
      <c r="S192" s="300"/>
      <c r="T192" s="300"/>
    </row>
    <row r="193" spans="1:20" ht="24" x14ac:dyDescent="0.25">
      <c r="A193" s="116">
        <v>4310</v>
      </c>
      <c r="B193" s="50" t="s">
        <v>166</v>
      </c>
      <c r="C193" s="374">
        <f t="shared" si="29"/>
        <v>0</v>
      </c>
      <c r="D193" s="257">
        <f>SUM(D194:D194)</f>
        <v>0</v>
      </c>
      <c r="E193" s="68">
        <f>SUM(E194:E194)</f>
        <v>0</v>
      </c>
      <c r="F193" s="258">
        <f t="shared" si="33"/>
        <v>0</v>
      </c>
      <c r="G193" s="257">
        <f>SUM(G194:G194)</f>
        <v>0</v>
      </c>
      <c r="H193" s="204">
        <f>SUM(H194:H194)</f>
        <v>0</v>
      </c>
      <c r="I193" s="117">
        <f t="shared" si="34"/>
        <v>0</v>
      </c>
      <c r="J193" s="257">
        <f>SUM(J194:J194)</f>
        <v>0</v>
      </c>
      <c r="K193" s="204">
        <f>SUM(K194:K194)</f>
        <v>0</v>
      </c>
      <c r="L193" s="117">
        <f t="shared" si="35"/>
        <v>0</v>
      </c>
      <c r="M193" s="141">
        <f>SUM(M194:M194)</f>
        <v>0</v>
      </c>
      <c r="N193" s="68">
        <f>SUM(N194:N194)</f>
        <v>0</v>
      </c>
      <c r="O193" s="117">
        <f t="shared" si="36"/>
        <v>0</v>
      </c>
      <c r="P193" s="812"/>
      <c r="R193" s="300"/>
      <c r="S193" s="300"/>
      <c r="T193" s="300"/>
    </row>
    <row r="194" spans="1:20" ht="36" x14ac:dyDescent="0.25">
      <c r="A194" s="35">
        <v>4311</v>
      </c>
      <c r="B194" s="56" t="s">
        <v>315</v>
      </c>
      <c r="C194" s="362">
        <f t="shared" si="29"/>
        <v>0</v>
      </c>
      <c r="D194" s="253"/>
      <c r="E194" s="59"/>
      <c r="F194" s="149">
        <f t="shared" si="33"/>
        <v>0</v>
      </c>
      <c r="G194" s="253"/>
      <c r="H194" s="202"/>
      <c r="I194" s="112">
        <f t="shared" si="34"/>
        <v>0</v>
      </c>
      <c r="J194" s="253"/>
      <c r="K194" s="202"/>
      <c r="L194" s="112">
        <f t="shared" si="35"/>
        <v>0</v>
      </c>
      <c r="M194" s="125"/>
      <c r="N194" s="59"/>
      <c r="O194" s="112">
        <f t="shared" si="36"/>
        <v>0</v>
      </c>
      <c r="P194" s="815"/>
      <c r="R194" s="300"/>
      <c r="S194" s="300"/>
      <c r="T194" s="300"/>
    </row>
    <row r="195" spans="1:20" s="19" customFormat="1" ht="24" x14ac:dyDescent="0.25">
      <c r="A195" s="134"/>
      <c r="B195" s="17" t="s">
        <v>167</v>
      </c>
      <c r="C195" s="382">
        <f t="shared" si="29"/>
        <v>8242</v>
      </c>
      <c r="D195" s="245">
        <f>SUM(D196,D231,D269)</f>
        <v>7057</v>
      </c>
      <c r="E195" s="98">
        <f>SUM(E196,E231,E269)</f>
        <v>0</v>
      </c>
      <c r="F195" s="246">
        <f t="shared" si="33"/>
        <v>7057</v>
      </c>
      <c r="G195" s="245">
        <f>SUM(G196,G231,G269)</f>
        <v>900</v>
      </c>
      <c r="H195" s="198">
        <f>SUM(H196,H231,H269)</f>
        <v>0</v>
      </c>
      <c r="I195" s="99">
        <f t="shared" si="34"/>
        <v>900</v>
      </c>
      <c r="J195" s="245">
        <f>SUM(J196,J231,J269)</f>
        <v>285</v>
      </c>
      <c r="K195" s="198">
        <f>SUM(K196,K231,K269)</f>
        <v>0</v>
      </c>
      <c r="L195" s="99">
        <f t="shared" si="35"/>
        <v>285</v>
      </c>
      <c r="M195" s="309">
        <f>SUM(M196,M231,M269)</f>
        <v>0</v>
      </c>
      <c r="N195" s="313">
        <f>SUM(N196,N231,N269)</f>
        <v>0</v>
      </c>
      <c r="O195" s="318">
        <f t="shared" si="36"/>
        <v>0</v>
      </c>
      <c r="P195" s="833"/>
      <c r="R195" s="300"/>
      <c r="S195" s="300"/>
      <c r="T195" s="300"/>
    </row>
    <row r="196" spans="1:20" x14ac:dyDescent="0.25">
      <c r="A196" s="100">
        <v>5000</v>
      </c>
      <c r="B196" s="100" t="s">
        <v>168</v>
      </c>
      <c r="C196" s="383">
        <f>F196+I196+L196+O196</f>
        <v>8242</v>
      </c>
      <c r="D196" s="247">
        <f>D197+D205</f>
        <v>7057</v>
      </c>
      <c r="E196" s="102">
        <f>E197+E205</f>
        <v>0</v>
      </c>
      <c r="F196" s="248">
        <f t="shared" si="33"/>
        <v>7057</v>
      </c>
      <c r="G196" s="247">
        <f>G197+G205</f>
        <v>900</v>
      </c>
      <c r="H196" s="199">
        <f>H197+H205</f>
        <v>0</v>
      </c>
      <c r="I196" s="103">
        <f t="shared" si="34"/>
        <v>900</v>
      </c>
      <c r="J196" s="247">
        <f>J197+J205</f>
        <v>285</v>
      </c>
      <c r="K196" s="199">
        <f>K197+K205</f>
        <v>0</v>
      </c>
      <c r="L196" s="103">
        <f t="shared" si="35"/>
        <v>285</v>
      </c>
      <c r="M196" s="139">
        <f>M197+M205</f>
        <v>0</v>
      </c>
      <c r="N196" s="102">
        <f>N197+N205</f>
        <v>0</v>
      </c>
      <c r="O196" s="103">
        <f t="shared" si="36"/>
        <v>0</v>
      </c>
      <c r="P196" s="826"/>
      <c r="R196" s="300"/>
      <c r="S196" s="300"/>
      <c r="T196" s="300"/>
    </row>
    <row r="197" spans="1:20" x14ac:dyDescent="0.25">
      <c r="A197" s="42">
        <v>5100</v>
      </c>
      <c r="B197" s="104" t="s">
        <v>169</v>
      </c>
      <c r="C197" s="373">
        <f t="shared" si="29"/>
        <v>510</v>
      </c>
      <c r="D197" s="249">
        <f>D198+D199+D202+D203+D204</f>
        <v>510</v>
      </c>
      <c r="E197" s="48">
        <f>E198+E199+E202+E203+E204</f>
        <v>0</v>
      </c>
      <c r="F197" s="250">
        <f t="shared" si="33"/>
        <v>510</v>
      </c>
      <c r="G197" s="249">
        <f>G198+G199+G202+G203+G204</f>
        <v>0</v>
      </c>
      <c r="H197" s="105">
        <f>H198+H199+H202+H203+H204</f>
        <v>0</v>
      </c>
      <c r="I197" s="115">
        <f t="shared" si="34"/>
        <v>0</v>
      </c>
      <c r="J197" s="249">
        <f>J198+J199+J202+J203+J204</f>
        <v>0</v>
      </c>
      <c r="K197" s="105">
        <f>K198+K199+K202+K203+K204</f>
        <v>0</v>
      </c>
      <c r="L197" s="115">
        <f t="shared" si="35"/>
        <v>0</v>
      </c>
      <c r="M197" s="123">
        <f>M198+M199+M202+M203+M204</f>
        <v>0</v>
      </c>
      <c r="N197" s="48">
        <f>N198+N199+N202+N203+N204</f>
        <v>0</v>
      </c>
      <c r="O197" s="115">
        <f t="shared" si="36"/>
        <v>0</v>
      </c>
      <c r="P197" s="820"/>
      <c r="R197" s="300"/>
      <c r="S197" s="300"/>
      <c r="T197" s="300"/>
    </row>
    <row r="198" spans="1:20" x14ac:dyDescent="0.25">
      <c r="A198" s="116">
        <v>5110</v>
      </c>
      <c r="B198" s="50" t="s">
        <v>170</v>
      </c>
      <c r="C198" s="374">
        <f t="shared" si="29"/>
        <v>0</v>
      </c>
      <c r="D198" s="252"/>
      <c r="E198" s="53"/>
      <c r="F198" s="258">
        <f t="shared" si="33"/>
        <v>0</v>
      </c>
      <c r="G198" s="252"/>
      <c r="H198" s="201"/>
      <c r="I198" s="117">
        <f t="shared" si="34"/>
        <v>0</v>
      </c>
      <c r="J198" s="252"/>
      <c r="K198" s="201"/>
      <c r="L198" s="117">
        <f t="shared" si="35"/>
        <v>0</v>
      </c>
      <c r="M198" s="294"/>
      <c r="N198" s="53"/>
      <c r="O198" s="117">
        <f t="shared" si="36"/>
        <v>0</v>
      </c>
      <c r="P198" s="812"/>
      <c r="R198" s="300"/>
      <c r="S198" s="300"/>
      <c r="T198" s="300"/>
    </row>
    <row r="199" spans="1:20" ht="24" x14ac:dyDescent="0.25">
      <c r="A199" s="111">
        <v>5120</v>
      </c>
      <c r="B199" s="56" t="s">
        <v>171</v>
      </c>
      <c r="C199" s="362">
        <f t="shared" si="29"/>
        <v>510</v>
      </c>
      <c r="D199" s="254">
        <f>D200+D201</f>
        <v>510</v>
      </c>
      <c r="E199" s="38">
        <f>E200+E201</f>
        <v>0</v>
      </c>
      <c r="F199" s="149">
        <f t="shared" si="33"/>
        <v>510</v>
      </c>
      <c r="G199" s="254">
        <f>G200+G201</f>
        <v>0</v>
      </c>
      <c r="H199" s="118">
        <f>H200+H201</f>
        <v>0</v>
      </c>
      <c r="I199" s="112">
        <f t="shared" si="34"/>
        <v>0</v>
      </c>
      <c r="J199" s="254">
        <f>J200+J201</f>
        <v>0</v>
      </c>
      <c r="K199" s="118">
        <f>K200+K201</f>
        <v>0</v>
      </c>
      <c r="L199" s="112">
        <f t="shared" si="35"/>
        <v>0</v>
      </c>
      <c r="M199" s="135">
        <f>M200+M201</f>
        <v>0</v>
      </c>
      <c r="N199" s="38">
        <f>N200+N201</f>
        <v>0</v>
      </c>
      <c r="O199" s="112">
        <f t="shared" si="36"/>
        <v>0</v>
      </c>
      <c r="P199" s="815"/>
      <c r="R199" s="300"/>
      <c r="S199" s="300"/>
      <c r="T199" s="300"/>
    </row>
    <row r="200" spans="1:20" x14ac:dyDescent="0.25">
      <c r="A200" s="35">
        <v>5121</v>
      </c>
      <c r="B200" s="56" t="s">
        <v>172</v>
      </c>
      <c r="C200" s="362">
        <f t="shared" si="29"/>
        <v>510</v>
      </c>
      <c r="D200" s="253">
        <v>510</v>
      </c>
      <c r="E200" s="59"/>
      <c r="F200" s="149">
        <f t="shared" si="33"/>
        <v>510</v>
      </c>
      <c r="G200" s="253"/>
      <c r="H200" s="202"/>
      <c r="I200" s="112">
        <f t="shared" si="34"/>
        <v>0</v>
      </c>
      <c r="J200" s="253"/>
      <c r="K200" s="202"/>
      <c r="L200" s="112">
        <f t="shared" si="35"/>
        <v>0</v>
      </c>
      <c r="M200" s="125"/>
      <c r="N200" s="59"/>
      <c r="O200" s="112">
        <f t="shared" si="36"/>
        <v>0</v>
      </c>
      <c r="P200" s="815"/>
      <c r="R200" s="300"/>
      <c r="S200" s="300"/>
      <c r="T200" s="300"/>
    </row>
    <row r="201" spans="1:20" ht="35.25" customHeight="1" x14ac:dyDescent="0.25">
      <c r="A201" s="35">
        <v>5129</v>
      </c>
      <c r="B201" s="56" t="s">
        <v>173</v>
      </c>
      <c r="C201" s="362">
        <f t="shared" si="29"/>
        <v>0</v>
      </c>
      <c r="D201" s="253"/>
      <c r="E201" s="59"/>
      <c r="F201" s="149">
        <f t="shared" si="33"/>
        <v>0</v>
      </c>
      <c r="G201" s="253"/>
      <c r="H201" s="202"/>
      <c r="I201" s="112">
        <f t="shared" si="34"/>
        <v>0</v>
      </c>
      <c r="J201" s="253"/>
      <c r="K201" s="202"/>
      <c r="L201" s="112">
        <f t="shared" si="35"/>
        <v>0</v>
      </c>
      <c r="M201" s="125"/>
      <c r="N201" s="59"/>
      <c r="O201" s="112">
        <f t="shared" si="36"/>
        <v>0</v>
      </c>
      <c r="P201" s="815"/>
      <c r="R201" s="300"/>
      <c r="S201" s="300"/>
      <c r="T201" s="300"/>
    </row>
    <row r="202" spans="1:20" x14ac:dyDescent="0.25">
      <c r="A202" s="111">
        <v>5130</v>
      </c>
      <c r="B202" s="56" t="s">
        <v>174</v>
      </c>
      <c r="C202" s="362">
        <f t="shared" si="29"/>
        <v>0</v>
      </c>
      <c r="D202" s="253"/>
      <c r="E202" s="59"/>
      <c r="F202" s="149">
        <f t="shared" si="33"/>
        <v>0</v>
      </c>
      <c r="G202" s="253"/>
      <c r="H202" s="202"/>
      <c r="I202" s="112">
        <f t="shared" si="34"/>
        <v>0</v>
      </c>
      <c r="J202" s="253"/>
      <c r="K202" s="202"/>
      <c r="L202" s="112">
        <f t="shared" si="35"/>
        <v>0</v>
      </c>
      <c r="M202" s="125"/>
      <c r="N202" s="59"/>
      <c r="O202" s="112">
        <f t="shared" si="36"/>
        <v>0</v>
      </c>
      <c r="P202" s="815"/>
      <c r="R202" s="300"/>
      <c r="S202" s="300"/>
      <c r="T202" s="300"/>
    </row>
    <row r="203" spans="1:20" x14ac:dyDescent="0.25">
      <c r="A203" s="111">
        <v>5140</v>
      </c>
      <c r="B203" s="56" t="s">
        <v>175</v>
      </c>
      <c r="C203" s="362">
        <f t="shared" si="29"/>
        <v>0</v>
      </c>
      <c r="D203" s="253"/>
      <c r="E203" s="59"/>
      <c r="F203" s="149">
        <f t="shared" si="33"/>
        <v>0</v>
      </c>
      <c r="G203" s="253"/>
      <c r="H203" s="202"/>
      <c r="I203" s="112">
        <f t="shared" si="34"/>
        <v>0</v>
      </c>
      <c r="J203" s="253"/>
      <c r="K203" s="202"/>
      <c r="L203" s="112">
        <f t="shared" si="35"/>
        <v>0</v>
      </c>
      <c r="M203" s="125"/>
      <c r="N203" s="59"/>
      <c r="O203" s="112">
        <f t="shared" si="36"/>
        <v>0</v>
      </c>
      <c r="P203" s="815"/>
      <c r="R203" s="300"/>
      <c r="S203" s="300"/>
      <c r="T203" s="300"/>
    </row>
    <row r="204" spans="1:20" ht="24" x14ac:dyDescent="0.25">
      <c r="A204" s="111">
        <v>5170</v>
      </c>
      <c r="B204" s="56" t="s">
        <v>176</v>
      </c>
      <c r="C204" s="362">
        <f t="shared" si="29"/>
        <v>0</v>
      </c>
      <c r="D204" s="253"/>
      <c r="E204" s="59"/>
      <c r="F204" s="149">
        <f t="shared" si="33"/>
        <v>0</v>
      </c>
      <c r="G204" s="253"/>
      <c r="H204" s="202"/>
      <c r="I204" s="112">
        <f t="shared" si="34"/>
        <v>0</v>
      </c>
      <c r="J204" s="253"/>
      <c r="K204" s="202"/>
      <c r="L204" s="112">
        <f t="shared" si="35"/>
        <v>0</v>
      </c>
      <c r="M204" s="125"/>
      <c r="N204" s="59"/>
      <c r="O204" s="112">
        <f t="shared" si="36"/>
        <v>0</v>
      </c>
      <c r="P204" s="815"/>
      <c r="R204" s="300"/>
      <c r="S204" s="300"/>
      <c r="T204" s="300"/>
    </row>
    <row r="205" spans="1:20" x14ac:dyDescent="0.25">
      <c r="A205" s="42">
        <v>5200</v>
      </c>
      <c r="B205" s="104" t="s">
        <v>177</v>
      </c>
      <c r="C205" s="373">
        <f t="shared" si="29"/>
        <v>7732</v>
      </c>
      <c r="D205" s="249">
        <f>D206+D216+D217+D226+D227+D228+D230</f>
        <v>6547</v>
      </c>
      <c r="E205" s="48">
        <f>E206+E216+E217+E226+E227+E228+E230</f>
        <v>0</v>
      </c>
      <c r="F205" s="250">
        <f t="shared" si="33"/>
        <v>6547</v>
      </c>
      <c r="G205" s="249">
        <f>G206+G216+G217+G226+G227+G228+G230</f>
        <v>900</v>
      </c>
      <c r="H205" s="105">
        <f>H206+H216+H217+H226+H227+H228+H230</f>
        <v>0</v>
      </c>
      <c r="I205" s="115">
        <f t="shared" si="34"/>
        <v>900</v>
      </c>
      <c r="J205" s="249">
        <f>J206+J216+J217+J226+J227+J228+J230</f>
        <v>285</v>
      </c>
      <c r="K205" s="105">
        <f>K206+K216+K217+K226+K227+K228+K230</f>
        <v>0</v>
      </c>
      <c r="L205" s="115">
        <f t="shared" si="35"/>
        <v>285</v>
      </c>
      <c r="M205" s="123">
        <f>M206+M216+M217+M226+M227+M228+M230</f>
        <v>0</v>
      </c>
      <c r="N205" s="48">
        <f>N206+N216+N217+N226+N227+N228+N230</f>
        <v>0</v>
      </c>
      <c r="O205" s="115">
        <f t="shared" si="36"/>
        <v>0</v>
      </c>
      <c r="P205" s="820"/>
      <c r="R205" s="300"/>
      <c r="S205" s="300"/>
      <c r="T205" s="300"/>
    </row>
    <row r="206" spans="1:20" x14ac:dyDescent="0.25">
      <c r="A206" s="106">
        <v>5210</v>
      </c>
      <c r="B206" s="78" t="s">
        <v>178</v>
      </c>
      <c r="C206" s="378">
        <f t="shared" si="29"/>
        <v>0</v>
      </c>
      <c r="D206" s="131">
        <f>SUM(D207:D215)</f>
        <v>0</v>
      </c>
      <c r="E206" s="107">
        <f>SUM(E207:E215)</f>
        <v>0</v>
      </c>
      <c r="F206" s="251">
        <f t="shared" si="33"/>
        <v>0</v>
      </c>
      <c r="G206" s="131">
        <f>SUM(G207:G215)</f>
        <v>0</v>
      </c>
      <c r="H206" s="200">
        <f>SUM(H207:H215)</f>
        <v>0</v>
      </c>
      <c r="I206" s="108">
        <f t="shared" si="34"/>
        <v>0</v>
      </c>
      <c r="J206" s="131">
        <f>SUM(J207:J215)</f>
        <v>0</v>
      </c>
      <c r="K206" s="200">
        <f>SUM(K207:K215)</f>
        <v>0</v>
      </c>
      <c r="L206" s="108">
        <f t="shared" si="35"/>
        <v>0</v>
      </c>
      <c r="M206" s="136">
        <f>SUM(M207:M215)</f>
        <v>0</v>
      </c>
      <c r="N206" s="107">
        <f>SUM(N207:N215)</f>
        <v>0</v>
      </c>
      <c r="O206" s="108">
        <f t="shared" si="36"/>
        <v>0</v>
      </c>
      <c r="P206" s="822"/>
      <c r="R206" s="300"/>
      <c r="S206" s="300"/>
      <c r="T206" s="300"/>
    </row>
    <row r="207" spans="1:20" x14ac:dyDescent="0.25">
      <c r="A207" s="31">
        <v>5211</v>
      </c>
      <c r="B207" s="50" t="s">
        <v>179</v>
      </c>
      <c r="C207" s="362">
        <f t="shared" si="29"/>
        <v>0</v>
      </c>
      <c r="D207" s="252"/>
      <c r="E207" s="53"/>
      <c r="F207" s="258">
        <f t="shared" si="33"/>
        <v>0</v>
      </c>
      <c r="G207" s="252"/>
      <c r="H207" s="201"/>
      <c r="I207" s="117">
        <f t="shared" si="34"/>
        <v>0</v>
      </c>
      <c r="J207" s="252"/>
      <c r="K207" s="201"/>
      <c r="L207" s="117">
        <f t="shared" si="35"/>
        <v>0</v>
      </c>
      <c r="M207" s="294"/>
      <c r="N207" s="53"/>
      <c r="O207" s="117">
        <f t="shared" si="36"/>
        <v>0</v>
      </c>
      <c r="P207" s="812"/>
      <c r="R207" s="300"/>
      <c r="S207" s="300"/>
      <c r="T207" s="300"/>
    </row>
    <row r="208" spans="1:20" x14ac:dyDescent="0.25">
      <c r="A208" s="35">
        <v>5212</v>
      </c>
      <c r="B208" s="56" t="s">
        <v>180</v>
      </c>
      <c r="C208" s="362">
        <f t="shared" si="29"/>
        <v>0</v>
      </c>
      <c r="D208" s="253"/>
      <c r="E208" s="59"/>
      <c r="F208" s="149">
        <f t="shared" si="33"/>
        <v>0</v>
      </c>
      <c r="G208" s="253"/>
      <c r="H208" s="202"/>
      <c r="I208" s="112">
        <f t="shared" si="34"/>
        <v>0</v>
      </c>
      <c r="J208" s="253"/>
      <c r="K208" s="202"/>
      <c r="L208" s="112">
        <f t="shared" si="35"/>
        <v>0</v>
      </c>
      <c r="M208" s="125"/>
      <c r="N208" s="59"/>
      <c r="O208" s="112">
        <f t="shared" si="36"/>
        <v>0</v>
      </c>
      <c r="P208" s="815"/>
      <c r="R208" s="300"/>
      <c r="S208" s="300"/>
      <c r="T208" s="300"/>
    </row>
    <row r="209" spans="1:20" x14ac:dyDescent="0.25">
      <c r="A209" s="35">
        <v>5213</v>
      </c>
      <c r="B209" s="56" t="s">
        <v>181</v>
      </c>
      <c r="C209" s="362">
        <f t="shared" si="29"/>
        <v>0</v>
      </c>
      <c r="D209" s="253"/>
      <c r="E209" s="59"/>
      <c r="F209" s="149">
        <f t="shared" si="33"/>
        <v>0</v>
      </c>
      <c r="G209" s="253"/>
      <c r="H209" s="202"/>
      <c r="I209" s="112">
        <f t="shared" si="34"/>
        <v>0</v>
      </c>
      <c r="J209" s="253"/>
      <c r="K209" s="202"/>
      <c r="L209" s="112">
        <f t="shared" si="35"/>
        <v>0</v>
      </c>
      <c r="M209" s="125"/>
      <c r="N209" s="59"/>
      <c r="O209" s="112">
        <f t="shared" si="36"/>
        <v>0</v>
      </c>
      <c r="P209" s="815"/>
      <c r="R209" s="300"/>
      <c r="S209" s="300"/>
      <c r="T209" s="300"/>
    </row>
    <row r="210" spans="1:20" x14ac:dyDescent="0.25">
      <c r="A210" s="35">
        <v>5214</v>
      </c>
      <c r="B210" s="56" t="s">
        <v>182</v>
      </c>
      <c r="C210" s="362">
        <f t="shared" si="29"/>
        <v>0</v>
      </c>
      <c r="D210" s="253"/>
      <c r="E210" s="59"/>
      <c r="F210" s="149">
        <f t="shared" si="33"/>
        <v>0</v>
      </c>
      <c r="G210" s="253"/>
      <c r="H210" s="202"/>
      <c r="I210" s="112">
        <f t="shared" si="34"/>
        <v>0</v>
      </c>
      <c r="J210" s="253"/>
      <c r="K210" s="202"/>
      <c r="L210" s="112">
        <f t="shared" si="35"/>
        <v>0</v>
      </c>
      <c r="M210" s="125"/>
      <c r="N210" s="59"/>
      <c r="O210" s="112">
        <f t="shared" si="36"/>
        <v>0</v>
      </c>
      <c r="P210" s="815"/>
      <c r="R210" s="300"/>
      <c r="S210" s="300"/>
      <c r="T210" s="300"/>
    </row>
    <row r="211" spans="1:20" x14ac:dyDescent="0.25">
      <c r="A211" s="35">
        <v>5215</v>
      </c>
      <c r="B211" s="56" t="s">
        <v>183</v>
      </c>
      <c r="C211" s="362">
        <f t="shared" si="29"/>
        <v>0</v>
      </c>
      <c r="D211" s="253"/>
      <c r="E211" s="59"/>
      <c r="F211" s="149">
        <f t="shared" si="33"/>
        <v>0</v>
      </c>
      <c r="G211" s="253"/>
      <c r="H211" s="202"/>
      <c r="I211" s="112">
        <f t="shared" si="34"/>
        <v>0</v>
      </c>
      <c r="J211" s="253"/>
      <c r="K211" s="202"/>
      <c r="L211" s="112">
        <f t="shared" si="35"/>
        <v>0</v>
      </c>
      <c r="M211" s="125"/>
      <c r="N211" s="59"/>
      <c r="O211" s="112">
        <f t="shared" si="36"/>
        <v>0</v>
      </c>
      <c r="P211" s="815"/>
      <c r="R211" s="300"/>
      <c r="S211" s="300"/>
      <c r="T211" s="300"/>
    </row>
    <row r="212" spans="1:20" ht="24" x14ac:dyDescent="0.25">
      <c r="A212" s="35">
        <v>5216</v>
      </c>
      <c r="B212" s="56" t="s">
        <v>184</v>
      </c>
      <c r="C212" s="362">
        <f t="shared" si="29"/>
        <v>0</v>
      </c>
      <c r="D212" s="253"/>
      <c r="E212" s="59"/>
      <c r="F212" s="149">
        <f t="shared" si="33"/>
        <v>0</v>
      </c>
      <c r="G212" s="253"/>
      <c r="H212" s="202"/>
      <c r="I212" s="112">
        <f t="shared" si="34"/>
        <v>0</v>
      </c>
      <c r="J212" s="253"/>
      <c r="K212" s="202"/>
      <c r="L212" s="112">
        <f t="shared" si="35"/>
        <v>0</v>
      </c>
      <c r="M212" s="125"/>
      <c r="N212" s="59"/>
      <c r="O212" s="112">
        <f t="shared" si="36"/>
        <v>0</v>
      </c>
      <c r="P212" s="815"/>
      <c r="R212" s="300"/>
      <c r="S212" s="300"/>
      <c r="T212" s="300"/>
    </row>
    <row r="213" spans="1:20" x14ac:dyDescent="0.25">
      <c r="A213" s="35">
        <v>5217</v>
      </c>
      <c r="B213" s="56" t="s">
        <v>185</v>
      </c>
      <c r="C213" s="362">
        <f t="shared" si="29"/>
        <v>0</v>
      </c>
      <c r="D213" s="253"/>
      <c r="E213" s="59"/>
      <c r="F213" s="149">
        <f t="shared" si="33"/>
        <v>0</v>
      </c>
      <c r="G213" s="253"/>
      <c r="H213" s="202"/>
      <c r="I213" s="112">
        <f t="shared" si="34"/>
        <v>0</v>
      </c>
      <c r="J213" s="253"/>
      <c r="K213" s="202"/>
      <c r="L213" s="112">
        <f t="shared" si="35"/>
        <v>0</v>
      </c>
      <c r="M213" s="125"/>
      <c r="N213" s="59"/>
      <c r="O213" s="112">
        <f t="shared" si="36"/>
        <v>0</v>
      </c>
      <c r="P213" s="815"/>
      <c r="R213" s="300"/>
      <c r="S213" s="300"/>
      <c r="T213" s="300"/>
    </row>
    <row r="214" spans="1:20" x14ac:dyDescent="0.25">
      <c r="A214" s="35">
        <v>5218</v>
      </c>
      <c r="B214" s="56" t="s">
        <v>186</v>
      </c>
      <c r="C214" s="362">
        <f t="shared" si="29"/>
        <v>0</v>
      </c>
      <c r="D214" s="253"/>
      <c r="E214" s="59"/>
      <c r="F214" s="149">
        <f t="shared" si="33"/>
        <v>0</v>
      </c>
      <c r="G214" s="253"/>
      <c r="H214" s="202"/>
      <c r="I214" s="112">
        <f t="shared" si="34"/>
        <v>0</v>
      </c>
      <c r="J214" s="253"/>
      <c r="K214" s="202"/>
      <c r="L214" s="112">
        <f t="shared" si="35"/>
        <v>0</v>
      </c>
      <c r="M214" s="125"/>
      <c r="N214" s="59"/>
      <c r="O214" s="112">
        <f t="shared" si="36"/>
        <v>0</v>
      </c>
      <c r="P214" s="815"/>
      <c r="R214" s="300"/>
      <c r="S214" s="300"/>
      <c r="T214" s="300"/>
    </row>
    <row r="215" spans="1:20" x14ac:dyDescent="0.25">
      <c r="A215" s="35">
        <v>5219</v>
      </c>
      <c r="B215" s="56" t="s">
        <v>187</v>
      </c>
      <c r="C215" s="362">
        <f t="shared" si="29"/>
        <v>0</v>
      </c>
      <c r="D215" s="253"/>
      <c r="E215" s="59"/>
      <c r="F215" s="149">
        <f t="shared" si="33"/>
        <v>0</v>
      </c>
      <c r="G215" s="253"/>
      <c r="H215" s="202"/>
      <c r="I215" s="112">
        <f t="shared" si="34"/>
        <v>0</v>
      </c>
      <c r="J215" s="253"/>
      <c r="K215" s="202"/>
      <c r="L215" s="112">
        <f t="shared" si="35"/>
        <v>0</v>
      </c>
      <c r="M215" s="125"/>
      <c r="N215" s="59"/>
      <c r="O215" s="112">
        <f t="shared" si="36"/>
        <v>0</v>
      </c>
      <c r="P215" s="815"/>
      <c r="R215" s="300"/>
      <c r="S215" s="300"/>
      <c r="T215" s="300"/>
    </row>
    <row r="216" spans="1:20" ht="13.5" customHeight="1" x14ac:dyDescent="0.25">
      <c r="A216" s="111">
        <v>5220</v>
      </c>
      <c r="B216" s="56" t="s">
        <v>188</v>
      </c>
      <c r="C216" s="362">
        <f t="shared" si="29"/>
        <v>0</v>
      </c>
      <c r="D216" s="253"/>
      <c r="E216" s="59"/>
      <c r="F216" s="149">
        <f t="shared" si="33"/>
        <v>0</v>
      </c>
      <c r="G216" s="253"/>
      <c r="H216" s="202"/>
      <c r="I216" s="112">
        <f t="shared" si="34"/>
        <v>0</v>
      </c>
      <c r="J216" s="253"/>
      <c r="K216" s="202"/>
      <c r="L216" s="112">
        <f t="shared" si="35"/>
        <v>0</v>
      </c>
      <c r="M216" s="125"/>
      <c r="N216" s="59"/>
      <c r="O216" s="112">
        <f t="shared" si="36"/>
        <v>0</v>
      </c>
      <c r="P216" s="815"/>
      <c r="R216" s="300"/>
      <c r="S216" s="300"/>
      <c r="T216" s="300"/>
    </row>
    <row r="217" spans="1:20" x14ac:dyDescent="0.25">
      <c r="A217" s="111">
        <v>5230</v>
      </c>
      <c r="B217" s="56" t="s">
        <v>189</v>
      </c>
      <c r="C217" s="362">
        <f t="shared" si="29"/>
        <v>7732</v>
      </c>
      <c r="D217" s="254">
        <f>SUM(D218:D225)</f>
        <v>6547</v>
      </c>
      <c r="E217" s="38">
        <f>SUM(E218:E225)</f>
        <v>0</v>
      </c>
      <c r="F217" s="149">
        <f t="shared" si="33"/>
        <v>6547</v>
      </c>
      <c r="G217" s="254">
        <f>SUM(G218:G225)</f>
        <v>900</v>
      </c>
      <c r="H217" s="118">
        <f>SUM(H218:H225)</f>
        <v>0</v>
      </c>
      <c r="I217" s="112">
        <f t="shared" si="34"/>
        <v>900</v>
      </c>
      <c r="J217" s="254">
        <f>SUM(J218:J225)</f>
        <v>285</v>
      </c>
      <c r="K217" s="118">
        <f>SUM(K218:K225)</f>
        <v>0</v>
      </c>
      <c r="L217" s="112">
        <f t="shared" si="35"/>
        <v>285</v>
      </c>
      <c r="M217" s="135">
        <f>SUM(M218:M225)</f>
        <v>0</v>
      </c>
      <c r="N217" s="38">
        <f>SUM(N218:N225)</f>
        <v>0</v>
      </c>
      <c r="O217" s="112">
        <f t="shared" si="36"/>
        <v>0</v>
      </c>
      <c r="P217" s="815"/>
      <c r="R217" s="300"/>
      <c r="S217" s="300"/>
      <c r="T217" s="300"/>
    </row>
    <row r="218" spans="1:20" x14ac:dyDescent="0.25">
      <c r="A218" s="35">
        <v>5231</v>
      </c>
      <c r="B218" s="56" t="s">
        <v>190</v>
      </c>
      <c r="C218" s="362">
        <f t="shared" si="29"/>
        <v>0</v>
      </c>
      <c r="D218" s="253"/>
      <c r="E218" s="59"/>
      <c r="F218" s="149">
        <f t="shared" si="33"/>
        <v>0</v>
      </c>
      <c r="G218" s="253"/>
      <c r="H218" s="202"/>
      <c r="I218" s="112">
        <f t="shared" si="34"/>
        <v>0</v>
      </c>
      <c r="J218" s="253"/>
      <c r="K218" s="202"/>
      <c r="L218" s="112">
        <f t="shared" si="35"/>
        <v>0</v>
      </c>
      <c r="M218" s="125"/>
      <c r="N218" s="59"/>
      <c r="O218" s="112">
        <f t="shared" si="36"/>
        <v>0</v>
      </c>
      <c r="P218" s="815"/>
      <c r="R218" s="300"/>
      <c r="S218" s="300"/>
      <c r="T218" s="300"/>
    </row>
    <row r="219" spans="1:20" x14ac:dyDescent="0.25">
      <c r="A219" s="35">
        <v>5232</v>
      </c>
      <c r="B219" s="56" t="s">
        <v>191</v>
      </c>
      <c r="C219" s="362">
        <f t="shared" si="29"/>
        <v>1105</v>
      </c>
      <c r="D219" s="253">
        <v>1105</v>
      </c>
      <c r="E219" s="59"/>
      <c r="F219" s="149">
        <f t="shared" si="33"/>
        <v>1105</v>
      </c>
      <c r="G219" s="253"/>
      <c r="H219" s="202"/>
      <c r="I219" s="112">
        <f t="shared" si="34"/>
        <v>0</v>
      </c>
      <c r="J219" s="253"/>
      <c r="K219" s="202"/>
      <c r="L219" s="112">
        <f t="shared" si="35"/>
        <v>0</v>
      </c>
      <c r="M219" s="125"/>
      <c r="N219" s="59"/>
      <c r="O219" s="112">
        <f t="shared" si="36"/>
        <v>0</v>
      </c>
      <c r="P219" s="815"/>
      <c r="R219" s="300"/>
      <c r="S219" s="300"/>
      <c r="T219" s="300"/>
    </row>
    <row r="220" spans="1:20" x14ac:dyDescent="0.25">
      <c r="A220" s="35">
        <v>5233</v>
      </c>
      <c r="B220" s="56" t="s">
        <v>192</v>
      </c>
      <c r="C220" s="362">
        <f t="shared" si="29"/>
        <v>1900</v>
      </c>
      <c r="D220" s="253">
        <v>1000</v>
      </c>
      <c r="E220" s="59"/>
      <c r="F220" s="149">
        <f t="shared" si="33"/>
        <v>1000</v>
      </c>
      <c r="G220" s="253">
        <v>900</v>
      </c>
      <c r="H220" s="202"/>
      <c r="I220" s="112">
        <f t="shared" si="34"/>
        <v>900</v>
      </c>
      <c r="J220" s="253"/>
      <c r="K220" s="202"/>
      <c r="L220" s="112">
        <f t="shared" si="35"/>
        <v>0</v>
      </c>
      <c r="M220" s="125"/>
      <c r="N220" s="59"/>
      <c r="O220" s="112">
        <f t="shared" si="36"/>
        <v>0</v>
      </c>
      <c r="P220" s="815"/>
      <c r="R220" s="300"/>
      <c r="S220" s="300"/>
      <c r="T220" s="300"/>
    </row>
    <row r="221" spans="1:20" ht="24" x14ac:dyDescent="0.25">
      <c r="A221" s="35">
        <v>5234</v>
      </c>
      <c r="B221" s="56" t="s">
        <v>193</v>
      </c>
      <c r="C221" s="362">
        <f t="shared" si="29"/>
        <v>0</v>
      </c>
      <c r="D221" s="253"/>
      <c r="E221" s="59"/>
      <c r="F221" s="149">
        <f t="shared" si="33"/>
        <v>0</v>
      </c>
      <c r="G221" s="253"/>
      <c r="H221" s="202"/>
      <c r="I221" s="112">
        <f t="shared" si="34"/>
        <v>0</v>
      </c>
      <c r="J221" s="253"/>
      <c r="K221" s="202"/>
      <c r="L221" s="112">
        <f t="shared" si="35"/>
        <v>0</v>
      </c>
      <c r="M221" s="125"/>
      <c r="N221" s="59"/>
      <c r="O221" s="112">
        <f t="shared" si="36"/>
        <v>0</v>
      </c>
      <c r="P221" s="815"/>
      <c r="R221" s="300"/>
      <c r="S221" s="300"/>
      <c r="T221" s="300"/>
    </row>
    <row r="222" spans="1:20" ht="14.25" customHeight="1" x14ac:dyDescent="0.25">
      <c r="A222" s="35">
        <v>5236</v>
      </c>
      <c r="B222" s="56" t="s">
        <v>194</v>
      </c>
      <c r="C222" s="362">
        <f t="shared" si="29"/>
        <v>0</v>
      </c>
      <c r="D222" s="253"/>
      <c r="E222" s="59"/>
      <c r="F222" s="149">
        <f t="shared" si="33"/>
        <v>0</v>
      </c>
      <c r="G222" s="253"/>
      <c r="H222" s="202"/>
      <c r="I222" s="112">
        <f t="shared" si="34"/>
        <v>0</v>
      </c>
      <c r="J222" s="253"/>
      <c r="K222" s="202"/>
      <c r="L222" s="112">
        <f t="shared" si="35"/>
        <v>0</v>
      </c>
      <c r="M222" s="125"/>
      <c r="N222" s="59"/>
      <c r="O222" s="112">
        <f t="shared" si="36"/>
        <v>0</v>
      </c>
      <c r="P222" s="815"/>
      <c r="R222" s="300"/>
      <c r="S222" s="300"/>
      <c r="T222" s="300"/>
    </row>
    <row r="223" spans="1:20" ht="14.25" customHeight="1" x14ac:dyDescent="0.25">
      <c r="A223" s="35">
        <v>5237</v>
      </c>
      <c r="B223" s="56" t="s">
        <v>195</v>
      </c>
      <c r="C223" s="362">
        <f t="shared" si="29"/>
        <v>0</v>
      </c>
      <c r="D223" s="253"/>
      <c r="E223" s="59"/>
      <c r="F223" s="149">
        <f t="shared" si="33"/>
        <v>0</v>
      </c>
      <c r="G223" s="253"/>
      <c r="H223" s="202"/>
      <c r="I223" s="112">
        <f t="shared" si="34"/>
        <v>0</v>
      </c>
      <c r="J223" s="253"/>
      <c r="K223" s="202"/>
      <c r="L223" s="112">
        <f t="shared" si="35"/>
        <v>0</v>
      </c>
      <c r="M223" s="125"/>
      <c r="N223" s="59"/>
      <c r="O223" s="112">
        <f t="shared" si="36"/>
        <v>0</v>
      </c>
      <c r="P223" s="815"/>
      <c r="R223" s="300"/>
      <c r="S223" s="300"/>
      <c r="T223" s="300"/>
    </row>
    <row r="224" spans="1:20" ht="24" x14ac:dyDescent="0.25">
      <c r="A224" s="35">
        <v>5238</v>
      </c>
      <c r="B224" s="56" t="s">
        <v>196</v>
      </c>
      <c r="C224" s="362">
        <f t="shared" si="29"/>
        <v>4442</v>
      </c>
      <c r="D224" s="253">
        <v>4442</v>
      </c>
      <c r="E224" s="59"/>
      <c r="F224" s="149">
        <f t="shared" si="33"/>
        <v>4442</v>
      </c>
      <c r="G224" s="253"/>
      <c r="H224" s="202"/>
      <c r="I224" s="112">
        <f t="shared" si="34"/>
        <v>0</v>
      </c>
      <c r="J224" s="253"/>
      <c r="K224" s="202"/>
      <c r="L224" s="112">
        <f t="shared" si="35"/>
        <v>0</v>
      </c>
      <c r="M224" s="125"/>
      <c r="N224" s="59"/>
      <c r="O224" s="112">
        <f t="shared" si="36"/>
        <v>0</v>
      </c>
      <c r="P224" s="815"/>
      <c r="R224" s="300"/>
      <c r="S224" s="300"/>
      <c r="T224" s="300"/>
    </row>
    <row r="225" spans="1:20" ht="24" x14ac:dyDescent="0.25">
      <c r="A225" s="35">
        <v>5239</v>
      </c>
      <c r="B225" s="56" t="s">
        <v>197</v>
      </c>
      <c r="C225" s="362">
        <f t="shared" si="29"/>
        <v>285</v>
      </c>
      <c r="D225" s="253"/>
      <c r="E225" s="59"/>
      <c r="F225" s="149">
        <f t="shared" si="33"/>
        <v>0</v>
      </c>
      <c r="G225" s="253"/>
      <c r="H225" s="202"/>
      <c r="I225" s="112">
        <f t="shared" si="34"/>
        <v>0</v>
      </c>
      <c r="J225" s="253">
        <v>285</v>
      </c>
      <c r="K225" s="202"/>
      <c r="L225" s="112">
        <f t="shared" si="35"/>
        <v>285</v>
      </c>
      <c r="M225" s="125"/>
      <c r="N225" s="59"/>
      <c r="O225" s="112">
        <f t="shared" si="36"/>
        <v>0</v>
      </c>
      <c r="P225" s="815"/>
      <c r="R225" s="300"/>
      <c r="S225" s="300"/>
      <c r="T225" s="300"/>
    </row>
    <row r="226" spans="1:20" ht="24" x14ac:dyDescent="0.25">
      <c r="A226" s="111">
        <v>5240</v>
      </c>
      <c r="B226" s="56" t="s">
        <v>198</v>
      </c>
      <c r="C226" s="362">
        <f t="shared" si="29"/>
        <v>0</v>
      </c>
      <c r="D226" s="253"/>
      <c r="E226" s="59"/>
      <c r="F226" s="149">
        <f t="shared" si="33"/>
        <v>0</v>
      </c>
      <c r="G226" s="253"/>
      <c r="H226" s="202"/>
      <c r="I226" s="112">
        <f t="shared" si="34"/>
        <v>0</v>
      </c>
      <c r="J226" s="253"/>
      <c r="K226" s="202"/>
      <c r="L226" s="112">
        <f t="shared" si="35"/>
        <v>0</v>
      </c>
      <c r="M226" s="125"/>
      <c r="N226" s="59"/>
      <c r="O226" s="112">
        <f t="shared" si="36"/>
        <v>0</v>
      </c>
      <c r="P226" s="815"/>
      <c r="R226" s="300"/>
      <c r="S226" s="300"/>
      <c r="T226" s="300"/>
    </row>
    <row r="227" spans="1:20" ht="22.5" customHeight="1" x14ac:dyDescent="0.25">
      <c r="A227" s="111">
        <v>5250</v>
      </c>
      <c r="B227" s="56" t="s">
        <v>199</v>
      </c>
      <c r="C227" s="362">
        <f t="shared" si="29"/>
        <v>0</v>
      </c>
      <c r="D227" s="253"/>
      <c r="E227" s="59"/>
      <c r="F227" s="149">
        <f t="shared" si="33"/>
        <v>0</v>
      </c>
      <c r="G227" s="253"/>
      <c r="H227" s="202"/>
      <c r="I227" s="112">
        <f t="shared" si="34"/>
        <v>0</v>
      </c>
      <c r="J227" s="253"/>
      <c r="K227" s="202"/>
      <c r="L227" s="112">
        <f t="shared" si="35"/>
        <v>0</v>
      </c>
      <c r="M227" s="125"/>
      <c r="N227" s="59"/>
      <c r="O227" s="112">
        <f t="shared" si="36"/>
        <v>0</v>
      </c>
      <c r="P227" s="815"/>
      <c r="R227" s="300"/>
      <c r="S227" s="300"/>
      <c r="T227" s="300"/>
    </row>
    <row r="228" spans="1:20" x14ac:dyDescent="0.25">
      <c r="A228" s="111">
        <v>5260</v>
      </c>
      <c r="B228" s="56" t="s">
        <v>200</v>
      </c>
      <c r="C228" s="362">
        <f t="shared" si="29"/>
        <v>0</v>
      </c>
      <c r="D228" s="254">
        <f>SUM(D229)</f>
        <v>0</v>
      </c>
      <c r="E228" s="38">
        <f>SUM(E229)</f>
        <v>0</v>
      </c>
      <c r="F228" s="149">
        <f t="shared" si="33"/>
        <v>0</v>
      </c>
      <c r="G228" s="254">
        <f>SUM(G229)</f>
        <v>0</v>
      </c>
      <c r="H228" s="118">
        <f>SUM(H229)</f>
        <v>0</v>
      </c>
      <c r="I228" s="112">
        <f t="shared" si="34"/>
        <v>0</v>
      </c>
      <c r="J228" s="254">
        <f>SUM(J229)</f>
        <v>0</v>
      </c>
      <c r="K228" s="118">
        <f>SUM(K229)</f>
        <v>0</v>
      </c>
      <c r="L228" s="112">
        <f t="shared" si="35"/>
        <v>0</v>
      </c>
      <c r="M228" s="135">
        <f>SUM(M229)</f>
        <v>0</v>
      </c>
      <c r="N228" s="38">
        <f>SUM(N229)</f>
        <v>0</v>
      </c>
      <c r="O228" s="112">
        <f t="shared" si="36"/>
        <v>0</v>
      </c>
      <c r="P228" s="815"/>
      <c r="R228" s="300"/>
      <c r="S228" s="300"/>
      <c r="T228" s="300"/>
    </row>
    <row r="229" spans="1:20" ht="24" x14ac:dyDescent="0.25">
      <c r="A229" s="35">
        <v>5269</v>
      </c>
      <c r="B229" s="56" t="s">
        <v>201</v>
      </c>
      <c r="C229" s="362">
        <f t="shared" si="29"/>
        <v>0</v>
      </c>
      <c r="D229" s="253"/>
      <c r="E229" s="59"/>
      <c r="F229" s="149">
        <f t="shared" si="33"/>
        <v>0</v>
      </c>
      <c r="G229" s="253"/>
      <c r="H229" s="202"/>
      <c r="I229" s="112">
        <f t="shared" si="34"/>
        <v>0</v>
      </c>
      <c r="J229" s="253"/>
      <c r="K229" s="202"/>
      <c r="L229" s="112">
        <f t="shared" si="35"/>
        <v>0</v>
      </c>
      <c r="M229" s="125"/>
      <c r="N229" s="59"/>
      <c r="O229" s="112">
        <f t="shared" si="36"/>
        <v>0</v>
      </c>
      <c r="P229" s="815"/>
      <c r="R229" s="300"/>
      <c r="S229" s="300"/>
      <c r="T229" s="300"/>
    </row>
    <row r="230" spans="1:20" ht="24" x14ac:dyDescent="0.25">
      <c r="A230" s="106">
        <v>5270</v>
      </c>
      <c r="B230" s="78" t="s">
        <v>202</v>
      </c>
      <c r="C230" s="363">
        <f t="shared" si="29"/>
        <v>0</v>
      </c>
      <c r="D230" s="255"/>
      <c r="E230" s="113"/>
      <c r="F230" s="251">
        <f t="shared" si="33"/>
        <v>0</v>
      </c>
      <c r="G230" s="255"/>
      <c r="H230" s="203"/>
      <c r="I230" s="108">
        <f t="shared" si="34"/>
        <v>0</v>
      </c>
      <c r="J230" s="255"/>
      <c r="K230" s="203"/>
      <c r="L230" s="108">
        <f t="shared" si="35"/>
        <v>0</v>
      </c>
      <c r="M230" s="301"/>
      <c r="N230" s="113"/>
      <c r="O230" s="108">
        <f t="shared" si="36"/>
        <v>0</v>
      </c>
      <c r="P230" s="822"/>
      <c r="R230" s="300"/>
      <c r="S230" s="300"/>
      <c r="T230" s="300"/>
    </row>
    <row r="231" spans="1:20" x14ac:dyDescent="0.25">
      <c r="A231" s="100">
        <v>6000</v>
      </c>
      <c r="B231" s="100" t="s">
        <v>203</v>
      </c>
      <c r="C231" s="383">
        <f t="shared" si="29"/>
        <v>0</v>
      </c>
      <c r="D231" s="247">
        <f>D232+D252+D259</f>
        <v>0</v>
      </c>
      <c r="E231" s="102">
        <f>E232+E252+E259</f>
        <v>0</v>
      </c>
      <c r="F231" s="248">
        <f t="shared" si="33"/>
        <v>0</v>
      </c>
      <c r="G231" s="247">
        <f>G232+G252+G259</f>
        <v>0</v>
      </c>
      <c r="H231" s="199">
        <f>H232+H252+H259</f>
        <v>0</v>
      </c>
      <c r="I231" s="103">
        <f t="shared" si="34"/>
        <v>0</v>
      </c>
      <c r="J231" s="247">
        <f>J232+J252+J259</f>
        <v>0</v>
      </c>
      <c r="K231" s="199">
        <f>K232+K252+K259</f>
        <v>0</v>
      </c>
      <c r="L231" s="103">
        <f t="shared" si="35"/>
        <v>0</v>
      </c>
      <c r="M231" s="139">
        <f>M232+M252+M259</f>
        <v>0</v>
      </c>
      <c r="N231" s="102">
        <f>N232+N252+N259</f>
        <v>0</v>
      </c>
      <c r="O231" s="103">
        <f t="shared" si="36"/>
        <v>0</v>
      </c>
      <c r="P231" s="826"/>
      <c r="R231" s="300"/>
      <c r="S231" s="300"/>
      <c r="T231" s="300"/>
    </row>
    <row r="232" spans="1:20" ht="14.25" customHeight="1" x14ac:dyDescent="0.25">
      <c r="A232" s="72">
        <v>6200</v>
      </c>
      <c r="B232" s="122" t="s">
        <v>204</v>
      </c>
      <c r="C232" s="385">
        <f>F232+I232+L232+O232</f>
        <v>0</v>
      </c>
      <c r="D232" s="263">
        <f>SUM(D233,D234,D236,D239,D245,D246,D247)</f>
        <v>0</v>
      </c>
      <c r="E232" s="130">
        <f>SUM(E233,E234,E236,E239,E245,E246,E247)</f>
        <v>0</v>
      </c>
      <c r="F232" s="158">
        <f>D232+E232</f>
        <v>0</v>
      </c>
      <c r="G232" s="263">
        <f>SUM(G233,G234,G236,G239,G245,G246,G247)</f>
        <v>0</v>
      </c>
      <c r="H232" s="207">
        <f>SUM(H233,H234,H236,H239,H245,H246,H247)</f>
        <v>0</v>
      </c>
      <c r="I232" s="160">
        <f t="shared" si="34"/>
        <v>0</v>
      </c>
      <c r="J232" s="263">
        <f>SUM(J233,J234,J236,J239,J245,J246,J247)</f>
        <v>0</v>
      </c>
      <c r="K232" s="207">
        <f>SUM(K233,K234,K236,K239,K245,K246,K247)</f>
        <v>0</v>
      </c>
      <c r="L232" s="160">
        <f t="shared" si="35"/>
        <v>0</v>
      </c>
      <c r="M232" s="140">
        <f>SUM(M233,M234,M236,M239,M245,M246,M247)</f>
        <v>0</v>
      </c>
      <c r="N232" s="130">
        <f>SUM(N233,N234,N236,N239,N245,N246,N247)</f>
        <v>0</v>
      </c>
      <c r="O232" s="160">
        <f t="shared" si="36"/>
        <v>0</v>
      </c>
      <c r="P232" s="827"/>
      <c r="R232" s="300"/>
      <c r="S232" s="300"/>
      <c r="T232" s="300"/>
    </row>
    <row r="233" spans="1:20" ht="24" x14ac:dyDescent="0.25">
      <c r="A233" s="116">
        <v>6220</v>
      </c>
      <c r="B233" s="50" t="s">
        <v>205</v>
      </c>
      <c r="C233" s="258">
        <f t="shared" si="29"/>
        <v>0</v>
      </c>
      <c r="D233" s="252"/>
      <c r="E233" s="53"/>
      <c r="F233" s="258">
        <f t="shared" si="33"/>
        <v>0</v>
      </c>
      <c r="G233" s="252"/>
      <c r="H233" s="201"/>
      <c r="I233" s="117">
        <f t="shared" si="34"/>
        <v>0</v>
      </c>
      <c r="J233" s="252"/>
      <c r="K233" s="201"/>
      <c r="L233" s="117">
        <f t="shared" si="35"/>
        <v>0</v>
      </c>
      <c r="M233" s="294"/>
      <c r="N233" s="53"/>
      <c r="O233" s="117">
        <f t="shared" si="36"/>
        <v>0</v>
      </c>
      <c r="P233" s="812"/>
      <c r="R233" s="300"/>
      <c r="S233" s="300"/>
      <c r="T233" s="300"/>
    </row>
    <row r="234" spans="1:20" x14ac:dyDescent="0.25">
      <c r="A234" s="111">
        <v>6230</v>
      </c>
      <c r="B234" s="56" t="s">
        <v>316</v>
      </c>
      <c r="C234" s="149">
        <f t="shared" si="29"/>
        <v>0</v>
      </c>
      <c r="D234" s="253">
        <f>SUM(D235)</f>
        <v>0</v>
      </c>
      <c r="E234" s="202">
        <f>SUM(E235)</f>
        <v>0</v>
      </c>
      <c r="F234" s="149">
        <f t="shared" si="33"/>
        <v>0</v>
      </c>
      <c r="G234" s="253">
        <f>SUM(G235)</f>
        <v>0</v>
      </c>
      <c r="H234" s="202">
        <f>SUM(H235)</f>
        <v>0</v>
      </c>
      <c r="I234" s="112">
        <f t="shared" si="34"/>
        <v>0</v>
      </c>
      <c r="J234" s="253">
        <f>SUM(J235)</f>
        <v>0</v>
      </c>
      <c r="K234" s="202">
        <f>SUM(K235)</f>
        <v>0</v>
      </c>
      <c r="L234" s="112">
        <f t="shared" si="35"/>
        <v>0</v>
      </c>
      <c r="M234" s="253">
        <f>SUM(M235)</f>
        <v>0</v>
      </c>
      <c r="N234" s="202">
        <f>SUM(N235)</f>
        <v>0</v>
      </c>
      <c r="O234" s="112">
        <f t="shared" si="36"/>
        <v>0</v>
      </c>
      <c r="P234" s="815"/>
      <c r="R234" s="300"/>
      <c r="S234" s="300"/>
      <c r="T234" s="300"/>
    </row>
    <row r="235" spans="1:20" ht="24" x14ac:dyDescent="0.25">
      <c r="A235" s="35">
        <v>6239</v>
      </c>
      <c r="B235" s="50" t="s">
        <v>317</v>
      </c>
      <c r="C235" s="149">
        <f t="shared" si="29"/>
        <v>0</v>
      </c>
      <c r="D235" s="253"/>
      <c r="E235" s="59"/>
      <c r="F235" s="149">
        <f t="shared" si="33"/>
        <v>0</v>
      </c>
      <c r="G235" s="253"/>
      <c r="H235" s="202"/>
      <c r="I235" s="112">
        <f t="shared" si="34"/>
        <v>0</v>
      </c>
      <c r="J235" s="253"/>
      <c r="K235" s="202"/>
      <c r="L235" s="112">
        <f t="shared" si="35"/>
        <v>0</v>
      </c>
      <c r="M235" s="125"/>
      <c r="N235" s="59"/>
      <c r="O235" s="112">
        <f t="shared" si="36"/>
        <v>0</v>
      </c>
      <c r="P235" s="815"/>
      <c r="R235" s="300"/>
      <c r="S235" s="300"/>
      <c r="T235" s="300"/>
    </row>
    <row r="236" spans="1:20" ht="24" x14ac:dyDescent="0.25">
      <c r="A236" s="111">
        <v>6240</v>
      </c>
      <c r="B236" s="56" t="s">
        <v>206</v>
      </c>
      <c r="C236" s="149">
        <f t="shared" si="29"/>
        <v>0</v>
      </c>
      <c r="D236" s="254">
        <f>SUM(D237:D238)</f>
        <v>0</v>
      </c>
      <c r="E236" s="38">
        <f>SUM(E237:E238)</f>
        <v>0</v>
      </c>
      <c r="F236" s="149">
        <f t="shared" si="33"/>
        <v>0</v>
      </c>
      <c r="G236" s="254">
        <f>SUM(G237:G238)</f>
        <v>0</v>
      </c>
      <c r="H236" s="118">
        <f>SUM(H237:H238)</f>
        <v>0</v>
      </c>
      <c r="I236" s="112">
        <f t="shared" si="34"/>
        <v>0</v>
      </c>
      <c r="J236" s="254">
        <f>SUM(J237:J238)</f>
        <v>0</v>
      </c>
      <c r="K236" s="118">
        <f>SUM(K237:K238)</f>
        <v>0</v>
      </c>
      <c r="L236" s="112">
        <f t="shared" si="35"/>
        <v>0</v>
      </c>
      <c r="M236" s="135">
        <f>SUM(M237:M238)</f>
        <v>0</v>
      </c>
      <c r="N236" s="38">
        <f>SUM(N237:N238)</f>
        <v>0</v>
      </c>
      <c r="O236" s="112">
        <f t="shared" si="36"/>
        <v>0</v>
      </c>
      <c r="P236" s="815"/>
      <c r="R236" s="300"/>
      <c r="S236" s="300"/>
      <c r="T236" s="300"/>
    </row>
    <row r="237" spans="1:20" x14ac:dyDescent="0.25">
      <c r="A237" s="35">
        <v>6241</v>
      </c>
      <c r="B237" s="56" t="s">
        <v>207</v>
      </c>
      <c r="C237" s="149">
        <f t="shared" si="29"/>
        <v>0</v>
      </c>
      <c r="D237" s="253"/>
      <c r="E237" s="59"/>
      <c r="F237" s="149">
        <f t="shared" si="33"/>
        <v>0</v>
      </c>
      <c r="G237" s="253"/>
      <c r="H237" s="202"/>
      <c r="I237" s="112">
        <f t="shared" si="34"/>
        <v>0</v>
      </c>
      <c r="J237" s="253"/>
      <c r="K237" s="202"/>
      <c r="L237" s="112">
        <f t="shared" si="35"/>
        <v>0</v>
      </c>
      <c r="M237" s="125"/>
      <c r="N237" s="59"/>
      <c r="O237" s="112">
        <f t="shared" si="36"/>
        <v>0</v>
      </c>
      <c r="P237" s="815"/>
      <c r="R237" s="300"/>
      <c r="S237" s="300"/>
      <c r="T237" s="300"/>
    </row>
    <row r="238" spans="1:20" x14ac:dyDescent="0.25">
      <c r="A238" s="35">
        <v>6242</v>
      </c>
      <c r="B238" s="56" t="s">
        <v>208</v>
      </c>
      <c r="C238" s="149">
        <f t="shared" si="29"/>
        <v>0</v>
      </c>
      <c r="D238" s="253"/>
      <c r="E238" s="59"/>
      <c r="F238" s="149">
        <f t="shared" si="33"/>
        <v>0</v>
      </c>
      <c r="G238" s="253"/>
      <c r="H238" s="202"/>
      <c r="I238" s="112">
        <f t="shared" si="34"/>
        <v>0</v>
      </c>
      <c r="J238" s="253"/>
      <c r="K238" s="202"/>
      <c r="L238" s="112">
        <f t="shared" si="35"/>
        <v>0</v>
      </c>
      <c r="M238" s="125"/>
      <c r="N238" s="59"/>
      <c r="O238" s="112">
        <f t="shared" si="36"/>
        <v>0</v>
      </c>
      <c r="P238" s="815"/>
      <c r="R238" s="300"/>
      <c r="S238" s="300"/>
      <c r="T238" s="300"/>
    </row>
    <row r="239" spans="1:20" ht="25.5" customHeight="1" x14ac:dyDescent="0.25">
      <c r="A239" s="111">
        <v>6250</v>
      </c>
      <c r="B239" s="56" t="s">
        <v>209</v>
      </c>
      <c r="C239" s="149">
        <f t="shared" si="29"/>
        <v>0</v>
      </c>
      <c r="D239" s="254">
        <f>SUM(D240:D244)</f>
        <v>0</v>
      </c>
      <c r="E239" s="38">
        <f>SUM(E240:E244)</f>
        <v>0</v>
      </c>
      <c r="F239" s="149">
        <f t="shared" si="33"/>
        <v>0</v>
      </c>
      <c r="G239" s="254">
        <f>SUM(G240:G244)</f>
        <v>0</v>
      </c>
      <c r="H239" s="118">
        <f>SUM(H240:H244)</f>
        <v>0</v>
      </c>
      <c r="I239" s="112">
        <f t="shared" si="34"/>
        <v>0</v>
      </c>
      <c r="J239" s="254">
        <f>SUM(J240:J244)</f>
        <v>0</v>
      </c>
      <c r="K239" s="118">
        <f>SUM(K240:K244)</f>
        <v>0</v>
      </c>
      <c r="L239" s="112">
        <f t="shared" si="35"/>
        <v>0</v>
      </c>
      <c r="M239" s="135">
        <f>SUM(M240:M244)</f>
        <v>0</v>
      </c>
      <c r="N239" s="38">
        <f>SUM(N240:N244)</f>
        <v>0</v>
      </c>
      <c r="O239" s="112">
        <f t="shared" si="36"/>
        <v>0</v>
      </c>
      <c r="P239" s="815"/>
      <c r="R239" s="300"/>
      <c r="S239" s="300"/>
      <c r="T239" s="300"/>
    </row>
    <row r="240" spans="1:20" ht="14.25" customHeight="1" x14ac:dyDescent="0.25">
      <c r="A240" s="35">
        <v>6252</v>
      </c>
      <c r="B240" s="56" t="s">
        <v>210</v>
      </c>
      <c r="C240" s="149">
        <f t="shared" si="29"/>
        <v>0</v>
      </c>
      <c r="D240" s="253"/>
      <c r="E240" s="59"/>
      <c r="F240" s="149">
        <f t="shared" si="33"/>
        <v>0</v>
      </c>
      <c r="G240" s="253"/>
      <c r="H240" s="202"/>
      <c r="I240" s="112">
        <f t="shared" si="34"/>
        <v>0</v>
      </c>
      <c r="J240" s="253"/>
      <c r="K240" s="202"/>
      <c r="L240" s="112">
        <f t="shared" si="35"/>
        <v>0</v>
      </c>
      <c r="M240" s="125"/>
      <c r="N240" s="59"/>
      <c r="O240" s="112">
        <f t="shared" si="36"/>
        <v>0</v>
      </c>
      <c r="P240" s="815"/>
      <c r="R240" s="300"/>
      <c r="S240" s="300"/>
      <c r="T240" s="300"/>
    </row>
    <row r="241" spans="1:20" ht="14.25" customHeight="1" x14ac:dyDescent="0.25">
      <c r="A241" s="35">
        <v>6253</v>
      </c>
      <c r="B241" s="56" t="s">
        <v>211</v>
      </c>
      <c r="C241" s="149">
        <f t="shared" si="29"/>
        <v>0</v>
      </c>
      <c r="D241" s="253"/>
      <c r="E241" s="59"/>
      <c r="F241" s="149">
        <f t="shared" si="33"/>
        <v>0</v>
      </c>
      <c r="G241" s="253"/>
      <c r="H241" s="202"/>
      <c r="I241" s="112">
        <f t="shared" si="34"/>
        <v>0</v>
      </c>
      <c r="J241" s="253"/>
      <c r="K241" s="202"/>
      <c r="L241" s="112">
        <f t="shared" si="35"/>
        <v>0</v>
      </c>
      <c r="M241" s="125"/>
      <c r="N241" s="59"/>
      <c r="O241" s="112">
        <f t="shared" si="36"/>
        <v>0</v>
      </c>
      <c r="P241" s="815"/>
      <c r="R241" s="300"/>
      <c r="S241" s="300"/>
      <c r="T241" s="300"/>
    </row>
    <row r="242" spans="1:20" ht="24" x14ac:dyDescent="0.25">
      <c r="A242" s="35">
        <v>6254</v>
      </c>
      <c r="B242" s="56" t="s">
        <v>212</v>
      </c>
      <c r="C242" s="149">
        <f t="shared" si="29"/>
        <v>0</v>
      </c>
      <c r="D242" s="253"/>
      <c r="E242" s="59"/>
      <c r="F242" s="149">
        <f t="shared" si="33"/>
        <v>0</v>
      </c>
      <c r="G242" s="253"/>
      <c r="H242" s="202"/>
      <c r="I242" s="112">
        <f t="shared" si="34"/>
        <v>0</v>
      </c>
      <c r="J242" s="253"/>
      <c r="K242" s="202"/>
      <c r="L242" s="112">
        <f t="shared" si="35"/>
        <v>0</v>
      </c>
      <c r="M242" s="125"/>
      <c r="N242" s="59"/>
      <c r="O242" s="112">
        <f t="shared" si="36"/>
        <v>0</v>
      </c>
      <c r="P242" s="815"/>
      <c r="R242" s="300"/>
      <c r="S242" s="300"/>
      <c r="T242" s="300"/>
    </row>
    <row r="243" spans="1:20" ht="24" x14ac:dyDescent="0.25">
      <c r="A243" s="35">
        <v>6255</v>
      </c>
      <c r="B243" s="56" t="s">
        <v>213</v>
      </c>
      <c r="C243" s="149">
        <f t="shared" si="29"/>
        <v>0</v>
      </c>
      <c r="D243" s="253"/>
      <c r="E243" s="59"/>
      <c r="F243" s="149">
        <f t="shared" si="33"/>
        <v>0</v>
      </c>
      <c r="G243" s="253"/>
      <c r="H243" s="202"/>
      <c r="I243" s="112">
        <f t="shared" si="34"/>
        <v>0</v>
      </c>
      <c r="J243" s="253"/>
      <c r="K243" s="202"/>
      <c r="L243" s="112">
        <f t="shared" si="35"/>
        <v>0</v>
      </c>
      <c r="M243" s="125"/>
      <c r="N243" s="59"/>
      <c r="O243" s="112">
        <f t="shared" si="36"/>
        <v>0</v>
      </c>
      <c r="P243" s="815"/>
      <c r="R243" s="300"/>
      <c r="S243" s="300"/>
      <c r="T243" s="300"/>
    </row>
    <row r="244" spans="1:20" x14ac:dyDescent="0.25">
      <c r="A244" s="35">
        <v>6259</v>
      </c>
      <c r="B244" s="56" t="s">
        <v>214</v>
      </c>
      <c r="C244" s="149">
        <f t="shared" si="29"/>
        <v>0</v>
      </c>
      <c r="D244" s="253"/>
      <c r="E244" s="59"/>
      <c r="F244" s="149">
        <f t="shared" si="33"/>
        <v>0</v>
      </c>
      <c r="G244" s="253"/>
      <c r="H244" s="202"/>
      <c r="I244" s="112">
        <f t="shared" si="34"/>
        <v>0</v>
      </c>
      <c r="J244" s="253"/>
      <c r="K244" s="202"/>
      <c r="L244" s="112">
        <f t="shared" si="35"/>
        <v>0</v>
      </c>
      <c r="M244" s="125"/>
      <c r="N244" s="59"/>
      <c r="O244" s="112">
        <f t="shared" si="36"/>
        <v>0</v>
      </c>
      <c r="P244" s="815"/>
      <c r="R244" s="300"/>
      <c r="S244" s="300"/>
      <c r="T244" s="300"/>
    </row>
    <row r="245" spans="1:20" ht="37.5" customHeight="1" x14ac:dyDescent="0.25">
      <c r="A245" s="111">
        <v>6260</v>
      </c>
      <c r="B245" s="56" t="s">
        <v>215</v>
      </c>
      <c r="C245" s="149">
        <f t="shared" si="29"/>
        <v>0</v>
      </c>
      <c r="D245" s="253"/>
      <c r="E245" s="59"/>
      <c r="F245" s="149">
        <f t="shared" ref="F245:F286" si="40">D245+E245</f>
        <v>0</v>
      </c>
      <c r="G245" s="253"/>
      <c r="H245" s="202"/>
      <c r="I245" s="112">
        <f t="shared" ref="I245:I286" si="41">G245+H245</f>
        <v>0</v>
      </c>
      <c r="J245" s="253"/>
      <c r="K245" s="202"/>
      <c r="L245" s="112">
        <f t="shared" ref="L245:L286" si="42">J245+K245</f>
        <v>0</v>
      </c>
      <c r="M245" s="125"/>
      <c r="N245" s="59"/>
      <c r="O245" s="112">
        <f t="shared" ref="O245:O276" si="43">M245+N245</f>
        <v>0</v>
      </c>
      <c r="P245" s="815"/>
      <c r="R245" s="300"/>
      <c r="S245" s="300"/>
      <c r="T245" s="300"/>
    </row>
    <row r="246" spans="1:20" x14ac:dyDescent="0.25">
      <c r="A246" s="111">
        <v>6270</v>
      </c>
      <c r="B246" s="56" t="s">
        <v>216</v>
      </c>
      <c r="C246" s="149">
        <f t="shared" si="29"/>
        <v>0</v>
      </c>
      <c r="D246" s="253"/>
      <c r="E246" s="59"/>
      <c r="F246" s="149">
        <f t="shared" si="40"/>
        <v>0</v>
      </c>
      <c r="G246" s="253"/>
      <c r="H246" s="202"/>
      <c r="I246" s="112">
        <f t="shared" si="41"/>
        <v>0</v>
      </c>
      <c r="J246" s="253"/>
      <c r="K246" s="202"/>
      <c r="L246" s="112">
        <f t="shared" si="42"/>
        <v>0</v>
      </c>
      <c r="M246" s="125"/>
      <c r="N246" s="59"/>
      <c r="O246" s="112">
        <f t="shared" si="43"/>
        <v>0</v>
      </c>
      <c r="P246" s="815"/>
      <c r="R246" s="300"/>
      <c r="S246" s="300"/>
      <c r="T246" s="300"/>
    </row>
    <row r="247" spans="1:20" ht="24.75" customHeight="1" x14ac:dyDescent="0.25">
      <c r="A247" s="116">
        <v>6290</v>
      </c>
      <c r="B247" s="50" t="s">
        <v>217</v>
      </c>
      <c r="C247" s="149">
        <f t="shared" si="29"/>
        <v>0</v>
      </c>
      <c r="D247" s="257">
        <f>SUM(D248:D251)</f>
        <v>0</v>
      </c>
      <c r="E247" s="68">
        <f>SUM(E248:E251)</f>
        <v>0</v>
      </c>
      <c r="F247" s="258">
        <f t="shared" si="40"/>
        <v>0</v>
      </c>
      <c r="G247" s="257">
        <f>SUM(G248:G251)</f>
        <v>0</v>
      </c>
      <c r="H247" s="204">
        <f t="shared" ref="H247" si="44">SUM(H248:H251)</f>
        <v>0</v>
      </c>
      <c r="I247" s="117">
        <f t="shared" si="41"/>
        <v>0</v>
      </c>
      <c r="J247" s="257">
        <f>SUM(J248:J251)</f>
        <v>0</v>
      </c>
      <c r="K247" s="204">
        <f t="shared" ref="K247" si="45">SUM(K248:K251)</f>
        <v>0</v>
      </c>
      <c r="L247" s="117">
        <f t="shared" si="42"/>
        <v>0</v>
      </c>
      <c r="M247" s="142">
        <f t="shared" ref="M247:N247" si="46">SUM(M248:M251)</f>
        <v>0</v>
      </c>
      <c r="N247" s="312">
        <f t="shared" si="46"/>
        <v>0</v>
      </c>
      <c r="O247" s="317">
        <f t="shared" si="43"/>
        <v>0</v>
      </c>
      <c r="P247" s="831"/>
      <c r="R247" s="300"/>
      <c r="S247" s="300"/>
      <c r="T247" s="300"/>
    </row>
    <row r="248" spans="1:20" x14ac:dyDescent="0.25">
      <c r="A248" s="35">
        <v>6291</v>
      </c>
      <c r="B248" s="56" t="s">
        <v>218</v>
      </c>
      <c r="C248" s="149">
        <f t="shared" si="29"/>
        <v>0</v>
      </c>
      <c r="D248" s="253"/>
      <c r="E248" s="59"/>
      <c r="F248" s="149">
        <f t="shared" si="40"/>
        <v>0</v>
      </c>
      <c r="G248" s="253"/>
      <c r="H248" s="202"/>
      <c r="I248" s="112">
        <f t="shared" si="41"/>
        <v>0</v>
      </c>
      <c r="J248" s="253"/>
      <c r="K248" s="202"/>
      <c r="L248" s="112">
        <f t="shared" si="42"/>
        <v>0</v>
      </c>
      <c r="M248" s="125"/>
      <c r="N248" s="59"/>
      <c r="O248" s="112">
        <f t="shared" si="43"/>
        <v>0</v>
      </c>
      <c r="P248" s="815"/>
      <c r="R248" s="300"/>
      <c r="S248" s="300"/>
      <c r="T248" s="300"/>
    </row>
    <row r="249" spans="1:20" x14ac:dyDescent="0.25">
      <c r="A249" s="35">
        <v>6292</v>
      </c>
      <c r="B249" s="56" t="s">
        <v>219</v>
      </c>
      <c r="C249" s="149">
        <f t="shared" si="29"/>
        <v>0</v>
      </c>
      <c r="D249" s="253"/>
      <c r="E249" s="59"/>
      <c r="F249" s="149">
        <f t="shared" si="40"/>
        <v>0</v>
      </c>
      <c r="G249" s="253"/>
      <c r="H249" s="202"/>
      <c r="I249" s="112">
        <f t="shared" si="41"/>
        <v>0</v>
      </c>
      <c r="J249" s="253"/>
      <c r="K249" s="202"/>
      <c r="L249" s="112">
        <f t="shared" si="42"/>
        <v>0</v>
      </c>
      <c r="M249" s="125"/>
      <c r="N249" s="59"/>
      <c r="O249" s="112">
        <f t="shared" si="43"/>
        <v>0</v>
      </c>
      <c r="P249" s="815"/>
      <c r="R249" s="300"/>
      <c r="S249" s="300"/>
      <c r="T249" s="300"/>
    </row>
    <row r="250" spans="1:20" ht="78.75" customHeight="1" x14ac:dyDescent="0.25">
      <c r="A250" s="35">
        <v>6296</v>
      </c>
      <c r="B250" s="56" t="s">
        <v>220</v>
      </c>
      <c r="C250" s="149">
        <f t="shared" si="29"/>
        <v>0</v>
      </c>
      <c r="D250" s="253"/>
      <c r="E250" s="59"/>
      <c r="F250" s="149">
        <f t="shared" si="40"/>
        <v>0</v>
      </c>
      <c r="G250" s="253"/>
      <c r="H250" s="202"/>
      <c r="I250" s="112">
        <f t="shared" si="41"/>
        <v>0</v>
      </c>
      <c r="J250" s="253"/>
      <c r="K250" s="202"/>
      <c r="L250" s="112">
        <f t="shared" si="42"/>
        <v>0</v>
      </c>
      <c r="M250" s="125"/>
      <c r="N250" s="59"/>
      <c r="O250" s="112">
        <f t="shared" si="43"/>
        <v>0</v>
      </c>
      <c r="P250" s="815"/>
      <c r="R250" s="300"/>
      <c r="S250" s="300"/>
      <c r="T250" s="300"/>
    </row>
    <row r="251" spans="1:20" ht="39.75" customHeight="1" x14ac:dyDescent="0.25">
      <c r="A251" s="35">
        <v>6299</v>
      </c>
      <c r="B251" s="56" t="s">
        <v>221</v>
      </c>
      <c r="C251" s="149">
        <f t="shared" si="29"/>
        <v>0</v>
      </c>
      <c r="D251" s="253"/>
      <c r="E251" s="59"/>
      <c r="F251" s="149">
        <f t="shared" si="40"/>
        <v>0</v>
      </c>
      <c r="G251" s="253"/>
      <c r="H251" s="202"/>
      <c r="I251" s="112">
        <f t="shared" si="41"/>
        <v>0</v>
      </c>
      <c r="J251" s="253"/>
      <c r="K251" s="202"/>
      <c r="L251" s="112">
        <f t="shared" si="42"/>
        <v>0</v>
      </c>
      <c r="M251" s="125"/>
      <c r="N251" s="59"/>
      <c r="O251" s="112">
        <f t="shared" si="43"/>
        <v>0</v>
      </c>
      <c r="P251" s="815"/>
      <c r="R251" s="300"/>
      <c r="S251" s="300"/>
      <c r="T251" s="300"/>
    </row>
    <row r="252" spans="1:20" x14ac:dyDescent="0.25">
      <c r="A252" s="42">
        <v>6300</v>
      </c>
      <c r="B252" s="104" t="s">
        <v>222</v>
      </c>
      <c r="C252" s="373">
        <f t="shared" si="29"/>
        <v>0</v>
      </c>
      <c r="D252" s="249">
        <f>SUM(D253,D257,D258)</f>
        <v>0</v>
      </c>
      <c r="E252" s="48">
        <f>SUM(E253,E257,E258)</f>
        <v>0</v>
      </c>
      <c r="F252" s="250">
        <f t="shared" si="40"/>
        <v>0</v>
      </c>
      <c r="G252" s="249">
        <f>SUM(G253,G257,G258)</f>
        <v>0</v>
      </c>
      <c r="H252" s="105">
        <f t="shared" ref="H252" si="47">SUM(H253,H257,H258)</f>
        <v>0</v>
      </c>
      <c r="I252" s="115">
        <f t="shared" si="41"/>
        <v>0</v>
      </c>
      <c r="J252" s="249">
        <f>SUM(J253,J257,J258)</f>
        <v>0</v>
      </c>
      <c r="K252" s="105">
        <f t="shared" ref="K252" si="48">SUM(K253,K257,K258)</f>
        <v>0</v>
      </c>
      <c r="L252" s="115">
        <f t="shared" si="42"/>
        <v>0</v>
      </c>
      <c r="M252" s="137">
        <f t="shared" ref="M252:N252" si="49">SUM(M253,M257,M258)</f>
        <v>0</v>
      </c>
      <c r="N252" s="62">
        <f t="shared" si="49"/>
        <v>0</v>
      </c>
      <c r="O252" s="284">
        <f t="shared" si="43"/>
        <v>0</v>
      </c>
      <c r="P252" s="830"/>
      <c r="R252" s="300"/>
      <c r="S252" s="300"/>
      <c r="T252" s="300"/>
    </row>
    <row r="253" spans="1:20" ht="24" x14ac:dyDescent="0.25">
      <c r="A253" s="116">
        <v>6320</v>
      </c>
      <c r="B253" s="50" t="s">
        <v>223</v>
      </c>
      <c r="C253" s="317">
        <f t="shared" si="29"/>
        <v>0</v>
      </c>
      <c r="D253" s="257">
        <f>SUM(D254:D256)</f>
        <v>0</v>
      </c>
      <c r="E253" s="68">
        <f>SUM(E254:E256)</f>
        <v>0</v>
      </c>
      <c r="F253" s="258">
        <f t="shared" si="40"/>
        <v>0</v>
      </c>
      <c r="G253" s="257">
        <f>SUM(G254:G256)</f>
        <v>0</v>
      </c>
      <c r="H253" s="204">
        <f t="shared" ref="H253" si="50">SUM(H254:H256)</f>
        <v>0</v>
      </c>
      <c r="I253" s="117">
        <f t="shared" si="41"/>
        <v>0</v>
      </c>
      <c r="J253" s="257">
        <f>SUM(J254:J256)</f>
        <v>0</v>
      </c>
      <c r="K253" s="204">
        <f t="shared" ref="K253" si="51">SUM(K254:K256)</f>
        <v>0</v>
      </c>
      <c r="L253" s="117">
        <f t="shared" si="42"/>
        <v>0</v>
      </c>
      <c r="M253" s="141">
        <f t="shared" ref="M253:N253" si="52">SUM(M254:M256)</f>
        <v>0</v>
      </c>
      <c r="N253" s="68">
        <f t="shared" si="52"/>
        <v>0</v>
      </c>
      <c r="O253" s="117">
        <f t="shared" si="43"/>
        <v>0</v>
      </c>
      <c r="P253" s="812"/>
      <c r="R253" s="300"/>
      <c r="S253" s="300"/>
      <c r="T253" s="300"/>
    </row>
    <row r="254" spans="1:20" x14ac:dyDescent="0.25">
      <c r="A254" s="35">
        <v>6322</v>
      </c>
      <c r="B254" s="56" t="s">
        <v>224</v>
      </c>
      <c r="C254" s="112">
        <f t="shared" si="29"/>
        <v>0</v>
      </c>
      <c r="D254" s="253"/>
      <c r="E254" s="59"/>
      <c r="F254" s="149">
        <f t="shared" si="40"/>
        <v>0</v>
      </c>
      <c r="G254" s="253"/>
      <c r="H254" s="202"/>
      <c r="I254" s="112">
        <f t="shared" si="41"/>
        <v>0</v>
      </c>
      <c r="J254" s="253"/>
      <c r="K254" s="202"/>
      <c r="L254" s="112">
        <f t="shared" si="42"/>
        <v>0</v>
      </c>
      <c r="M254" s="125"/>
      <c r="N254" s="59"/>
      <c r="O254" s="112">
        <f t="shared" si="43"/>
        <v>0</v>
      </c>
      <c r="P254" s="815"/>
      <c r="R254" s="300"/>
      <c r="S254" s="300"/>
      <c r="T254" s="300"/>
    </row>
    <row r="255" spans="1:20" ht="24" x14ac:dyDescent="0.25">
      <c r="A255" s="35">
        <v>6323</v>
      </c>
      <c r="B255" s="56" t="s">
        <v>225</v>
      </c>
      <c r="C255" s="112">
        <f t="shared" si="29"/>
        <v>0</v>
      </c>
      <c r="D255" s="253"/>
      <c r="E255" s="59"/>
      <c r="F255" s="149">
        <f t="shared" si="40"/>
        <v>0</v>
      </c>
      <c r="G255" s="253"/>
      <c r="H255" s="202"/>
      <c r="I255" s="112">
        <f t="shared" si="41"/>
        <v>0</v>
      </c>
      <c r="J255" s="253"/>
      <c r="K255" s="202"/>
      <c r="L255" s="112">
        <f t="shared" si="42"/>
        <v>0</v>
      </c>
      <c r="M255" s="125"/>
      <c r="N255" s="59"/>
      <c r="O255" s="112">
        <f t="shared" si="43"/>
        <v>0</v>
      </c>
      <c r="P255" s="815"/>
      <c r="R255" s="300"/>
      <c r="S255" s="300"/>
      <c r="T255" s="300"/>
    </row>
    <row r="256" spans="1:20" x14ac:dyDescent="0.25">
      <c r="A256" s="31">
        <v>6329</v>
      </c>
      <c r="B256" s="50" t="s">
        <v>226</v>
      </c>
      <c r="C256" s="112">
        <f t="shared" si="29"/>
        <v>0</v>
      </c>
      <c r="D256" s="252"/>
      <c r="E256" s="53"/>
      <c r="F256" s="258">
        <f t="shared" si="40"/>
        <v>0</v>
      </c>
      <c r="G256" s="252"/>
      <c r="H256" s="201"/>
      <c r="I256" s="117">
        <f t="shared" si="41"/>
        <v>0</v>
      </c>
      <c r="J256" s="252"/>
      <c r="K256" s="201"/>
      <c r="L256" s="117">
        <f t="shared" si="42"/>
        <v>0</v>
      </c>
      <c r="M256" s="294"/>
      <c r="N256" s="53"/>
      <c r="O256" s="117">
        <f t="shared" si="43"/>
        <v>0</v>
      </c>
      <c r="P256" s="812"/>
      <c r="R256" s="300"/>
      <c r="S256" s="300"/>
      <c r="T256" s="300"/>
    </row>
    <row r="257" spans="1:20" ht="24" x14ac:dyDescent="0.25">
      <c r="A257" s="146">
        <v>6330</v>
      </c>
      <c r="B257" s="147" t="s">
        <v>227</v>
      </c>
      <c r="C257" s="112">
        <f t="shared" ref="C257:C285" si="53">F257+I257+L257+O257</f>
        <v>0</v>
      </c>
      <c r="D257" s="261"/>
      <c r="E257" s="127"/>
      <c r="F257" s="832">
        <f t="shared" si="40"/>
        <v>0</v>
      </c>
      <c r="G257" s="261"/>
      <c r="H257" s="206"/>
      <c r="I257" s="317">
        <f t="shared" si="41"/>
        <v>0</v>
      </c>
      <c r="J257" s="261"/>
      <c r="K257" s="206"/>
      <c r="L257" s="317">
        <f t="shared" si="42"/>
        <v>0</v>
      </c>
      <c r="M257" s="128"/>
      <c r="N257" s="127"/>
      <c r="O257" s="317">
        <f t="shared" si="43"/>
        <v>0</v>
      </c>
      <c r="P257" s="831"/>
      <c r="R257" s="300"/>
      <c r="S257" s="300"/>
      <c r="T257" s="300"/>
    </row>
    <row r="258" spans="1:20" x14ac:dyDescent="0.25">
      <c r="A258" s="111">
        <v>6360</v>
      </c>
      <c r="B258" s="56" t="s">
        <v>228</v>
      </c>
      <c r="C258" s="112">
        <f t="shared" si="53"/>
        <v>0</v>
      </c>
      <c r="D258" s="253"/>
      <c r="E258" s="59"/>
      <c r="F258" s="149">
        <f t="shared" si="40"/>
        <v>0</v>
      </c>
      <c r="G258" s="253"/>
      <c r="H258" s="202"/>
      <c r="I258" s="112">
        <f t="shared" si="41"/>
        <v>0</v>
      </c>
      <c r="J258" s="253"/>
      <c r="K258" s="202"/>
      <c r="L258" s="112">
        <f t="shared" si="42"/>
        <v>0</v>
      </c>
      <c r="M258" s="125"/>
      <c r="N258" s="59"/>
      <c r="O258" s="112">
        <f t="shared" si="43"/>
        <v>0</v>
      </c>
      <c r="P258" s="815"/>
      <c r="R258" s="300"/>
      <c r="S258" s="300"/>
      <c r="T258" s="300"/>
    </row>
    <row r="259" spans="1:20" ht="36" x14ac:dyDescent="0.25">
      <c r="A259" s="42">
        <v>6400</v>
      </c>
      <c r="B259" s="104" t="s">
        <v>229</v>
      </c>
      <c r="C259" s="373">
        <f t="shared" si="53"/>
        <v>0</v>
      </c>
      <c r="D259" s="249">
        <f>SUM(D260,D264)</f>
        <v>0</v>
      </c>
      <c r="E259" s="48">
        <f>SUM(E260,E264)</f>
        <v>0</v>
      </c>
      <c r="F259" s="250">
        <f t="shared" si="40"/>
        <v>0</v>
      </c>
      <c r="G259" s="249">
        <f>SUM(G260,G264)</f>
        <v>0</v>
      </c>
      <c r="H259" s="105">
        <f t="shared" ref="H259" si="54">SUM(H260,H264)</f>
        <v>0</v>
      </c>
      <c r="I259" s="115">
        <f t="shared" si="41"/>
        <v>0</v>
      </c>
      <c r="J259" s="249">
        <f>SUM(J260,J264)</f>
        <v>0</v>
      </c>
      <c r="K259" s="105">
        <f t="shared" ref="K259" si="55">SUM(K260,K264)</f>
        <v>0</v>
      </c>
      <c r="L259" s="115">
        <f t="shared" si="42"/>
        <v>0</v>
      </c>
      <c r="M259" s="137">
        <f t="shared" ref="M259:N259" si="56">SUM(M260,M264)</f>
        <v>0</v>
      </c>
      <c r="N259" s="62">
        <f t="shared" si="56"/>
        <v>0</v>
      </c>
      <c r="O259" s="284">
        <f t="shared" si="43"/>
        <v>0</v>
      </c>
      <c r="P259" s="830"/>
      <c r="R259" s="300"/>
      <c r="S259" s="300"/>
      <c r="T259" s="300"/>
    </row>
    <row r="260" spans="1:20" ht="24" x14ac:dyDescent="0.25">
      <c r="A260" s="116">
        <v>6410</v>
      </c>
      <c r="B260" s="50" t="s">
        <v>230</v>
      </c>
      <c r="C260" s="117">
        <f t="shared" si="53"/>
        <v>0</v>
      </c>
      <c r="D260" s="257">
        <f>SUM(D261:D263)</f>
        <v>0</v>
      </c>
      <c r="E260" s="68">
        <f>SUM(E261:E263)</f>
        <v>0</v>
      </c>
      <c r="F260" s="258">
        <f t="shared" si="40"/>
        <v>0</v>
      </c>
      <c r="G260" s="257">
        <f>SUM(G261:G263)</f>
        <v>0</v>
      </c>
      <c r="H260" s="204">
        <f t="shared" ref="H260" si="57">SUM(H261:H263)</f>
        <v>0</v>
      </c>
      <c r="I260" s="117">
        <f t="shared" si="41"/>
        <v>0</v>
      </c>
      <c r="J260" s="257">
        <f>SUM(J261:J263)</f>
        <v>0</v>
      </c>
      <c r="K260" s="204">
        <f t="shared" ref="K260" si="58">SUM(K261:K263)</f>
        <v>0</v>
      </c>
      <c r="L260" s="117">
        <f t="shared" si="42"/>
        <v>0</v>
      </c>
      <c r="M260" s="308">
        <f t="shared" ref="M260:N260" si="59">SUM(M261:M263)</f>
        <v>0</v>
      </c>
      <c r="N260" s="311">
        <f t="shared" si="59"/>
        <v>0</v>
      </c>
      <c r="O260" s="316">
        <f t="shared" si="43"/>
        <v>0</v>
      </c>
      <c r="P260" s="821"/>
      <c r="R260" s="300"/>
      <c r="S260" s="300"/>
      <c r="T260" s="300"/>
    </row>
    <row r="261" spans="1:20" x14ac:dyDescent="0.25">
      <c r="A261" s="35">
        <v>6411</v>
      </c>
      <c r="B261" s="148" t="s">
        <v>231</v>
      </c>
      <c r="C261" s="149">
        <f t="shared" si="53"/>
        <v>0</v>
      </c>
      <c r="D261" s="253"/>
      <c r="E261" s="59"/>
      <c r="F261" s="149">
        <f t="shared" si="40"/>
        <v>0</v>
      </c>
      <c r="G261" s="253"/>
      <c r="H261" s="202"/>
      <c r="I261" s="112">
        <f t="shared" si="41"/>
        <v>0</v>
      </c>
      <c r="J261" s="253"/>
      <c r="K261" s="202"/>
      <c r="L261" s="112">
        <f t="shared" si="42"/>
        <v>0</v>
      </c>
      <c r="M261" s="125"/>
      <c r="N261" s="59"/>
      <c r="O261" s="112">
        <f t="shared" si="43"/>
        <v>0</v>
      </c>
      <c r="P261" s="815"/>
      <c r="R261" s="300"/>
      <c r="S261" s="300"/>
      <c r="T261" s="300"/>
    </row>
    <row r="262" spans="1:20" ht="46.5" customHeight="1" x14ac:dyDescent="0.25">
      <c r="A262" s="35">
        <v>6412</v>
      </c>
      <c r="B262" s="56" t="s">
        <v>232</v>
      </c>
      <c r="C262" s="149">
        <f t="shared" si="53"/>
        <v>0</v>
      </c>
      <c r="D262" s="253"/>
      <c r="E262" s="59"/>
      <c r="F262" s="149">
        <f t="shared" si="40"/>
        <v>0</v>
      </c>
      <c r="G262" s="253"/>
      <c r="H262" s="202"/>
      <c r="I262" s="112">
        <f t="shared" si="41"/>
        <v>0</v>
      </c>
      <c r="J262" s="253"/>
      <c r="K262" s="202"/>
      <c r="L262" s="112">
        <f t="shared" si="42"/>
        <v>0</v>
      </c>
      <c r="M262" s="125"/>
      <c r="N262" s="59"/>
      <c r="O262" s="112">
        <f t="shared" si="43"/>
        <v>0</v>
      </c>
      <c r="P262" s="815"/>
      <c r="R262" s="300"/>
      <c r="S262" s="300"/>
      <c r="T262" s="300"/>
    </row>
    <row r="263" spans="1:20" ht="36" x14ac:dyDescent="0.25">
      <c r="A263" s="35">
        <v>6419</v>
      </c>
      <c r="B263" s="56" t="s">
        <v>233</v>
      </c>
      <c r="C263" s="149">
        <f t="shared" si="53"/>
        <v>0</v>
      </c>
      <c r="D263" s="253"/>
      <c r="E263" s="59"/>
      <c r="F263" s="149">
        <f t="shared" si="40"/>
        <v>0</v>
      </c>
      <c r="G263" s="253"/>
      <c r="H263" s="202"/>
      <c r="I263" s="112">
        <f t="shared" si="41"/>
        <v>0</v>
      </c>
      <c r="J263" s="253"/>
      <c r="K263" s="202"/>
      <c r="L263" s="112">
        <f t="shared" si="42"/>
        <v>0</v>
      </c>
      <c r="M263" s="125"/>
      <c r="N263" s="59"/>
      <c r="O263" s="112">
        <f t="shared" si="43"/>
        <v>0</v>
      </c>
      <c r="P263" s="815"/>
      <c r="R263" s="300"/>
      <c r="S263" s="300"/>
      <c r="T263" s="300"/>
    </row>
    <row r="264" spans="1:20" ht="36" x14ac:dyDescent="0.25">
      <c r="A264" s="111">
        <v>6420</v>
      </c>
      <c r="B264" s="56" t="s">
        <v>234</v>
      </c>
      <c r="C264" s="149">
        <f t="shared" si="53"/>
        <v>0</v>
      </c>
      <c r="D264" s="254">
        <f>SUM(D265:D268)</f>
        <v>0</v>
      </c>
      <c r="E264" s="38">
        <f>SUM(E265:E268)</f>
        <v>0</v>
      </c>
      <c r="F264" s="149">
        <f t="shared" si="40"/>
        <v>0</v>
      </c>
      <c r="G264" s="254">
        <f>SUM(G265:G268)</f>
        <v>0</v>
      </c>
      <c r="H264" s="118">
        <f>SUM(H265:H268)</f>
        <v>0</v>
      </c>
      <c r="I264" s="112">
        <f t="shared" si="41"/>
        <v>0</v>
      </c>
      <c r="J264" s="254">
        <f>SUM(J265:J268)</f>
        <v>0</v>
      </c>
      <c r="K264" s="118">
        <f>SUM(K265:K268)</f>
        <v>0</v>
      </c>
      <c r="L264" s="112">
        <f t="shared" si="42"/>
        <v>0</v>
      </c>
      <c r="M264" s="135">
        <f>SUM(M265:M268)</f>
        <v>0</v>
      </c>
      <c r="N264" s="38">
        <f>SUM(N265:N268)</f>
        <v>0</v>
      </c>
      <c r="O264" s="112">
        <f t="shared" si="43"/>
        <v>0</v>
      </c>
      <c r="P264" s="815"/>
      <c r="R264" s="300"/>
      <c r="S264" s="300"/>
      <c r="T264" s="300"/>
    </row>
    <row r="265" spans="1:20" x14ac:dyDescent="0.25">
      <c r="A265" s="35">
        <v>6421</v>
      </c>
      <c r="B265" s="56" t="s">
        <v>235</v>
      </c>
      <c r="C265" s="149">
        <f t="shared" si="53"/>
        <v>0</v>
      </c>
      <c r="D265" s="253"/>
      <c r="E265" s="59"/>
      <c r="F265" s="149">
        <f t="shared" si="40"/>
        <v>0</v>
      </c>
      <c r="G265" s="253"/>
      <c r="H265" s="202"/>
      <c r="I265" s="112">
        <f t="shared" si="41"/>
        <v>0</v>
      </c>
      <c r="J265" s="253"/>
      <c r="K265" s="202"/>
      <c r="L265" s="112">
        <f t="shared" si="42"/>
        <v>0</v>
      </c>
      <c r="M265" s="125"/>
      <c r="N265" s="59"/>
      <c r="O265" s="112">
        <f t="shared" si="43"/>
        <v>0</v>
      </c>
      <c r="P265" s="815"/>
      <c r="R265" s="300"/>
      <c r="S265" s="300"/>
      <c r="T265" s="300"/>
    </row>
    <row r="266" spans="1:20" x14ac:dyDescent="0.25">
      <c r="A266" s="35">
        <v>6422</v>
      </c>
      <c r="B266" s="56" t="s">
        <v>236</v>
      </c>
      <c r="C266" s="149">
        <f t="shared" si="53"/>
        <v>0</v>
      </c>
      <c r="D266" s="253"/>
      <c r="E266" s="59"/>
      <c r="F266" s="149">
        <f t="shared" si="40"/>
        <v>0</v>
      </c>
      <c r="G266" s="253"/>
      <c r="H266" s="202"/>
      <c r="I266" s="112">
        <f t="shared" si="41"/>
        <v>0</v>
      </c>
      <c r="J266" s="253"/>
      <c r="K266" s="202"/>
      <c r="L266" s="112">
        <f t="shared" si="42"/>
        <v>0</v>
      </c>
      <c r="M266" s="125"/>
      <c r="N266" s="59"/>
      <c r="O266" s="112">
        <f t="shared" si="43"/>
        <v>0</v>
      </c>
      <c r="P266" s="815"/>
      <c r="R266" s="300"/>
      <c r="S266" s="300"/>
      <c r="T266" s="300"/>
    </row>
    <row r="267" spans="1:20" ht="24" x14ac:dyDescent="0.25">
      <c r="A267" s="35">
        <v>6423</v>
      </c>
      <c r="B267" s="56" t="s">
        <v>237</v>
      </c>
      <c r="C267" s="149">
        <f t="shared" si="53"/>
        <v>0</v>
      </c>
      <c r="D267" s="253"/>
      <c r="E267" s="59"/>
      <c r="F267" s="149">
        <f t="shared" si="40"/>
        <v>0</v>
      </c>
      <c r="G267" s="253"/>
      <c r="H267" s="202"/>
      <c r="I267" s="112">
        <f t="shared" si="41"/>
        <v>0</v>
      </c>
      <c r="J267" s="253"/>
      <c r="K267" s="202"/>
      <c r="L267" s="112">
        <f t="shared" si="42"/>
        <v>0</v>
      </c>
      <c r="M267" s="125"/>
      <c r="N267" s="59"/>
      <c r="O267" s="112">
        <f t="shared" si="43"/>
        <v>0</v>
      </c>
      <c r="P267" s="815"/>
      <c r="R267" s="300"/>
      <c r="S267" s="300"/>
      <c r="T267" s="300"/>
    </row>
    <row r="268" spans="1:20" ht="36" x14ac:dyDescent="0.25">
      <c r="A268" s="35">
        <v>6424</v>
      </c>
      <c r="B268" s="56" t="s">
        <v>275</v>
      </c>
      <c r="C268" s="149">
        <f t="shared" si="53"/>
        <v>0</v>
      </c>
      <c r="D268" s="253"/>
      <c r="E268" s="59"/>
      <c r="F268" s="149">
        <f t="shared" si="40"/>
        <v>0</v>
      </c>
      <c r="G268" s="253"/>
      <c r="H268" s="202"/>
      <c r="I268" s="112">
        <f t="shared" si="41"/>
        <v>0</v>
      </c>
      <c r="J268" s="253"/>
      <c r="K268" s="202"/>
      <c r="L268" s="112">
        <f t="shared" si="42"/>
        <v>0</v>
      </c>
      <c r="M268" s="125"/>
      <c r="N268" s="59"/>
      <c r="O268" s="112">
        <f t="shared" si="43"/>
        <v>0</v>
      </c>
      <c r="P268" s="815"/>
      <c r="R268" s="300"/>
      <c r="S268" s="300"/>
      <c r="T268" s="300"/>
    </row>
    <row r="269" spans="1:20" ht="36" x14ac:dyDescent="0.25">
      <c r="A269" s="150">
        <v>7000</v>
      </c>
      <c r="B269" s="150" t="s">
        <v>238</v>
      </c>
      <c r="C269" s="386">
        <f t="shared" si="53"/>
        <v>0</v>
      </c>
      <c r="D269" s="266">
        <f>SUM(D270,D281)</f>
        <v>0</v>
      </c>
      <c r="E269" s="151">
        <f>SUM(E270,E281)</f>
        <v>0</v>
      </c>
      <c r="F269" s="267">
        <f t="shared" si="40"/>
        <v>0</v>
      </c>
      <c r="G269" s="266">
        <f>SUM(G270,G281)</f>
        <v>0</v>
      </c>
      <c r="H269" s="209">
        <f t="shared" ref="H269" si="60">SUM(H270,H281)</f>
        <v>0</v>
      </c>
      <c r="I269" s="285">
        <f t="shared" si="41"/>
        <v>0</v>
      </c>
      <c r="J269" s="266">
        <f>SUM(J270,J281)</f>
        <v>0</v>
      </c>
      <c r="K269" s="209">
        <f t="shared" ref="K269" si="61">SUM(K270,K281)</f>
        <v>0</v>
      </c>
      <c r="L269" s="285">
        <f t="shared" si="42"/>
        <v>0</v>
      </c>
      <c r="M269" s="310">
        <f t="shared" ref="M269:N269" si="62">SUM(M270,M281)</f>
        <v>0</v>
      </c>
      <c r="N269" s="314">
        <f t="shared" si="62"/>
        <v>0</v>
      </c>
      <c r="O269" s="319">
        <f t="shared" si="43"/>
        <v>0</v>
      </c>
      <c r="P269" s="834"/>
      <c r="R269" s="300"/>
      <c r="S269" s="300"/>
      <c r="T269" s="300"/>
    </row>
    <row r="270" spans="1:20" ht="24" x14ac:dyDescent="0.25">
      <c r="A270" s="42">
        <v>7200</v>
      </c>
      <c r="B270" s="104" t="s">
        <v>239</v>
      </c>
      <c r="C270" s="373">
        <f t="shared" si="53"/>
        <v>0</v>
      </c>
      <c r="D270" s="249">
        <f>SUM(D271,D272,D276,D277,D280)</f>
        <v>0</v>
      </c>
      <c r="E270" s="48">
        <f>SUM(E271,E272,E276,E277,E280)</f>
        <v>0</v>
      </c>
      <c r="F270" s="250">
        <f t="shared" si="40"/>
        <v>0</v>
      </c>
      <c r="G270" s="249">
        <f>SUM(G271,G272,G276,G277,G280)</f>
        <v>0</v>
      </c>
      <c r="H270" s="105">
        <f t="shared" ref="H270" si="63">SUM(H271,H272,H276,H277,H280)</f>
        <v>0</v>
      </c>
      <c r="I270" s="115">
        <f t="shared" si="41"/>
        <v>0</v>
      </c>
      <c r="J270" s="249">
        <f>SUM(J271,J272,J276,J277,J280)</f>
        <v>0</v>
      </c>
      <c r="K270" s="105">
        <f t="shared" ref="K270" si="64">SUM(K271,K272,K276,K277,K280)</f>
        <v>0</v>
      </c>
      <c r="L270" s="115">
        <f t="shared" si="42"/>
        <v>0</v>
      </c>
      <c r="M270" s="140">
        <f t="shared" ref="M270:N270" si="65">SUM(M271,M272,M276,M277,M280)</f>
        <v>0</v>
      </c>
      <c r="N270" s="130">
        <f t="shared" si="65"/>
        <v>0</v>
      </c>
      <c r="O270" s="160">
        <f t="shared" si="43"/>
        <v>0</v>
      </c>
      <c r="P270" s="827"/>
      <c r="R270" s="300"/>
      <c r="S270" s="300"/>
      <c r="T270" s="300"/>
    </row>
    <row r="271" spans="1:20" ht="24" x14ac:dyDescent="0.25">
      <c r="A271" s="116">
        <v>7210</v>
      </c>
      <c r="B271" s="50" t="s">
        <v>240</v>
      </c>
      <c r="C271" s="374">
        <f t="shared" si="53"/>
        <v>0</v>
      </c>
      <c r="D271" s="252"/>
      <c r="E271" s="53"/>
      <c r="F271" s="258">
        <f t="shared" si="40"/>
        <v>0</v>
      </c>
      <c r="G271" s="252"/>
      <c r="H271" s="201"/>
      <c r="I271" s="117">
        <f t="shared" si="41"/>
        <v>0</v>
      </c>
      <c r="J271" s="252"/>
      <c r="K271" s="201"/>
      <c r="L271" s="117">
        <f t="shared" si="42"/>
        <v>0</v>
      </c>
      <c r="M271" s="294"/>
      <c r="N271" s="53"/>
      <c r="O271" s="117">
        <f t="shared" si="43"/>
        <v>0</v>
      </c>
      <c r="P271" s="812"/>
      <c r="R271" s="300"/>
      <c r="S271" s="300"/>
      <c r="T271" s="300"/>
    </row>
    <row r="272" spans="1:20" s="152" customFormat="1" ht="36" x14ac:dyDescent="0.25">
      <c r="A272" s="111">
        <v>7220</v>
      </c>
      <c r="B272" s="56" t="s">
        <v>241</v>
      </c>
      <c r="C272" s="362">
        <f t="shared" si="53"/>
        <v>0</v>
      </c>
      <c r="D272" s="254">
        <f>SUM(D273:D275)</f>
        <v>0</v>
      </c>
      <c r="E272" s="38">
        <f>SUM(E273:E275)</f>
        <v>0</v>
      </c>
      <c r="F272" s="149">
        <f t="shared" si="40"/>
        <v>0</v>
      </c>
      <c r="G272" s="254">
        <f>SUM(G273:G275)</f>
        <v>0</v>
      </c>
      <c r="H272" s="118">
        <f>SUM(H273:H275)</f>
        <v>0</v>
      </c>
      <c r="I272" s="112">
        <f t="shared" si="41"/>
        <v>0</v>
      </c>
      <c r="J272" s="254">
        <f>SUM(J273:J275)</f>
        <v>0</v>
      </c>
      <c r="K272" s="118">
        <f>SUM(K273:K275)</f>
        <v>0</v>
      </c>
      <c r="L272" s="112">
        <f t="shared" si="42"/>
        <v>0</v>
      </c>
      <c r="M272" s="135">
        <f>SUM(M273:M275)</f>
        <v>0</v>
      </c>
      <c r="N272" s="38">
        <f>SUM(N273:N275)</f>
        <v>0</v>
      </c>
      <c r="O272" s="112">
        <f t="shared" si="43"/>
        <v>0</v>
      </c>
      <c r="P272" s="815"/>
      <c r="R272" s="300"/>
      <c r="S272" s="300"/>
      <c r="T272" s="300"/>
    </row>
    <row r="273" spans="1:20" s="152" customFormat="1" ht="36" x14ac:dyDescent="0.25">
      <c r="A273" s="35">
        <v>7221</v>
      </c>
      <c r="B273" s="56" t="s">
        <v>242</v>
      </c>
      <c r="C273" s="362">
        <f t="shared" si="53"/>
        <v>0</v>
      </c>
      <c r="D273" s="253"/>
      <c r="E273" s="59"/>
      <c r="F273" s="149">
        <f t="shared" si="40"/>
        <v>0</v>
      </c>
      <c r="G273" s="253"/>
      <c r="H273" s="202"/>
      <c r="I273" s="112">
        <f t="shared" si="41"/>
        <v>0</v>
      </c>
      <c r="J273" s="253"/>
      <c r="K273" s="202"/>
      <c r="L273" s="112">
        <f t="shared" si="42"/>
        <v>0</v>
      </c>
      <c r="M273" s="125"/>
      <c r="N273" s="59"/>
      <c r="O273" s="112">
        <f t="shared" si="43"/>
        <v>0</v>
      </c>
      <c r="P273" s="815"/>
      <c r="R273" s="300"/>
      <c r="S273" s="300"/>
      <c r="T273" s="300"/>
    </row>
    <row r="274" spans="1:20" s="152" customFormat="1" ht="36" x14ac:dyDescent="0.25">
      <c r="A274" s="35">
        <v>7222</v>
      </c>
      <c r="B274" s="56" t="s">
        <v>243</v>
      </c>
      <c r="C274" s="362">
        <f t="shared" si="53"/>
        <v>0</v>
      </c>
      <c r="D274" s="253"/>
      <c r="E274" s="59"/>
      <c r="F274" s="149">
        <f t="shared" si="40"/>
        <v>0</v>
      </c>
      <c r="G274" s="253"/>
      <c r="H274" s="202"/>
      <c r="I274" s="112">
        <f t="shared" si="41"/>
        <v>0</v>
      </c>
      <c r="J274" s="253"/>
      <c r="K274" s="202"/>
      <c r="L274" s="112">
        <f t="shared" si="42"/>
        <v>0</v>
      </c>
      <c r="M274" s="125"/>
      <c r="N274" s="59"/>
      <c r="O274" s="112">
        <f t="shared" si="43"/>
        <v>0</v>
      </c>
      <c r="P274" s="815"/>
      <c r="R274" s="300"/>
      <c r="S274" s="300"/>
      <c r="T274" s="300"/>
    </row>
    <row r="275" spans="1:20" s="152" customFormat="1" ht="36" x14ac:dyDescent="0.25">
      <c r="A275" s="31">
        <v>7223</v>
      </c>
      <c r="B275" s="50" t="s">
        <v>276</v>
      </c>
      <c r="C275" s="362">
        <f t="shared" si="53"/>
        <v>0</v>
      </c>
      <c r="D275" s="252"/>
      <c r="E275" s="53"/>
      <c r="F275" s="258">
        <f t="shared" si="40"/>
        <v>0</v>
      </c>
      <c r="G275" s="252"/>
      <c r="H275" s="201"/>
      <c r="I275" s="117">
        <f t="shared" si="41"/>
        <v>0</v>
      </c>
      <c r="J275" s="252"/>
      <c r="K275" s="201"/>
      <c r="L275" s="117">
        <f t="shared" si="42"/>
        <v>0</v>
      </c>
      <c r="M275" s="294"/>
      <c r="N275" s="53"/>
      <c r="O275" s="117">
        <f t="shared" si="43"/>
        <v>0</v>
      </c>
      <c r="P275" s="812"/>
      <c r="R275" s="300"/>
      <c r="S275" s="300"/>
      <c r="T275" s="300"/>
    </row>
    <row r="276" spans="1:20" ht="24" x14ac:dyDescent="0.25">
      <c r="A276" s="111">
        <v>7230</v>
      </c>
      <c r="B276" s="56" t="s">
        <v>244</v>
      </c>
      <c r="C276" s="362">
        <f t="shared" si="53"/>
        <v>0</v>
      </c>
      <c r="D276" s="253"/>
      <c r="E276" s="59"/>
      <c r="F276" s="149">
        <f t="shared" si="40"/>
        <v>0</v>
      </c>
      <c r="G276" s="253"/>
      <c r="H276" s="202"/>
      <c r="I276" s="112">
        <f t="shared" si="41"/>
        <v>0</v>
      </c>
      <c r="J276" s="253"/>
      <c r="K276" s="202"/>
      <c r="L276" s="112">
        <f t="shared" si="42"/>
        <v>0</v>
      </c>
      <c r="M276" s="125"/>
      <c r="N276" s="59"/>
      <c r="O276" s="112">
        <f t="shared" si="43"/>
        <v>0</v>
      </c>
      <c r="P276" s="815"/>
      <c r="R276" s="300"/>
      <c r="S276" s="300"/>
      <c r="T276" s="300"/>
    </row>
    <row r="277" spans="1:20" ht="24" x14ac:dyDescent="0.25">
      <c r="A277" s="111">
        <v>7240</v>
      </c>
      <c r="B277" s="56" t="s">
        <v>245</v>
      </c>
      <c r="C277" s="362">
        <f t="shared" si="53"/>
        <v>0</v>
      </c>
      <c r="D277" s="254">
        <f>SUM(D278:D279)</f>
        <v>0</v>
      </c>
      <c r="E277" s="38">
        <f>SUM(E278:E279)</f>
        <v>0</v>
      </c>
      <c r="F277" s="149">
        <f t="shared" si="40"/>
        <v>0</v>
      </c>
      <c r="G277" s="254">
        <f>SUM(G278:G279)</f>
        <v>0</v>
      </c>
      <c r="H277" s="118">
        <f>SUM(H278:H279)</f>
        <v>0</v>
      </c>
      <c r="I277" s="112">
        <f t="shared" si="41"/>
        <v>0</v>
      </c>
      <c r="J277" s="254">
        <f>SUM(J278:J279)</f>
        <v>0</v>
      </c>
      <c r="K277" s="118">
        <f>SUM(K278:K279)</f>
        <v>0</v>
      </c>
      <c r="L277" s="112">
        <f t="shared" si="42"/>
        <v>0</v>
      </c>
      <c r="M277" s="135">
        <f>SUM(M278:M279)</f>
        <v>0</v>
      </c>
      <c r="N277" s="38">
        <f>SUM(N278:N279)</f>
        <v>0</v>
      </c>
      <c r="O277" s="112">
        <f>SUM(O278:O279)</f>
        <v>0</v>
      </c>
      <c r="P277" s="815"/>
      <c r="R277" s="300"/>
      <c r="S277" s="300"/>
      <c r="T277" s="300"/>
    </row>
    <row r="278" spans="1:20" ht="48" x14ac:dyDescent="0.25">
      <c r="A278" s="35">
        <v>7245</v>
      </c>
      <c r="B278" s="56" t="s">
        <v>246</v>
      </c>
      <c r="C278" s="362">
        <f t="shared" si="53"/>
        <v>0</v>
      </c>
      <c r="D278" s="253"/>
      <c r="E278" s="59"/>
      <c r="F278" s="149">
        <f t="shared" si="40"/>
        <v>0</v>
      </c>
      <c r="G278" s="253"/>
      <c r="H278" s="202"/>
      <c r="I278" s="112">
        <f t="shared" si="41"/>
        <v>0</v>
      </c>
      <c r="J278" s="253"/>
      <c r="K278" s="202"/>
      <c r="L278" s="112">
        <f t="shared" si="42"/>
        <v>0</v>
      </c>
      <c r="M278" s="125"/>
      <c r="N278" s="59"/>
      <c r="O278" s="112">
        <f t="shared" ref="O278:O281" si="66">M278+N278</f>
        <v>0</v>
      </c>
      <c r="P278" s="815"/>
      <c r="R278" s="300"/>
      <c r="S278" s="300"/>
      <c r="T278" s="300"/>
    </row>
    <row r="279" spans="1:20" ht="94.5" customHeight="1" x14ac:dyDescent="0.25">
      <c r="A279" s="35">
        <v>7246</v>
      </c>
      <c r="B279" s="56" t="s">
        <v>247</v>
      </c>
      <c r="C279" s="362">
        <f t="shared" si="53"/>
        <v>0</v>
      </c>
      <c r="D279" s="253"/>
      <c r="E279" s="59"/>
      <c r="F279" s="149">
        <f t="shared" si="40"/>
        <v>0</v>
      </c>
      <c r="G279" s="253"/>
      <c r="H279" s="202"/>
      <c r="I279" s="112">
        <f t="shared" si="41"/>
        <v>0</v>
      </c>
      <c r="J279" s="253"/>
      <c r="K279" s="202"/>
      <c r="L279" s="112">
        <f t="shared" si="42"/>
        <v>0</v>
      </c>
      <c r="M279" s="125"/>
      <c r="N279" s="59"/>
      <c r="O279" s="112">
        <f t="shared" si="66"/>
        <v>0</v>
      </c>
      <c r="P279" s="815"/>
      <c r="R279" s="300"/>
      <c r="S279" s="300"/>
      <c r="T279" s="300"/>
    </row>
    <row r="280" spans="1:20" ht="24" x14ac:dyDescent="0.25">
      <c r="A280" s="111">
        <v>7260</v>
      </c>
      <c r="B280" s="56" t="s">
        <v>248</v>
      </c>
      <c r="C280" s="362">
        <f t="shared" si="53"/>
        <v>0</v>
      </c>
      <c r="D280" s="252"/>
      <c r="E280" s="53"/>
      <c r="F280" s="258">
        <f t="shared" si="40"/>
        <v>0</v>
      </c>
      <c r="G280" s="252"/>
      <c r="H280" s="201"/>
      <c r="I280" s="117">
        <f t="shared" si="41"/>
        <v>0</v>
      </c>
      <c r="J280" s="252"/>
      <c r="K280" s="201"/>
      <c r="L280" s="117">
        <f t="shared" si="42"/>
        <v>0</v>
      </c>
      <c r="M280" s="294"/>
      <c r="N280" s="53"/>
      <c r="O280" s="117">
        <f t="shared" si="66"/>
        <v>0</v>
      </c>
      <c r="P280" s="812"/>
      <c r="R280" s="300"/>
      <c r="S280" s="300"/>
      <c r="T280" s="300"/>
    </row>
    <row r="281" spans="1:20" x14ac:dyDescent="0.25">
      <c r="A281" s="42">
        <v>7700</v>
      </c>
      <c r="B281" s="104" t="s">
        <v>249</v>
      </c>
      <c r="C281" s="363">
        <f t="shared" si="53"/>
        <v>0</v>
      </c>
      <c r="D281" s="264">
        <f>D282</f>
        <v>0</v>
      </c>
      <c r="E281" s="62">
        <f>SUM(E282)</f>
        <v>0</v>
      </c>
      <c r="F281" s="265">
        <f t="shared" si="40"/>
        <v>0</v>
      </c>
      <c r="G281" s="264">
        <f>G282</f>
        <v>0</v>
      </c>
      <c r="H281" s="208">
        <f>SUM(H282)</f>
        <v>0</v>
      </c>
      <c r="I281" s="284">
        <f t="shared" si="41"/>
        <v>0</v>
      </c>
      <c r="J281" s="264">
        <f>J282</f>
        <v>0</v>
      </c>
      <c r="K281" s="208">
        <f>SUM(K282)</f>
        <v>0</v>
      </c>
      <c r="L281" s="284">
        <f t="shared" si="42"/>
        <v>0</v>
      </c>
      <c r="M281" s="137">
        <f>SUM(M282)</f>
        <v>0</v>
      </c>
      <c r="N281" s="62">
        <f>SUM(N282)</f>
        <v>0</v>
      </c>
      <c r="O281" s="284">
        <f t="shared" si="66"/>
        <v>0</v>
      </c>
      <c r="P281" s="830"/>
      <c r="R281" s="300"/>
      <c r="S281" s="300"/>
      <c r="T281" s="300"/>
    </row>
    <row r="282" spans="1:20" x14ac:dyDescent="0.25">
      <c r="A282" s="63">
        <v>7720</v>
      </c>
      <c r="B282" s="64" t="s">
        <v>250</v>
      </c>
      <c r="C282" s="365">
        <f t="shared" si="53"/>
        <v>0</v>
      </c>
      <c r="D282" s="270"/>
      <c r="E282" s="66"/>
      <c r="F282" s="835">
        <f t="shared" si="40"/>
        <v>0</v>
      </c>
      <c r="G282" s="270"/>
      <c r="H282" s="211"/>
      <c r="I282" s="316">
        <f t="shared" si="41"/>
        <v>0</v>
      </c>
      <c r="J282" s="270"/>
      <c r="K282" s="211"/>
      <c r="L282" s="316">
        <f>J282+K282</f>
        <v>0</v>
      </c>
      <c r="M282" s="295"/>
      <c r="N282" s="66"/>
      <c r="O282" s="316">
        <f>M282+N282</f>
        <v>0</v>
      </c>
      <c r="P282" s="821"/>
      <c r="R282" s="300"/>
      <c r="S282" s="300"/>
      <c r="T282" s="300"/>
    </row>
    <row r="283" spans="1:20" x14ac:dyDescent="0.25">
      <c r="A283" s="168"/>
      <c r="B283" s="78" t="s">
        <v>278</v>
      </c>
      <c r="C283" s="374">
        <f t="shared" si="53"/>
        <v>0</v>
      </c>
      <c r="D283" s="131">
        <f>SUM(D284:D285)</f>
        <v>0</v>
      </c>
      <c r="E283" s="107">
        <f>SUM(E284:E285)</f>
        <v>0</v>
      </c>
      <c r="F283" s="251">
        <f t="shared" si="40"/>
        <v>0</v>
      </c>
      <c r="G283" s="131">
        <f>SUM(G284:G285)</f>
        <v>0</v>
      </c>
      <c r="H283" s="200">
        <f>SUM(H284:H285)</f>
        <v>0</v>
      </c>
      <c r="I283" s="108">
        <f t="shared" si="41"/>
        <v>0</v>
      </c>
      <c r="J283" s="131">
        <f>SUM(J284:J285)</f>
        <v>0</v>
      </c>
      <c r="K283" s="200">
        <f>SUM(K284:K285)</f>
        <v>0</v>
      </c>
      <c r="L283" s="108">
        <f t="shared" si="42"/>
        <v>0</v>
      </c>
      <c r="M283" s="136">
        <f>SUM(M284:M285)</f>
        <v>0</v>
      </c>
      <c r="N283" s="107">
        <f>SUM(N284:N285)</f>
        <v>0</v>
      </c>
      <c r="O283" s="108">
        <f t="shared" ref="O283:O286" si="67">M283+N283</f>
        <v>0</v>
      </c>
      <c r="P283" s="822"/>
      <c r="R283" s="300"/>
      <c r="S283" s="300"/>
      <c r="T283" s="300"/>
    </row>
    <row r="284" spans="1:20" x14ac:dyDescent="0.25">
      <c r="A284" s="148" t="s">
        <v>281</v>
      </c>
      <c r="B284" s="35" t="s">
        <v>279</v>
      </c>
      <c r="C284" s="362">
        <f t="shared" si="53"/>
        <v>0</v>
      </c>
      <c r="D284" s="253"/>
      <c r="E284" s="59"/>
      <c r="F284" s="149">
        <f t="shared" si="40"/>
        <v>0</v>
      </c>
      <c r="G284" s="253"/>
      <c r="H284" s="202"/>
      <c r="I284" s="112">
        <f t="shared" si="41"/>
        <v>0</v>
      </c>
      <c r="J284" s="253"/>
      <c r="K284" s="202"/>
      <c r="L284" s="112">
        <f t="shared" si="42"/>
        <v>0</v>
      </c>
      <c r="M284" s="125"/>
      <c r="N284" s="59"/>
      <c r="O284" s="112">
        <f t="shared" si="67"/>
        <v>0</v>
      </c>
      <c r="P284" s="815"/>
      <c r="R284" s="300"/>
      <c r="S284" s="300"/>
      <c r="T284" s="300"/>
    </row>
    <row r="285" spans="1:20" ht="24" x14ac:dyDescent="0.25">
      <c r="A285" s="148" t="s">
        <v>282</v>
      </c>
      <c r="B285" s="154" t="s">
        <v>280</v>
      </c>
      <c r="C285" s="374">
        <f t="shared" si="53"/>
        <v>0</v>
      </c>
      <c r="D285" s="252"/>
      <c r="E285" s="53"/>
      <c r="F285" s="258">
        <f t="shared" si="40"/>
        <v>0</v>
      </c>
      <c r="G285" s="252"/>
      <c r="H285" s="201"/>
      <c r="I285" s="117">
        <f t="shared" si="41"/>
        <v>0</v>
      </c>
      <c r="J285" s="252"/>
      <c r="K285" s="201"/>
      <c r="L285" s="117">
        <f t="shared" si="42"/>
        <v>0</v>
      </c>
      <c r="M285" s="294"/>
      <c r="N285" s="53"/>
      <c r="O285" s="117">
        <f t="shared" si="67"/>
        <v>0</v>
      </c>
      <c r="P285" s="812"/>
      <c r="R285" s="300"/>
      <c r="S285" s="300"/>
      <c r="T285" s="300"/>
    </row>
    <row r="286" spans="1:20" x14ac:dyDescent="0.25">
      <c r="A286" s="155"/>
      <c r="B286" s="156" t="s">
        <v>251</v>
      </c>
      <c r="C286" s="286">
        <f>SUM(C283,C269,C231,C196,C188,C174,C76,C54)</f>
        <v>372426</v>
      </c>
      <c r="D286" s="268">
        <f>SUM(D283,D269,D231,D196,D188,D174,D76,D54)</f>
        <v>251384</v>
      </c>
      <c r="E286" s="157">
        <f>SUM(E283,E269,E231,E196,E188,E174,E76,E54)</f>
        <v>0</v>
      </c>
      <c r="F286" s="144">
        <f t="shared" si="40"/>
        <v>251384</v>
      </c>
      <c r="G286" s="268">
        <f>SUM(G283,G269,G231,G196,G188,G174,G76,G54)</f>
        <v>116076</v>
      </c>
      <c r="H286" s="159">
        <f>SUM(H283,H269,H231,H196,H188,H174,H76,H54)</f>
        <v>0</v>
      </c>
      <c r="I286" s="286">
        <f t="shared" si="41"/>
        <v>116076</v>
      </c>
      <c r="J286" s="268">
        <f>SUM(J283,J269,J231,J196,J188,J174,J76,J54)</f>
        <v>4966</v>
      </c>
      <c r="K286" s="159">
        <f>SUM(K283,K269,K231,K196,K188,K174,K76,K54)</f>
        <v>0</v>
      </c>
      <c r="L286" s="286">
        <f t="shared" si="42"/>
        <v>4966</v>
      </c>
      <c r="M286" s="140">
        <f>SUM(M283,M269,M231,M196,M188,M174,M76,M54)</f>
        <v>0</v>
      </c>
      <c r="N286" s="130">
        <f>SUM(N283,N269,N231,N196,N188,N174,N76,N54)</f>
        <v>0</v>
      </c>
      <c r="O286" s="160">
        <f t="shared" si="67"/>
        <v>0</v>
      </c>
      <c r="P286" s="827"/>
      <c r="R286" s="300"/>
      <c r="S286" s="300"/>
      <c r="T286" s="300"/>
    </row>
    <row r="287" spans="1:20" ht="3" customHeight="1" x14ac:dyDescent="0.25">
      <c r="A287" s="155"/>
      <c r="B287" s="155"/>
      <c r="C287" s="385"/>
      <c r="D287" s="263"/>
      <c r="E287" s="130"/>
      <c r="F287" s="158"/>
      <c r="G287" s="263"/>
      <c r="H287" s="207"/>
      <c r="I287" s="160"/>
      <c r="J287" s="263"/>
      <c r="K287" s="207"/>
      <c r="L287" s="160"/>
      <c r="M287" s="140"/>
      <c r="N287" s="130"/>
      <c r="O287" s="160"/>
      <c r="P287" s="827"/>
      <c r="R287" s="300"/>
      <c r="S287" s="300"/>
      <c r="T287" s="300"/>
    </row>
    <row r="288" spans="1:20" s="19" customFormat="1" x14ac:dyDescent="0.25">
      <c r="A288" s="1195" t="s">
        <v>252</v>
      </c>
      <c r="B288" s="1196"/>
      <c r="C288" s="166">
        <f t="shared" ref="C288" si="68">F288+I288+L288+O288</f>
        <v>0</v>
      </c>
      <c r="D288" s="269">
        <f>SUM(D26,D27,D43)-D52</f>
        <v>0</v>
      </c>
      <c r="E288" s="162">
        <f>SUM(E26,E27,E43)-E52</f>
        <v>0</v>
      </c>
      <c r="F288" s="163">
        <f>D288+E288</f>
        <v>0</v>
      </c>
      <c r="G288" s="269">
        <f>SUM(G26,G27,G43)-G52</f>
        <v>0</v>
      </c>
      <c r="H288" s="210">
        <f>SUM(H26,H27,H43)-H52</f>
        <v>0</v>
      </c>
      <c r="I288" s="166">
        <f>G288+H288</f>
        <v>0</v>
      </c>
      <c r="J288" s="269">
        <f>(J28+J44)-J52</f>
        <v>0</v>
      </c>
      <c r="K288" s="210">
        <f>(K28+K44)-K52</f>
        <v>0</v>
      </c>
      <c r="L288" s="166">
        <f>J288+K288</f>
        <v>0</v>
      </c>
      <c r="M288" s="161">
        <f>M46-M52</f>
        <v>0</v>
      </c>
      <c r="N288" s="162">
        <f>N46-N52</f>
        <v>0</v>
      </c>
      <c r="O288" s="166">
        <f>M288+N288</f>
        <v>0</v>
      </c>
      <c r="P288" s="836"/>
      <c r="R288" s="300"/>
      <c r="S288" s="300"/>
      <c r="T288" s="300"/>
    </row>
    <row r="289" spans="1:20" ht="3" customHeight="1" x14ac:dyDescent="0.25">
      <c r="A289" s="164"/>
      <c r="B289" s="164"/>
      <c r="C289" s="385"/>
      <c r="D289" s="263"/>
      <c r="E289" s="130"/>
      <c r="F289" s="158"/>
      <c r="G289" s="263"/>
      <c r="H289" s="207"/>
      <c r="I289" s="160"/>
      <c r="J289" s="263"/>
      <c r="K289" s="207"/>
      <c r="L289" s="160"/>
      <c r="M289" s="140"/>
      <c r="N289" s="130"/>
      <c r="O289" s="160"/>
      <c r="P289" s="827"/>
      <c r="R289" s="300"/>
      <c r="S289" s="300"/>
      <c r="T289" s="300"/>
    </row>
    <row r="290" spans="1:20" s="19" customFormat="1" x14ac:dyDescent="0.25">
      <c r="A290" s="1195" t="s">
        <v>253</v>
      </c>
      <c r="B290" s="1196"/>
      <c r="C290" s="163">
        <f>SUM(C291,C293)-C301+C303</f>
        <v>0</v>
      </c>
      <c r="D290" s="269">
        <f t="shared" ref="D290:E290" si="69">SUM(D291,D293)-D301+D303</f>
        <v>0</v>
      </c>
      <c r="E290" s="162">
        <f t="shared" si="69"/>
        <v>0</v>
      </c>
      <c r="F290" s="163">
        <f>D290+E290</f>
        <v>0</v>
      </c>
      <c r="G290" s="269">
        <f t="shared" ref="G290:H290" si="70">SUM(G291,G293)-G301+G303</f>
        <v>0</v>
      </c>
      <c r="H290" s="210">
        <f t="shared" si="70"/>
        <v>0</v>
      </c>
      <c r="I290" s="166">
        <f>G290+H290</f>
        <v>0</v>
      </c>
      <c r="J290" s="269">
        <f t="shared" ref="J290:K290" si="71">SUM(J291,J293)-J301+J303</f>
        <v>0</v>
      </c>
      <c r="K290" s="210">
        <f t="shared" si="71"/>
        <v>0</v>
      </c>
      <c r="L290" s="166">
        <f>J290+K290</f>
        <v>0</v>
      </c>
      <c r="M290" s="161">
        <f t="shared" ref="M290:N290" si="72">SUM(M291,M293)-M301+M303</f>
        <v>0</v>
      </c>
      <c r="N290" s="162">
        <f t="shared" si="72"/>
        <v>0</v>
      </c>
      <c r="O290" s="166">
        <f>M290+N290</f>
        <v>0</v>
      </c>
      <c r="P290" s="836"/>
      <c r="R290" s="300"/>
      <c r="S290" s="300"/>
      <c r="T290" s="300"/>
    </row>
    <row r="291" spans="1:20" s="19" customFormat="1" x14ac:dyDescent="0.25">
      <c r="A291" s="165" t="s">
        <v>254</v>
      </c>
      <c r="B291" s="165" t="s">
        <v>255</v>
      </c>
      <c r="C291" s="163">
        <f>C23-C283</f>
        <v>0</v>
      </c>
      <c r="D291" s="269">
        <f>D23-D283</f>
        <v>0</v>
      </c>
      <c r="E291" s="162">
        <f>E23-E283</f>
        <v>0</v>
      </c>
      <c r="F291" s="163">
        <f>D291+E291</f>
        <v>0</v>
      </c>
      <c r="G291" s="269">
        <f>G23-G283</f>
        <v>0</v>
      </c>
      <c r="H291" s="210">
        <f>H23-H283</f>
        <v>0</v>
      </c>
      <c r="I291" s="166">
        <f>G291+H291</f>
        <v>0</v>
      </c>
      <c r="J291" s="269">
        <f>J23-J283</f>
        <v>0</v>
      </c>
      <c r="K291" s="210">
        <f>K23-K283</f>
        <v>0</v>
      </c>
      <c r="L291" s="166">
        <f>J291+K291</f>
        <v>0</v>
      </c>
      <c r="M291" s="161">
        <f>M23-M283</f>
        <v>0</v>
      </c>
      <c r="N291" s="162">
        <f>N23-N283</f>
        <v>0</v>
      </c>
      <c r="O291" s="166">
        <f>M291+N291</f>
        <v>0</v>
      </c>
      <c r="P291" s="836"/>
      <c r="R291" s="300"/>
      <c r="S291" s="300"/>
      <c r="T291" s="300"/>
    </row>
    <row r="292" spans="1:20" ht="3" customHeight="1" x14ac:dyDescent="0.25">
      <c r="A292" s="155"/>
      <c r="B292" s="155"/>
      <c r="C292" s="385"/>
      <c r="D292" s="263"/>
      <c r="E292" s="130"/>
      <c r="F292" s="158"/>
      <c r="G292" s="263"/>
      <c r="H292" s="207"/>
      <c r="I292" s="160"/>
      <c r="J292" s="263"/>
      <c r="K292" s="207"/>
      <c r="L292" s="160"/>
      <c r="M292" s="140"/>
      <c r="N292" s="130"/>
      <c r="O292" s="160"/>
      <c r="P292" s="827"/>
      <c r="R292" s="300"/>
      <c r="S292" s="300"/>
      <c r="T292" s="300"/>
    </row>
    <row r="293" spans="1:20" s="19" customFormat="1" x14ac:dyDescent="0.25">
      <c r="A293" s="167" t="s">
        <v>256</v>
      </c>
      <c r="B293" s="167" t="s">
        <v>257</v>
      </c>
      <c r="C293" s="163">
        <f>SUM(C294,C296,C298)-SUM(C295,C297,C299)</f>
        <v>0</v>
      </c>
      <c r="D293" s="269">
        <f t="shared" ref="D293:E293" si="73">SUM(D294,D296,D298)-SUM(D295,D297,D299)</f>
        <v>0</v>
      </c>
      <c r="E293" s="162">
        <f t="shared" si="73"/>
        <v>0</v>
      </c>
      <c r="F293" s="163">
        <f>D293+E293</f>
        <v>0</v>
      </c>
      <c r="G293" s="269">
        <f t="shared" ref="G293:H293" si="74">SUM(G294,G296,G298)-SUM(G295,G297,G299)</f>
        <v>0</v>
      </c>
      <c r="H293" s="210">
        <f t="shared" si="74"/>
        <v>0</v>
      </c>
      <c r="I293" s="166">
        <f>G293+H293</f>
        <v>0</v>
      </c>
      <c r="J293" s="269">
        <f t="shared" ref="J293:K293" si="75">SUM(J294,J296,J298)-SUM(J295,J297,J299)</f>
        <v>0</v>
      </c>
      <c r="K293" s="210">
        <f t="shared" si="75"/>
        <v>0</v>
      </c>
      <c r="L293" s="166">
        <f>J293+K293</f>
        <v>0</v>
      </c>
      <c r="M293" s="161">
        <f t="shared" ref="M293:N293" si="76">SUM(M294,M296,M298)-SUM(M295,M297,M299)</f>
        <v>0</v>
      </c>
      <c r="N293" s="162">
        <f t="shared" si="76"/>
        <v>0</v>
      </c>
      <c r="O293" s="166">
        <f>M293+N293</f>
        <v>0</v>
      </c>
      <c r="P293" s="836"/>
      <c r="R293" s="300"/>
      <c r="S293" s="300"/>
      <c r="T293" s="300"/>
    </row>
    <row r="294" spans="1:20" x14ac:dyDescent="0.25">
      <c r="A294" s="168" t="s">
        <v>258</v>
      </c>
      <c r="B294" s="82" t="s">
        <v>259</v>
      </c>
      <c r="C294" s="365">
        <f t="shared" ref="C294:C303" si="77">F294+I294+L294+O294</f>
        <v>0</v>
      </c>
      <c r="D294" s="270"/>
      <c r="E294" s="66"/>
      <c r="F294" s="835">
        <f>D294+E294</f>
        <v>0</v>
      </c>
      <c r="G294" s="270"/>
      <c r="H294" s="211"/>
      <c r="I294" s="316">
        <f>G294+H294</f>
        <v>0</v>
      </c>
      <c r="J294" s="270"/>
      <c r="K294" s="211"/>
      <c r="L294" s="316">
        <f>J294+K294</f>
        <v>0</v>
      </c>
      <c r="M294" s="295"/>
      <c r="N294" s="66"/>
      <c r="O294" s="316">
        <f>M294+N294</f>
        <v>0</v>
      </c>
      <c r="P294" s="821"/>
      <c r="R294" s="300"/>
      <c r="S294" s="300"/>
      <c r="T294" s="300"/>
    </row>
    <row r="295" spans="1:20" ht="24" x14ac:dyDescent="0.25">
      <c r="A295" s="148" t="s">
        <v>260</v>
      </c>
      <c r="B295" s="34" t="s">
        <v>261</v>
      </c>
      <c r="C295" s="362">
        <f t="shared" si="77"/>
        <v>0</v>
      </c>
      <c r="D295" s="253"/>
      <c r="E295" s="59"/>
      <c r="F295" s="149">
        <f>D295+E295</f>
        <v>0</v>
      </c>
      <c r="G295" s="253"/>
      <c r="H295" s="202"/>
      <c r="I295" s="112">
        <f>G295+H295</f>
        <v>0</v>
      </c>
      <c r="J295" s="253"/>
      <c r="K295" s="202"/>
      <c r="L295" s="112">
        <f>J295+K295</f>
        <v>0</v>
      </c>
      <c r="M295" s="125"/>
      <c r="N295" s="59"/>
      <c r="O295" s="112">
        <f>M295+N295</f>
        <v>0</v>
      </c>
      <c r="P295" s="815"/>
      <c r="R295" s="300"/>
      <c r="S295" s="300"/>
      <c r="T295" s="300"/>
    </row>
    <row r="296" spans="1:20" x14ac:dyDescent="0.25">
      <c r="A296" s="148" t="s">
        <v>262</v>
      </c>
      <c r="B296" s="34" t="s">
        <v>263</v>
      </c>
      <c r="C296" s="362">
        <f t="shared" si="77"/>
        <v>0</v>
      </c>
      <c r="D296" s="253"/>
      <c r="E296" s="59"/>
      <c r="F296" s="149">
        <f>D296+E296</f>
        <v>0</v>
      </c>
      <c r="G296" s="253"/>
      <c r="H296" s="202"/>
      <c r="I296" s="112">
        <f t="shared" ref="I296:I303" si="78">G296+H296</f>
        <v>0</v>
      </c>
      <c r="J296" s="253"/>
      <c r="K296" s="202"/>
      <c r="L296" s="112">
        <f t="shared" ref="L296:L303" si="79">J296+K296</f>
        <v>0</v>
      </c>
      <c r="M296" s="125"/>
      <c r="N296" s="59"/>
      <c r="O296" s="112">
        <f t="shared" ref="O296:O303" si="80">M296+N296</f>
        <v>0</v>
      </c>
      <c r="P296" s="815"/>
      <c r="R296" s="300"/>
      <c r="S296" s="300"/>
      <c r="T296" s="300"/>
    </row>
    <row r="297" spans="1:20" ht="24" x14ac:dyDescent="0.25">
      <c r="A297" s="148" t="s">
        <v>264</v>
      </c>
      <c r="B297" s="34" t="s">
        <v>265</v>
      </c>
      <c r="C297" s="362">
        <f t="shared" si="77"/>
        <v>0</v>
      </c>
      <c r="D297" s="253"/>
      <c r="E297" s="59"/>
      <c r="F297" s="149">
        <f t="shared" ref="F297:F303" si="81">D297+E297</f>
        <v>0</v>
      </c>
      <c r="G297" s="253"/>
      <c r="H297" s="202"/>
      <c r="I297" s="112">
        <f t="shared" si="78"/>
        <v>0</v>
      </c>
      <c r="J297" s="253"/>
      <c r="K297" s="202"/>
      <c r="L297" s="112">
        <f t="shared" si="79"/>
        <v>0</v>
      </c>
      <c r="M297" s="125"/>
      <c r="N297" s="59"/>
      <c r="O297" s="112">
        <f t="shared" si="80"/>
        <v>0</v>
      </c>
      <c r="P297" s="815"/>
      <c r="R297" s="300"/>
      <c r="S297" s="300"/>
      <c r="T297" s="300"/>
    </row>
    <row r="298" spans="1:20" x14ac:dyDescent="0.25">
      <c r="A298" s="148" t="s">
        <v>266</v>
      </c>
      <c r="B298" s="34" t="s">
        <v>267</v>
      </c>
      <c r="C298" s="362">
        <f t="shared" si="77"/>
        <v>0</v>
      </c>
      <c r="D298" s="253"/>
      <c r="E298" s="59"/>
      <c r="F298" s="149">
        <f t="shared" si="81"/>
        <v>0</v>
      </c>
      <c r="G298" s="253"/>
      <c r="H298" s="202"/>
      <c r="I298" s="112">
        <f t="shared" si="78"/>
        <v>0</v>
      </c>
      <c r="J298" s="253"/>
      <c r="K298" s="202"/>
      <c r="L298" s="112">
        <f t="shared" si="79"/>
        <v>0</v>
      </c>
      <c r="M298" s="125"/>
      <c r="N298" s="59"/>
      <c r="O298" s="112">
        <f t="shared" si="80"/>
        <v>0</v>
      </c>
      <c r="P298" s="815"/>
      <c r="R298" s="300"/>
      <c r="S298" s="300"/>
      <c r="T298" s="300"/>
    </row>
    <row r="299" spans="1:20" ht="24" x14ac:dyDescent="0.25">
      <c r="A299" s="170" t="s">
        <v>268</v>
      </c>
      <c r="B299" s="171" t="s">
        <v>269</v>
      </c>
      <c r="C299" s="384">
        <f t="shared" si="77"/>
        <v>0</v>
      </c>
      <c r="D299" s="261"/>
      <c r="E299" s="127"/>
      <c r="F299" s="832">
        <f t="shared" si="81"/>
        <v>0</v>
      </c>
      <c r="G299" s="261"/>
      <c r="H299" s="206"/>
      <c r="I299" s="317">
        <f t="shared" si="78"/>
        <v>0</v>
      </c>
      <c r="J299" s="261"/>
      <c r="K299" s="206"/>
      <c r="L299" s="317">
        <f t="shared" si="79"/>
        <v>0</v>
      </c>
      <c r="M299" s="128"/>
      <c r="N299" s="127"/>
      <c r="O299" s="317">
        <f t="shared" si="80"/>
        <v>0</v>
      </c>
      <c r="P299" s="831"/>
      <c r="R299" s="300"/>
      <c r="S299" s="300"/>
      <c r="T299" s="300"/>
    </row>
    <row r="300" spans="1:20" ht="3" customHeight="1" x14ac:dyDescent="0.25">
      <c r="A300" s="155"/>
      <c r="B300" s="155"/>
      <c r="C300" s="385"/>
      <c r="D300" s="263"/>
      <c r="E300" s="130"/>
      <c r="F300" s="158"/>
      <c r="G300" s="263"/>
      <c r="H300" s="207"/>
      <c r="I300" s="160"/>
      <c r="J300" s="263"/>
      <c r="K300" s="207"/>
      <c r="L300" s="160"/>
      <c r="M300" s="140"/>
      <c r="N300" s="130"/>
      <c r="O300" s="160"/>
      <c r="P300" s="827"/>
      <c r="R300" s="300"/>
      <c r="S300" s="300"/>
      <c r="T300" s="300"/>
    </row>
    <row r="301" spans="1:20" s="19" customFormat="1" x14ac:dyDescent="0.25">
      <c r="A301" s="167" t="s">
        <v>270</v>
      </c>
      <c r="B301" s="167" t="s">
        <v>271</v>
      </c>
      <c r="C301" s="387">
        <f t="shared" si="77"/>
        <v>0</v>
      </c>
      <c r="D301" s="272"/>
      <c r="E301" s="173"/>
      <c r="F301" s="163">
        <f t="shared" si="81"/>
        <v>0</v>
      </c>
      <c r="G301" s="272"/>
      <c r="H301" s="212"/>
      <c r="I301" s="166">
        <f t="shared" si="78"/>
        <v>0</v>
      </c>
      <c r="J301" s="272"/>
      <c r="K301" s="212"/>
      <c r="L301" s="166">
        <f t="shared" si="79"/>
        <v>0</v>
      </c>
      <c r="M301" s="303"/>
      <c r="N301" s="173"/>
      <c r="O301" s="166">
        <f t="shared" si="80"/>
        <v>0</v>
      </c>
      <c r="P301" s="836"/>
      <c r="R301" s="300"/>
      <c r="S301" s="300"/>
      <c r="T301" s="300"/>
    </row>
    <row r="302" spans="1:20" s="19" customFormat="1" ht="3" customHeight="1" x14ac:dyDescent="0.25">
      <c r="A302" s="167"/>
      <c r="B302" s="175"/>
      <c r="C302" s="388"/>
      <c r="D302" s="274"/>
      <c r="E302" s="176"/>
      <c r="F302" s="275"/>
      <c r="G302" s="245"/>
      <c r="H302" s="198"/>
      <c r="I302" s="99"/>
      <c r="J302" s="245"/>
      <c r="K302" s="198"/>
      <c r="L302" s="99"/>
      <c r="M302" s="300"/>
      <c r="N302" s="98"/>
      <c r="O302" s="99"/>
      <c r="P302" s="825"/>
      <c r="R302" s="300"/>
      <c r="S302" s="300"/>
      <c r="T302" s="300"/>
    </row>
    <row r="303" spans="1:20" s="19" customFormat="1" ht="48" x14ac:dyDescent="0.25">
      <c r="A303" s="167" t="s">
        <v>272</v>
      </c>
      <c r="B303" s="177" t="s">
        <v>273</v>
      </c>
      <c r="C303" s="389">
        <f t="shared" si="77"/>
        <v>0</v>
      </c>
      <c r="D303" s="276"/>
      <c r="E303" s="181"/>
      <c r="F303" s="275">
        <f t="shared" si="81"/>
        <v>0</v>
      </c>
      <c r="G303" s="272"/>
      <c r="H303" s="212"/>
      <c r="I303" s="166">
        <f t="shared" si="78"/>
        <v>0</v>
      </c>
      <c r="J303" s="272"/>
      <c r="K303" s="212"/>
      <c r="L303" s="166">
        <f t="shared" si="79"/>
        <v>0</v>
      </c>
      <c r="M303" s="303"/>
      <c r="N303" s="173"/>
      <c r="O303" s="166">
        <f t="shared" si="80"/>
        <v>0</v>
      </c>
      <c r="P303" s="836"/>
      <c r="R303" s="300"/>
      <c r="S303" s="300"/>
      <c r="T303" s="300"/>
    </row>
    <row r="304" spans="1:20" x14ac:dyDescent="0.25">
      <c r="A304" s="1"/>
      <c r="B304" s="1"/>
      <c r="C304" s="1"/>
      <c r="D304" s="1"/>
      <c r="E304" s="1"/>
      <c r="F304" s="1"/>
      <c r="G304" s="1"/>
      <c r="H304" s="1"/>
      <c r="I304" s="1"/>
      <c r="J304" s="1"/>
      <c r="K304" s="1"/>
      <c r="L304" s="1"/>
      <c r="M304" s="1"/>
      <c r="N304" s="1"/>
      <c r="O304" s="1"/>
    </row>
    <row r="305" spans="1:17" x14ac:dyDescent="0.25">
      <c r="A305" s="1"/>
      <c r="B305" s="1"/>
      <c r="C305" s="1"/>
      <c r="D305" s="1"/>
      <c r="E305" s="1"/>
      <c r="F305" s="1"/>
      <c r="G305" s="1"/>
      <c r="H305" s="1"/>
      <c r="I305" s="1"/>
      <c r="J305" s="1"/>
      <c r="K305" s="1"/>
      <c r="L305" s="1"/>
      <c r="M305" s="1"/>
      <c r="N305" s="1"/>
      <c r="O305" s="1"/>
    </row>
    <row r="306" spans="1:17" x14ac:dyDescent="0.25">
      <c r="A306" s="1"/>
      <c r="B306" s="1"/>
      <c r="C306" s="1"/>
      <c r="D306" s="1"/>
      <c r="E306" s="1"/>
      <c r="F306" s="1"/>
      <c r="G306" s="1"/>
      <c r="H306" s="1"/>
      <c r="I306" s="1"/>
      <c r="J306" s="1"/>
      <c r="K306" s="1"/>
      <c r="L306" s="1"/>
      <c r="M306" s="1"/>
      <c r="N306" s="1"/>
      <c r="O306" s="1"/>
    </row>
    <row r="307" spans="1:17" x14ac:dyDescent="0.25">
      <c r="A307" s="1"/>
      <c r="B307" s="1"/>
      <c r="C307" s="1"/>
      <c r="D307" s="1"/>
      <c r="E307" s="1"/>
      <c r="F307" s="1"/>
      <c r="G307" s="1"/>
      <c r="H307" s="1"/>
      <c r="I307" s="1"/>
      <c r="J307" s="1"/>
      <c r="K307" s="1"/>
      <c r="L307" s="1"/>
      <c r="M307" s="1"/>
      <c r="N307" s="1"/>
      <c r="O307" s="1"/>
    </row>
    <row r="308" spans="1:17" x14ac:dyDescent="0.25">
      <c r="A308" s="1"/>
      <c r="B308" s="1"/>
      <c r="C308" s="1"/>
      <c r="D308" s="1"/>
      <c r="E308" s="1"/>
      <c r="F308" s="1"/>
      <c r="G308" s="1"/>
      <c r="H308" s="1"/>
      <c r="I308" s="1"/>
      <c r="J308" s="1"/>
      <c r="K308" s="1"/>
      <c r="L308" s="1"/>
      <c r="M308" s="1"/>
      <c r="N308" s="1"/>
      <c r="O308" s="1"/>
    </row>
    <row r="309" spans="1:17" x14ac:dyDescent="0.25">
      <c r="A309" s="1"/>
      <c r="B309" s="1"/>
      <c r="C309" s="1"/>
      <c r="D309" s="1"/>
      <c r="E309" s="1"/>
      <c r="F309" s="1"/>
      <c r="G309" s="1"/>
      <c r="H309" s="1"/>
      <c r="I309" s="1"/>
      <c r="J309" s="1"/>
      <c r="K309" s="1"/>
      <c r="L309" s="1"/>
      <c r="M309" s="1"/>
      <c r="N309" s="1"/>
      <c r="O309" s="1"/>
    </row>
    <row r="310" spans="1:17" x14ac:dyDescent="0.25">
      <c r="A310" s="1"/>
      <c r="B310" s="1"/>
      <c r="C310" s="1"/>
      <c r="D310" s="1"/>
      <c r="E310" s="1"/>
      <c r="F310" s="1"/>
      <c r="G310" s="1"/>
      <c r="H310" s="1"/>
      <c r="I310" s="1"/>
      <c r="J310" s="1"/>
      <c r="K310" s="1"/>
      <c r="L310" s="1"/>
      <c r="M310" s="1"/>
      <c r="N310" s="1"/>
      <c r="O310" s="1"/>
    </row>
    <row r="311" spans="1:17" x14ac:dyDescent="0.25">
      <c r="A311" s="1"/>
      <c r="B311" s="1"/>
      <c r="C311" s="1"/>
      <c r="D311" s="1"/>
      <c r="E311" s="1"/>
      <c r="F311" s="1"/>
      <c r="G311" s="1"/>
      <c r="H311" s="1"/>
      <c r="I311" s="1"/>
      <c r="J311" s="1"/>
      <c r="K311" s="1"/>
      <c r="L311" s="1"/>
      <c r="M311" s="1"/>
      <c r="N311" s="1"/>
      <c r="O311" s="1"/>
    </row>
    <row r="312" spans="1:17" x14ac:dyDescent="0.25">
      <c r="A312" s="1"/>
      <c r="B312" s="1"/>
      <c r="C312" s="1"/>
      <c r="D312" s="1"/>
      <c r="E312" s="1"/>
      <c r="F312" s="1"/>
      <c r="G312" s="1"/>
      <c r="H312" s="1"/>
      <c r="I312" s="1"/>
      <c r="J312" s="1"/>
      <c r="K312" s="1"/>
      <c r="L312" s="1"/>
      <c r="M312" s="1"/>
      <c r="N312" s="1"/>
      <c r="O312" s="1"/>
    </row>
    <row r="313" spans="1:17" s="837" customFormat="1" x14ac:dyDescent="0.25">
      <c r="A313" s="1"/>
      <c r="B313" s="1"/>
      <c r="C313" s="1"/>
      <c r="D313" s="1"/>
      <c r="E313" s="1"/>
      <c r="F313" s="1"/>
      <c r="G313" s="1"/>
      <c r="H313" s="1"/>
      <c r="I313" s="1"/>
      <c r="J313" s="1"/>
      <c r="K313" s="1"/>
      <c r="L313" s="1"/>
      <c r="M313" s="1"/>
      <c r="N313" s="1"/>
      <c r="O313" s="1"/>
      <c r="Q313" s="1"/>
    </row>
    <row r="314" spans="1:17" s="837" customFormat="1" x14ac:dyDescent="0.25">
      <c r="A314" s="1"/>
      <c r="B314" s="1"/>
      <c r="C314" s="1"/>
      <c r="D314" s="1"/>
      <c r="E314" s="1"/>
      <c r="F314" s="1"/>
      <c r="G314" s="1"/>
      <c r="H314" s="1"/>
      <c r="I314" s="1"/>
      <c r="J314" s="1"/>
      <c r="K314" s="1"/>
      <c r="L314" s="1"/>
      <c r="M314" s="1"/>
      <c r="N314" s="1"/>
      <c r="O314" s="1"/>
      <c r="Q314" s="1"/>
    </row>
    <row r="315" spans="1:17" s="837" customFormat="1" x14ac:dyDescent="0.25">
      <c r="A315" s="1"/>
      <c r="B315" s="1"/>
      <c r="C315" s="1"/>
      <c r="D315" s="1"/>
      <c r="E315" s="1"/>
      <c r="F315" s="1"/>
      <c r="G315" s="1"/>
      <c r="H315" s="1"/>
      <c r="I315" s="1"/>
      <c r="J315" s="1"/>
      <c r="K315" s="1"/>
      <c r="L315" s="1"/>
      <c r="M315" s="1"/>
      <c r="N315" s="1"/>
      <c r="O315" s="1"/>
      <c r="Q315" s="1"/>
    </row>
    <row r="316" spans="1:17" s="837" customFormat="1" x14ac:dyDescent="0.25">
      <c r="A316" s="1"/>
      <c r="B316" s="1"/>
      <c r="C316" s="1"/>
      <c r="D316" s="1"/>
      <c r="E316" s="1"/>
      <c r="F316" s="1"/>
      <c r="G316" s="1"/>
      <c r="H316" s="1"/>
      <c r="I316" s="1"/>
      <c r="J316" s="1"/>
      <c r="K316" s="1"/>
      <c r="L316" s="1"/>
      <c r="M316" s="1"/>
      <c r="N316" s="1"/>
      <c r="O316" s="1"/>
      <c r="Q316" s="1"/>
    </row>
    <row r="317" spans="1:17" s="837" customFormat="1" x14ac:dyDescent="0.25">
      <c r="A317" s="1"/>
      <c r="B317" s="1"/>
      <c r="C317" s="1"/>
      <c r="D317" s="1"/>
      <c r="E317" s="1"/>
      <c r="F317" s="1"/>
      <c r="G317" s="1"/>
      <c r="H317" s="1"/>
      <c r="I317" s="1"/>
      <c r="J317" s="1"/>
      <c r="K317" s="1"/>
      <c r="L317" s="1"/>
      <c r="M317" s="1"/>
      <c r="N317" s="1"/>
      <c r="O317" s="1"/>
      <c r="Q317" s="1"/>
    </row>
    <row r="318" spans="1:17" s="837" customFormat="1" x14ac:dyDescent="0.25">
      <c r="A318" s="1"/>
      <c r="B318" s="1"/>
      <c r="C318" s="1"/>
      <c r="D318" s="1"/>
      <c r="E318" s="1"/>
      <c r="F318" s="1"/>
      <c r="G318" s="1"/>
      <c r="H318" s="1"/>
      <c r="I318" s="1"/>
      <c r="J318" s="1"/>
      <c r="K318" s="1"/>
      <c r="L318" s="1"/>
      <c r="M318" s="1"/>
      <c r="N318" s="1"/>
      <c r="O318" s="1"/>
      <c r="Q318" s="1"/>
    </row>
    <row r="319" spans="1:17" s="837" customFormat="1" x14ac:dyDescent="0.25">
      <c r="A319" s="1"/>
      <c r="B319" s="1"/>
      <c r="C319" s="1"/>
      <c r="D319" s="1"/>
      <c r="E319" s="1"/>
      <c r="F319" s="1"/>
      <c r="G319" s="1"/>
      <c r="H319" s="1"/>
      <c r="I319" s="1"/>
      <c r="J319" s="1"/>
      <c r="K319" s="1"/>
      <c r="L319" s="1"/>
      <c r="M319" s="1"/>
      <c r="N319" s="1"/>
      <c r="O319" s="1"/>
      <c r="Q319" s="1"/>
    </row>
    <row r="320" spans="1:17" s="837" customFormat="1" x14ac:dyDescent="0.25">
      <c r="A320" s="1"/>
      <c r="B320" s="1"/>
      <c r="C320" s="1"/>
      <c r="D320" s="1"/>
      <c r="E320" s="1"/>
      <c r="F320" s="1"/>
      <c r="G320" s="1"/>
      <c r="H320" s="1"/>
      <c r="I320" s="1"/>
      <c r="J320" s="1"/>
      <c r="K320" s="1"/>
      <c r="L320" s="1"/>
      <c r="M320" s="1"/>
      <c r="N320" s="1"/>
      <c r="O320" s="1"/>
      <c r="Q320" s="1"/>
    </row>
    <row r="321" spans="1:17" s="837" customFormat="1" x14ac:dyDescent="0.25">
      <c r="A321" s="1"/>
      <c r="B321" s="1"/>
      <c r="C321" s="1"/>
      <c r="D321" s="1"/>
      <c r="E321" s="1"/>
      <c r="F321" s="1"/>
      <c r="G321" s="1"/>
      <c r="H321" s="1"/>
      <c r="I321" s="1"/>
      <c r="J321" s="1"/>
      <c r="K321" s="1"/>
      <c r="L321" s="1"/>
      <c r="M321" s="1"/>
      <c r="N321" s="1"/>
      <c r="O321" s="1"/>
      <c r="Q321" s="1"/>
    </row>
    <row r="322" spans="1:17" s="837" customFormat="1" x14ac:dyDescent="0.25">
      <c r="A322" s="1"/>
      <c r="B322" s="1"/>
      <c r="C322" s="1"/>
      <c r="D322" s="1"/>
      <c r="E322" s="1"/>
      <c r="F322" s="1"/>
      <c r="G322" s="1"/>
      <c r="H322" s="1"/>
      <c r="I322" s="1"/>
      <c r="J322" s="1"/>
      <c r="K322" s="1"/>
      <c r="L322" s="1"/>
      <c r="M322" s="1"/>
      <c r="N322" s="1"/>
      <c r="O322" s="1"/>
      <c r="Q322" s="1"/>
    </row>
  </sheetData>
  <mergeCells count="32">
    <mergeCell ref="A288:B288"/>
    <mergeCell ref="A290:B290"/>
    <mergeCell ref="H18:H19"/>
    <mergeCell ref="I18:I19"/>
    <mergeCell ref="J18:J19"/>
    <mergeCell ref="C16:P16"/>
    <mergeCell ref="A17:A19"/>
    <mergeCell ref="B17:B19"/>
    <mergeCell ref="C17:O17"/>
    <mergeCell ref="P17:P19"/>
    <mergeCell ref="C18:C19"/>
    <mergeCell ref="D18:D19"/>
    <mergeCell ref="E18:E19"/>
    <mergeCell ref="F18:F19"/>
    <mergeCell ref="G18:G19"/>
    <mergeCell ref="N18:N19"/>
    <mergeCell ref="O18:O19"/>
    <mergeCell ref="K18:K19"/>
    <mergeCell ref="L18:L19"/>
    <mergeCell ref="M18:M19"/>
    <mergeCell ref="C15:P15"/>
    <mergeCell ref="A2:P2"/>
    <mergeCell ref="A3:P3"/>
    <mergeCell ref="C5:P5"/>
    <mergeCell ref="C6:P6"/>
    <mergeCell ref="C7:P7"/>
    <mergeCell ref="C8:P8"/>
    <mergeCell ref="C9:P9"/>
    <mergeCell ref="C11:P11"/>
    <mergeCell ref="C12:P12"/>
    <mergeCell ref="C13:P13"/>
    <mergeCell ref="C14:P14"/>
  </mergeCells>
  <pageMargins left="0.98425196850393704" right="0.70866141732283472" top="0.43307086614173229" bottom="0.39370078740157483" header="0.23622047244094491" footer="0.31496062992125984"/>
  <pageSetup paperSize="9" scale="70" orientation="portrait" r:id="rId1"/>
  <headerFooter differentFirst="1">
    <oddFooter>&amp;R&amp;P (&amp;N)</oddFooter>
    <firstHeader xml:space="preserve">&amp;R&amp;"Times New Roman,Regular"&amp;9 7.pielikums Jūrmalas pilsētas domes 
2015.gada 30.jūlija saistošajiem noteikumiem Nr.30
(protokols Nr.13, 5.punkts)
Tāme Nr.09.7.1&amp;"-,Regular"&amp;11.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21"/>
  <sheetViews>
    <sheetView view="pageLayout" zoomScaleNormal="90" workbookViewId="0">
      <selection activeCell="S9" sqref="S9"/>
    </sheetView>
  </sheetViews>
  <sheetFormatPr defaultRowHeight="12" outlineLevelCol="1" x14ac:dyDescent="0.25"/>
  <cols>
    <col min="1" max="1" width="10.85546875" style="178" customWidth="1"/>
    <col min="2" max="2" width="28" style="178" customWidth="1"/>
    <col min="3" max="3" width="8.7109375" style="178" customWidth="1"/>
    <col min="4" max="5" width="8.7109375" style="178" hidden="1" customWidth="1" outlineLevel="1"/>
    <col min="6" max="6" width="8.7109375" style="178" customWidth="1" collapsed="1"/>
    <col min="7" max="7" width="12.28515625" style="178" hidden="1" customWidth="1" outlineLevel="1"/>
    <col min="8" max="8" width="10" style="178" hidden="1" customWidth="1" outlineLevel="1"/>
    <col min="9" max="9" width="8.7109375" style="178" customWidth="1" collapsed="1"/>
    <col min="10" max="10" width="8.7109375" style="178" hidden="1" customWidth="1" outlineLevel="1"/>
    <col min="11" max="11" width="7.7109375" style="178" hidden="1" customWidth="1" outlineLevel="1"/>
    <col min="12" max="12" width="7.42578125" style="178" customWidth="1" collapsed="1"/>
    <col min="13" max="14" width="8.7109375" style="178" hidden="1" customWidth="1" outlineLevel="1"/>
    <col min="15" max="15" width="7.5703125" style="178" customWidth="1" collapsed="1"/>
    <col min="16" max="16" width="36.7109375" style="1" hidden="1" customWidth="1" outlineLevel="1"/>
    <col min="17" max="17" width="9.140625" style="1" collapsed="1"/>
    <col min="18" max="16384" width="9.140625" style="1"/>
  </cols>
  <sheetData>
    <row r="1" spans="1:17" x14ac:dyDescent="0.25">
      <c r="A1" s="364"/>
      <c r="B1" s="364"/>
      <c r="C1" s="364"/>
      <c r="D1" s="364"/>
      <c r="E1" s="364"/>
      <c r="F1" s="364"/>
      <c r="G1" s="364"/>
      <c r="H1" s="364"/>
      <c r="I1" s="364"/>
      <c r="J1" s="364"/>
      <c r="K1" s="364"/>
      <c r="L1" s="364"/>
      <c r="M1" s="364"/>
      <c r="N1" s="364"/>
      <c r="O1" s="364"/>
      <c r="P1" s="364"/>
    </row>
    <row r="2" spans="1:17" x14ac:dyDescent="0.25">
      <c r="A2" s="1203"/>
      <c r="B2" s="1204"/>
      <c r="C2" s="1204"/>
      <c r="D2" s="1204"/>
      <c r="E2" s="1204"/>
      <c r="F2" s="1204"/>
      <c r="G2" s="1204"/>
      <c r="H2" s="1204"/>
      <c r="I2" s="1204"/>
      <c r="J2" s="1204"/>
      <c r="K2" s="1204"/>
      <c r="L2" s="1204"/>
      <c r="M2" s="1204"/>
      <c r="N2" s="1204"/>
      <c r="O2" s="1204"/>
      <c r="P2" s="1205"/>
      <c r="Q2" s="367"/>
    </row>
    <row r="3" spans="1:17" ht="18" customHeight="1" x14ac:dyDescent="0.25">
      <c r="A3" s="1206" t="s">
        <v>292</v>
      </c>
      <c r="B3" s="1207"/>
      <c r="C3" s="1207"/>
      <c r="D3" s="1207"/>
      <c r="E3" s="1207"/>
      <c r="F3" s="1207"/>
      <c r="G3" s="1207"/>
      <c r="H3" s="1207"/>
      <c r="I3" s="1207"/>
      <c r="J3" s="1207"/>
      <c r="K3" s="1207"/>
      <c r="L3" s="1207"/>
      <c r="M3" s="1207"/>
      <c r="N3" s="1207"/>
      <c r="O3" s="1207"/>
      <c r="P3" s="1208"/>
      <c r="Q3" s="367"/>
    </row>
    <row r="4" spans="1:17" x14ac:dyDescent="0.25">
      <c r="A4" s="2"/>
      <c r="B4" s="3"/>
      <c r="C4" s="4"/>
      <c r="D4" s="3"/>
      <c r="E4" s="3"/>
      <c r="F4" s="3"/>
      <c r="G4" s="3"/>
      <c r="H4" s="3"/>
      <c r="I4" s="3"/>
      <c r="J4" s="3"/>
      <c r="K4" s="3"/>
      <c r="L4" s="3"/>
      <c r="M4" s="3"/>
      <c r="N4" s="3"/>
      <c r="O4" s="320"/>
      <c r="P4" s="322"/>
      <c r="Q4" s="367"/>
    </row>
    <row r="5" spans="1:17" ht="12.75" x14ac:dyDescent="0.25">
      <c r="A5" s="5" t="s">
        <v>0</v>
      </c>
      <c r="B5" s="6"/>
      <c r="C5" s="1209" t="s">
        <v>677</v>
      </c>
      <c r="D5" s="1209"/>
      <c r="E5" s="1209"/>
      <c r="F5" s="1209"/>
      <c r="G5" s="1209"/>
      <c r="H5" s="1209"/>
      <c r="I5" s="1209"/>
      <c r="J5" s="1209"/>
      <c r="K5" s="1209"/>
      <c r="L5" s="1209"/>
      <c r="M5" s="1209"/>
      <c r="N5" s="1209"/>
      <c r="O5" s="1209"/>
      <c r="P5" s="1210"/>
      <c r="Q5" s="367"/>
    </row>
    <row r="6" spans="1:17" ht="12.75" x14ac:dyDescent="0.25">
      <c r="A6" s="5" t="s">
        <v>1</v>
      </c>
      <c r="B6" s="6"/>
      <c r="C6" s="1209" t="s">
        <v>678</v>
      </c>
      <c r="D6" s="1209"/>
      <c r="E6" s="1209"/>
      <c r="F6" s="1209"/>
      <c r="G6" s="1209"/>
      <c r="H6" s="1209"/>
      <c r="I6" s="1209"/>
      <c r="J6" s="1209"/>
      <c r="K6" s="1209"/>
      <c r="L6" s="1209"/>
      <c r="M6" s="1209"/>
      <c r="N6" s="1209"/>
      <c r="O6" s="1209"/>
      <c r="P6" s="1210"/>
      <c r="Q6" s="367"/>
    </row>
    <row r="7" spans="1:17" ht="12.75" customHeight="1" x14ac:dyDescent="0.25">
      <c r="A7" s="2" t="s">
        <v>2</v>
      </c>
      <c r="B7" s="3"/>
      <c r="C7" s="1201" t="s">
        <v>679</v>
      </c>
      <c r="D7" s="1201"/>
      <c r="E7" s="1201"/>
      <c r="F7" s="1201"/>
      <c r="G7" s="1201"/>
      <c r="H7" s="1201"/>
      <c r="I7" s="1201"/>
      <c r="J7" s="1201"/>
      <c r="K7" s="1201"/>
      <c r="L7" s="1201"/>
      <c r="M7" s="1201"/>
      <c r="N7" s="1201"/>
      <c r="O7" s="1201"/>
      <c r="P7" s="1202"/>
      <c r="Q7" s="367"/>
    </row>
    <row r="8" spans="1:17" ht="12.75" customHeight="1" x14ac:dyDescent="0.25">
      <c r="A8" s="2" t="s">
        <v>3</v>
      </c>
      <c r="B8" s="3"/>
      <c r="C8" s="1201" t="s">
        <v>321</v>
      </c>
      <c r="D8" s="1201"/>
      <c r="E8" s="1201"/>
      <c r="F8" s="1201"/>
      <c r="G8" s="1201"/>
      <c r="H8" s="1201"/>
      <c r="I8" s="1201"/>
      <c r="J8" s="1201"/>
      <c r="K8" s="1201"/>
      <c r="L8" s="1201"/>
      <c r="M8" s="1201"/>
      <c r="N8" s="1201"/>
      <c r="O8" s="1201"/>
      <c r="P8" s="1202"/>
      <c r="Q8" s="367"/>
    </row>
    <row r="9" spans="1:17" ht="24" customHeight="1" x14ac:dyDescent="0.2">
      <c r="A9" s="2" t="s">
        <v>4</v>
      </c>
      <c r="B9" s="3"/>
      <c r="C9" s="1227" t="s">
        <v>322</v>
      </c>
      <c r="D9" s="1227"/>
      <c r="E9" s="1227"/>
      <c r="F9" s="1227"/>
      <c r="G9" s="1227"/>
      <c r="H9" s="1227"/>
      <c r="I9" s="1227"/>
      <c r="J9" s="1227"/>
      <c r="K9" s="1227"/>
      <c r="L9" s="1227"/>
      <c r="M9" s="1227"/>
      <c r="N9" s="1227"/>
      <c r="O9" s="1227"/>
      <c r="P9" s="1228"/>
      <c r="Q9" s="367"/>
    </row>
    <row r="10" spans="1:17" ht="12.75" customHeight="1" x14ac:dyDescent="0.25">
      <c r="A10" s="7" t="s">
        <v>5</v>
      </c>
      <c r="B10" s="3"/>
      <c r="C10" s="321"/>
      <c r="D10" s="321"/>
      <c r="E10" s="321"/>
      <c r="F10" s="321"/>
      <c r="G10" s="321"/>
      <c r="H10" s="321"/>
      <c r="I10" s="321"/>
      <c r="J10" s="321"/>
      <c r="K10" s="321"/>
      <c r="L10" s="321"/>
      <c r="M10" s="321"/>
      <c r="N10" s="321"/>
      <c r="O10" s="321"/>
      <c r="P10" s="323"/>
      <c r="Q10" s="367"/>
    </row>
    <row r="11" spans="1:17" ht="12.75" customHeight="1" x14ac:dyDescent="0.25">
      <c r="A11" s="2"/>
      <c r="B11" s="3" t="s">
        <v>6</v>
      </c>
      <c r="C11" s="1201" t="s">
        <v>680</v>
      </c>
      <c r="D11" s="1201"/>
      <c r="E11" s="1201"/>
      <c r="F11" s="1201"/>
      <c r="G11" s="1201"/>
      <c r="H11" s="1201"/>
      <c r="I11" s="1201"/>
      <c r="J11" s="1201"/>
      <c r="K11" s="1201"/>
      <c r="L11" s="1201"/>
      <c r="M11" s="1201"/>
      <c r="N11" s="1201"/>
      <c r="O11" s="1201"/>
      <c r="P11" s="1202"/>
      <c r="Q11" s="367"/>
    </row>
    <row r="12" spans="1:17" ht="12.75" customHeight="1" x14ac:dyDescent="0.25">
      <c r="A12" s="2"/>
      <c r="B12" s="3" t="s">
        <v>7</v>
      </c>
      <c r="C12" s="1201" t="s">
        <v>681</v>
      </c>
      <c r="D12" s="1201"/>
      <c r="E12" s="1201"/>
      <c r="F12" s="1201"/>
      <c r="G12" s="1201"/>
      <c r="H12" s="1201"/>
      <c r="I12" s="1201"/>
      <c r="J12" s="1201"/>
      <c r="K12" s="1201"/>
      <c r="L12" s="1201"/>
      <c r="M12" s="1201"/>
      <c r="N12" s="1201"/>
      <c r="O12" s="1201"/>
      <c r="P12" s="1202"/>
      <c r="Q12" s="367"/>
    </row>
    <row r="13" spans="1:17" ht="12.75" customHeight="1" x14ac:dyDescent="0.25">
      <c r="A13" s="2"/>
      <c r="B13" s="3" t="s">
        <v>8</v>
      </c>
      <c r="C13" s="321"/>
      <c r="D13" s="321"/>
      <c r="E13" s="321"/>
      <c r="F13" s="321"/>
      <c r="G13" s="321"/>
      <c r="H13" s="321"/>
      <c r="I13" s="321"/>
      <c r="J13" s="321"/>
      <c r="K13" s="321"/>
      <c r="L13" s="321"/>
      <c r="M13" s="321"/>
      <c r="N13" s="321"/>
      <c r="O13" s="321"/>
      <c r="P13" s="323"/>
      <c r="Q13" s="367"/>
    </row>
    <row r="14" spans="1:17" ht="12.75" customHeight="1" x14ac:dyDescent="0.25">
      <c r="A14" s="2"/>
      <c r="B14" s="3" t="s">
        <v>9</v>
      </c>
      <c r="C14" s="1201" t="s">
        <v>682</v>
      </c>
      <c r="D14" s="1201"/>
      <c r="E14" s="1201"/>
      <c r="F14" s="1201"/>
      <c r="G14" s="1201"/>
      <c r="H14" s="1201"/>
      <c r="I14" s="1201"/>
      <c r="J14" s="1201"/>
      <c r="K14" s="1201"/>
      <c r="L14" s="1201"/>
      <c r="M14" s="1201"/>
      <c r="N14" s="1201"/>
      <c r="O14" s="1201"/>
      <c r="P14" s="1202"/>
      <c r="Q14" s="367"/>
    </row>
    <row r="15" spans="1:17" ht="12.75" customHeight="1" x14ac:dyDescent="0.25">
      <c r="A15" s="2"/>
      <c r="B15" s="3" t="s">
        <v>10</v>
      </c>
      <c r="C15" s="321"/>
      <c r="D15" s="321"/>
      <c r="E15" s="321"/>
      <c r="F15" s="321"/>
      <c r="G15" s="321"/>
      <c r="H15" s="321"/>
      <c r="I15" s="321"/>
      <c r="J15" s="321"/>
      <c r="K15" s="321"/>
      <c r="L15" s="321"/>
      <c r="M15" s="321"/>
      <c r="N15" s="321"/>
      <c r="O15" s="321"/>
      <c r="P15" s="323"/>
      <c r="Q15" s="367"/>
    </row>
    <row r="16" spans="1:17" ht="12.75" customHeight="1" x14ac:dyDescent="0.25">
      <c r="A16" s="8"/>
      <c r="B16" s="9"/>
      <c r="C16" s="1211"/>
      <c r="D16" s="1211"/>
      <c r="E16" s="1211"/>
      <c r="F16" s="1211"/>
      <c r="G16" s="1211"/>
      <c r="H16" s="1211"/>
      <c r="I16" s="1211"/>
      <c r="J16" s="1211"/>
      <c r="K16" s="1211"/>
      <c r="L16" s="1211"/>
      <c r="M16" s="1211"/>
      <c r="N16" s="1211"/>
      <c r="O16" s="1211"/>
      <c r="P16" s="1212"/>
      <c r="Q16" s="367"/>
    </row>
    <row r="17" spans="1:20" s="10" customFormat="1" ht="12.75" customHeight="1" x14ac:dyDescent="0.25">
      <c r="A17" s="1178" t="s">
        <v>11</v>
      </c>
      <c r="B17" s="1181" t="s">
        <v>12</v>
      </c>
      <c r="C17" s="1183" t="s">
        <v>274</v>
      </c>
      <c r="D17" s="1184"/>
      <c r="E17" s="1184"/>
      <c r="F17" s="1184"/>
      <c r="G17" s="1184"/>
      <c r="H17" s="1184"/>
      <c r="I17" s="1184"/>
      <c r="J17" s="1184"/>
      <c r="K17" s="1184"/>
      <c r="L17" s="1184"/>
      <c r="M17" s="1184"/>
      <c r="N17" s="1184"/>
      <c r="O17" s="1215"/>
      <c r="P17" s="1181" t="s">
        <v>283</v>
      </c>
    </row>
    <row r="18" spans="1:20" s="10" customFormat="1" ht="12.75" customHeight="1" x14ac:dyDescent="0.25">
      <c r="A18" s="1213"/>
      <c r="B18" s="1182"/>
      <c r="C18" s="1216" t="s">
        <v>13</v>
      </c>
      <c r="D18" s="1218" t="s">
        <v>284</v>
      </c>
      <c r="E18" s="1220" t="s">
        <v>285</v>
      </c>
      <c r="F18" s="1222" t="s">
        <v>14</v>
      </c>
      <c r="G18" s="1218" t="s">
        <v>286</v>
      </c>
      <c r="H18" s="1220" t="s">
        <v>287</v>
      </c>
      <c r="I18" s="1222" t="s">
        <v>15</v>
      </c>
      <c r="J18" s="1218" t="s">
        <v>288</v>
      </c>
      <c r="K18" s="1220" t="s">
        <v>289</v>
      </c>
      <c r="L18" s="1222" t="s">
        <v>16</v>
      </c>
      <c r="M18" s="1218" t="s">
        <v>290</v>
      </c>
      <c r="N18" s="1220" t="s">
        <v>291</v>
      </c>
      <c r="O18" s="1222" t="s">
        <v>17</v>
      </c>
      <c r="P18" s="1182"/>
    </row>
    <row r="19" spans="1:20" s="11" customFormat="1" ht="78.75" customHeight="1" thickBot="1" x14ac:dyDescent="0.3">
      <c r="A19" s="1180"/>
      <c r="B19" s="1214"/>
      <c r="C19" s="1217"/>
      <c r="D19" s="1219"/>
      <c r="E19" s="1221"/>
      <c r="F19" s="1223"/>
      <c r="G19" s="1219"/>
      <c r="H19" s="1221"/>
      <c r="I19" s="1223"/>
      <c r="J19" s="1219"/>
      <c r="K19" s="1221"/>
      <c r="L19" s="1223"/>
      <c r="M19" s="1219"/>
      <c r="N19" s="1221"/>
      <c r="O19" s="1223"/>
      <c r="P19" s="1214"/>
    </row>
    <row r="20" spans="1:20" s="11" customFormat="1" ht="9.75" customHeight="1" thickTop="1" x14ac:dyDescent="0.25">
      <c r="A20" s="12" t="s">
        <v>18</v>
      </c>
      <c r="B20" s="12">
        <v>2</v>
      </c>
      <c r="C20" s="12">
        <v>3</v>
      </c>
      <c r="D20" s="213">
        <v>4</v>
      </c>
      <c r="E20" s="14">
        <v>5</v>
      </c>
      <c r="F20" s="214">
        <v>6</v>
      </c>
      <c r="G20" s="213">
        <v>7</v>
      </c>
      <c r="H20" s="183">
        <v>8</v>
      </c>
      <c r="I20" s="15">
        <v>9</v>
      </c>
      <c r="J20" s="213">
        <v>10</v>
      </c>
      <c r="K20" s="287">
        <v>11</v>
      </c>
      <c r="L20" s="15">
        <v>12</v>
      </c>
      <c r="M20" s="287">
        <v>13</v>
      </c>
      <c r="N20" s="14">
        <v>14</v>
      </c>
      <c r="O20" s="15">
        <v>15</v>
      </c>
      <c r="P20" s="15">
        <v>16</v>
      </c>
    </row>
    <row r="21" spans="1:20" s="19" customFormat="1" x14ac:dyDescent="0.25">
      <c r="A21" s="16"/>
      <c r="B21" s="17" t="s">
        <v>19</v>
      </c>
      <c r="C21" s="799"/>
      <c r="D21" s="335"/>
      <c r="E21" s="336"/>
      <c r="F21" s="337"/>
      <c r="G21" s="335"/>
      <c r="H21" s="338"/>
      <c r="I21" s="339"/>
      <c r="J21" s="335"/>
      <c r="L21" s="339"/>
      <c r="N21" s="336"/>
      <c r="O21" s="339"/>
      <c r="P21" s="340"/>
    </row>
    <row r="22" spans="1:20" s="19" customFormat="1" ht="32.25" customHeight="1" thickBot="1" x14ac:dyDescent="0.3">
      <c r="A22" s="20"/>
      <c r="B22" s="21" t="s">
        <v>20</v>
      </c>
      <c r="C22" s="368">
        <f>F22+I22+L22+O22</f>
        <v>984776</v>
      </c>
      <c r="D22" s="184">
        <f>SUM(D23,D26,D27,D43,D44)</f>
        <v>490926</v>
      </c>
      <c r="E22" s="23">
        <f>SUM(E23,E26,E27,E43,E44)</f>
        <v>0</v>
      </c>
      <c r="F22" s="216">
        <f t="shared" ref="F22:F27" si="0">D22+E22</f>
        <v>490926</v>
      </c>
      <c r="G22" s="215">
        <f>SUM(G23,G26,G44)</f>
        <v>481334</v>
      </c>
      <c r="H22" s="184">
        <f>SUM(H23,H26,H44)</f>
        <v>0</v>
      </c>
      <c r="I22" s="24">
        <f>G22+H22</f>
        <v>481334</v>
      </c>
      <c r="J22" s="215">
        <f>SUM(J23,J28,J44)</f>
        <v>12516</v>
      </c>
      <c r="K22" s="184">
        <f>SUM(K23,K28,K44)</f>
        <v>0</v>
      </c>
      <c r="L22" s="24">
        <f>J22+K22</f>
        <v>12516</v>
      </c>
      <c r="M22" s="288">
        <f>SUM(M23,M46)</f>
        <v>0</v>
      </c>
      <c r="N22" s="23">
        <f>SUM(N23,N46)</f>
        <v>0</v>
      </c>
      <c r="O22" s="24">
        <f>M22+N22</f>
        <v>0</v>
      </c>
      <c r="P22" s="341"/>
      <c r="R22" s="300"/>
      <c r="S22" s="300"/>
      <c r="T22" s="300"/>
    </row>
    <row r="23" spans="1:20" ht="21.75" customHeight="1" thickTop="1" x14ac:dyDescent="0.25">
      <c r="A23" s="25"/>
      <c r="B23" s="26" t="s">
        <v>21</v>
      </c>
      <c r="C23" s="369">
        <f>F23+I23+L23+O23</f>
        <v>2497</v>
      </c>
      <c r="D23" s="185">
        <f>SUM(D24:D25)</f>
        <v>0</v>
      </c>
      <c r="E23" s="28">
        <f>SUM(E24:E25)</f>
        <v>0</v>
      </c>
      <c r="F23" s="218">
        <f t="shared" si="0"/>
        <v>0</v>
      </c>
      <c r="G23" s="217">
        <f>SUM(G24:G25)</f>
        <v>0</v>
      </c>
      <c r="H23" s="185">
        <f>SUM(H24:H25)</f>
        <v>0</v>
      </c>
      <c r="I23" s="29">
        <f>G23+H23</f>
        <v>0</v>
      </c>
      <c r="J23" s="217">
        <f>SUM(J24:J25)</f>
        <v>2497</v>
      </c>
      <c r="K23" s="185">
        <f>SUM(K24:K25)</f>
        <v>0</v>
      </c>
      <c r="L23" s="29">
        <f>J23+K23</f>
        <v>2497</v>
      </c>
      <c r="M23" s="289">
        <f>SUM(M24:M25)</f>
        <v>0</v>
      </c>
      <c r="N23" s="28">
        <f>SUM(N24:N25)</f>
        <v>0</v>
      </c>
      <c r="O23" s="29">
        <f>M23+N23</f>
        <v>0</v>
      </c>
      <c r="P23" s="342"/>
      <c r="R23" s="300"/>
      <c r="S23" s="300"/>
      <c r="T23" s="300"/>
    </row>
    <row r="24" spans="1:20" x14ac:dyDescent="0.25">
      <c r="A24" s="30"/>
      <c r="B24" s="31" t="s">
        <v>22</v>
      </c>
      <c r="C24" s="370">
        <f>F24+I24+L24+O24</f>
        <v>0</v>
      </c>
      <c r="D24" s="186"/>
      <c r="E24" s="32"/>
      <c r="F24" s="220">
        <f t="shared" si="0"/>
        <v>0</v>
      </c>
      <c r="G24" s="219"/>
      <c r="H24" s="186"/>
      <c r="I24" s="33">
        <f>G24+H24</f>
        <v>0</v>
      </c>
      <c r="J24" s="219"/>
      <c r="K24" s="186"/>
      <c r="L24" s="33">
        <f>J24+K24</f>
        <v>0</v>
      </c>
      <c r="M24" s="290"/>
      <c r="N24" s="32"/>
      <c r="O24" s="33">
        <f>M24+N24</f>
        <v>0</v>
      </c>
      <c r="P24" s="343"/>
      <c r="R24" s="300"/>
      <c r="S24" s="300"/>
      <c r="T24" s="300"/>
    </row>
    <row r="25" spans="1:20" x14ac:dyDescent="0.25">
      <c r="A25" s="34"/>
      <c r="B25" s="35" t="s">
        <v>23</v>
      </c>
      <c r="C25" s="371">
        <f>F25+I25+L25+O25</f>
        <v>2497</v>
      </c>
      <c r="D25" s="187"/>
      <c r="E25" s="36"/>
      <c r="F25" s="222">
        <f t="shared" si="0"/>
        <v>0</v>
      </c>
      <c r="G25" s="221"/>
      <c r="H25" s="187"/>
      <c r="I25" s="37">
        <f>G25+H25</f>
        <v>0</v>
      </c>
      <c r="J25" s="221">
        <v>2497</v>
      </c>
      <c r="K25" s="187"/>
      <c r="L25" s="37">
        <f>J25+K25</f>
        <v>2497</v>
      </c>
      <c r="M25" s="291"/>
      <c r="N25" s="36"/>
      <c r="O25" s="37">
        <f>M25+N25</f>
        <v>0</v>
      </c>
      <c r="P25" s="344"/>
      <c r="R25" s="300"/>
      <c r="S25" s="300"/>
      <c r="T25" s="300"/>
    </row>
    <row r="26" spans="1:20" s="19" customFormat="1" ht="33.75" customHeight="1" thickBot="1" x14ac:dyDescent="0.3">
      <c r="A26" s="179">
        <v>19300</v>
      </c>
      <c r="B26" s="179" t="s">
        <v>277</v>
      </c>
      <c r="C26" s="372">
        <f>SUM(F26,I26)</f>
        <v>972260</v>
      </c>
      <c r="D26" s="188">
        <v>490926</v>
      </c>
      <c r="E26" s="39"/>
      <c r="F26" s="224">
        <f t="shared" si="0"/>
        <v>490926</v>
      </c>
      <c r="G26" s="223">
        <v>481334</v>
      </c>
      <c r="H26" s="188"/>
      <c r="I26" s="279">
        <f>G26+H26</f>
        <v>481334</v>
      </c>
      <c r="J26" s="304" t="s">
        <v>24</v>
      </c>
      <c r="K26" s="278" t="s">
        <v>24</v>
      </c>
      <c r="L26" s="41" t="s">
        <v>24</v>
      </c>
      <c r="M26" s="292" t="s">
        <v>24</v>
      </c>
      <c r="N26" s="40" t="s">
        <v>24</v>
      </c>
      <c r="O26" s="41" t="s">
        <v>24</v>
      </c>
      <c r="P26" s="345"/>
      <c r="R26" s="300"/>
      <c r="S26" s="300"/>
      <c r="T26" s="300"/>
    </row>
    <row r="27" spans="1:20" s="19" customFormat="1" ht="36.75" customHeight="1" thickTop="1" x14ac:dyDescent="0.25">
      <c r="A27" s="42"/>
      <c r="B27" s="42" t="s">
        <v>25</v>
      </c>
      <c r="C27" s="373">
        <f>F27</f>
        <v>0</v>
      </c>
      <c r="D27" s="794"/>
      <c r="E27" s="47"/>
      <c r="F27" s="234">
        <f t="shared" si="0"/>
        <v>0</v>
      </c>
      <c r="G27" s="226" t="s">
        <v>24</v>
      </c>
      <c r="H27" s="189" t="s">
        <v>24</v>
      </c>
      <c r="I27" s="46" t="s">
        <v>24</v>
      </c>
      <c r="J27" s="226" t="s">
        <v>24</v>
      </c>
      <c r="K27" s="189" t="s">
        <v>24</v>
      </c>
      <c r="L27" s="46" t="s">
        <v>24</v>
      </c>
      <c r="M27" s="293" t="s">
        <v>24</v>
      </c>
      <c r="N27" s="45" t="s">
        <v>24</v>
      </c>
      <c r="O27" s="46" t="s">
        <v>24</v>
      </c>
      <c r="P27" s="346"/>
      <c r="R27" s="300"/>
      <c r="S27" s="300"/>
      <c r="T27" s="300"/>
    </row>
    <row r="28" spans="1:20" s="19" customFormat="1" ht="36" x14ac:dyDescent="0.25">
      <c r="A28" s="42">
        <v>21300</v>
      </c>
      <c r="B28" s="42" t="s">
        <v>26</v>
      </c>
      <c r="C28" s="373">
        <f t="shared" ref="C28:C42" si="1">L28</f>
        <v>10019</v>
      </c>
      <c r="D28" s="189" t="s">
        <v>24</v>
      </c>
      <c r="E28" s="45" t="s">
        <v>24</v>
      </c>
      <c r="F28" s="227" t="s">
        <v>24</v>
      </c>
      <c r="G28" s="226" t="s">
        <v>24</v>
      </c>
      <c r="H28" s="189" t="s">
        <v>24</v>
      </c>
      <c r="I28" s="46" t="s">
        <v>24</v>
      </c>
      <c r="J28" s="249">
        <f>SUM(J29,J33,J35,J38)</f>
        <v>10019</v>
      </c>
      <c r="K28" s="105">
        <f>SUM(K29,K33,K35,K38)</f>
        <v>0</v>
      </c>
      <c r="L28" s="115">
        <f t="shared" ref="L28:L42" si="2">J28+K28</f>
        <v>10019</v>
      </c>
      <c r="M28" s="293" t="s">
        <v>24</v>
      </c>
      <c r="N28" s="45" t="s">
        <v>24</v>
      </c>
      <c r="O28" s="46" t="s">
        <v>24</v>
      </c>
      <c r="P28" s="346"/>
      <c r="R28" s="300"/>
      <c r="S28" s="300"/>
      <c r="T28" s="300"/>
    </row>
    <row r="29" spans="1:20" s="19" customFormat="1" ht="24" x14ac:dyDescent="0.25">
      <c r="A29" s="49">
        <v>21350</v>
      </c>
      <c r="B29" s="42" t="s">
        <v>27</v>
      </c>
      <c r="C29" s="373">
        <f t="shared" si="1"/>
        <v>0</v>
      </c>
      <c r="D29" s="189" t="s">
        <v>24</v>
      </c>
      <c r="E29" s="45" t="s">
        <v>24</v>
      </c>
      <c r="F29" s="227" t="s">
        <v>24</v>
      </c>
      <c r="G29" s="226" t="s">
        <v>24</v>
      </c>
      <c r="H29" s="189" t="s">
        <v>24</v>
      </c>
      <c r="I29" s="46" t="s">
        <v>24</v>
      </c>
      <c r="J29" s="249">
        <f>SUM(J30:J32)</f>
        <v>0</v>
      </c>
      <c r="K29" s="105">
        <f>SUM(K30:K32)</f>
        <v>0</v>
      </c>
      <c r="L29" s="115">
        <f t="shared" si="2"/>
        <v>0</v>
      </c>
      <c r="M29" s="293" t="s">
        <v>24</v>
      </c>
      <c r="N29" s="45" t="s">
        <v>24</v>
      </c>
      <c r="O29" s="46" t="s">
        <v>24</v>
      </c>
      <c r="P29" s="346"/>
      <c r="R29" s="300"/>
      <c r="S29" s="300"/>
      <c r="T29" s="300"/>
    </row>
    <row r="30" spans="1:20" x14ac:dyDescent="0.25">
      <c r="A30" s="30">
        <v>21351</v>
      </c>
      <c r="B30" s="50" t="s">
        <v>28</v>
      </c>
      <c r="C30" s="374">
        <f t="shared" si="1"/>
        <v>0</v>
      </c>
      <c r="D30" s="190" t="s">
        <v>24</v>
      </c>
      <c r="E30" s="52" t="s">
        <v>24</v>
      </c>
      <c r="F30" s="229" t="s">
        <v>24</v>
      </c>
      <c r="G30" s="228" t="s">
        <v>24</v>
      </c>
      <c r="H30" s="190" t="s">
        <v>24</v>
      </c>
      <c r="I30" s="54" t="s">
        <v>24</v>
      </c>
      <c r="J30" s="252"/>
      <c r="K30" s="201"/>
      <c r="L30" s="109">
        <f t="shared" si="2"/>
        <v>0</v>
      </c>
      <c r="M30" s="305" t="s">
        <v>24</v>
      </c>
      <c r="N30" s="52" t="s">
        <v>24</v>
      </c>
      <c r="O30" s="54" t="s">
        <v>24</v>
      </c>
      <c r="P30" s="343"/>
      <c r="R30" s="300"/>
      <c r="S30" s="300"/>
      <c r="T30" s="300"/>
    </row>
    <row r="31" spans="1:20" x14ac:dyDescent="0.25">
      <c r="A31" s="34">
        <v>21352</v>
      </c>
      <c r="B31" s="56" t="s">
        <v>29</v>
      </c>
      <c r="C31" s="362">
        <f t="shared" si="1"/>
        <v>0</v>
      </c>
      <c r="D31" s="191" t="s">
        <v>24</v>
      </c>
      <c r="E31" s="58" t="s">
        <v>24</v>
      </c>
      <c r="F31" s="231" t="s">
        <v>24</v>
      </c>
      <c r="G31" s="230" t="s">
        <v>24</v>
      </c>
      <c r="H31" s="191" t="s">
        <v>24</v>
      </c>
      <c r="I31" s="60" t="s">
        <v>24</v>
      </c>
      <c r="J31" s="253"/>
      <c r="K31" s="202"/>
      <c r="L31" s="110">
        <f t="shared" si="2"/>
        <v>0</v>
      </c>
      <c r="M31" s="306" t="s">
        <v>24</v>
      </c>
      <c r="N31" s="58" t="s">
        <v>24</v>
      </c>
      <c r="O31" s="60" t="s">
        <v>24</v>
      </c>
      <c r="P31" s="344"/>
      <c r="R31" s="300"/>
      <c r="S31" s="300"/>
      <c r="T31" s="300"/>
    </row>
    <row r="32" spans="1:20" ht="24" x14ac:dyDescent="0.25">
      <c r="A32" s="34">
        <v>21359</v>
      </c>
      <c r="B32" s="56" t="s">
        <v>30</v>
      </c>
      <c r="C32" s="362">
        <f t="shared" si="1"/>
        <v>0</v>
      </c>
      <c r="D32" s="191" t="s">
        <v>24</v>
      </c>
      <c r="E32" s="58" t="s">
        <v>24</v>
      </c>
      <c r="F32" s="231" t="s">
        <v>24</v>
      </c>
      <c r="G32" s="230" t="s">
        <v>24</v>
      </c>
      <c r="H32" s="191" t="s">
        <v>24</v>
      </c>
      <c r="I32" s="60" t="s">
        <v>24</v>
      </c>
      <c r="J32" s="253"/>
      <c r="K32" s="202"/>
      <c r="L32" s="110">
        <f t="shared" si="2"/>
        <v>0</v>
      </c>
      <c r="M32" s="306" t="s">
        <v>24</v>
      </c>
      <c r="N32" s="58" t="s">
        <v>24</v>
      </c>
      <c r="O32" s="60" t="s">
        <v>24</v>
      </c>
      <c r="P32" s="344"/>
      <c r="R32" s="300"/>
      <c r="S32" s="300"/>
      <c r="T32" s="300"/>
    </row>
    <row r="33" spans="1:20" s="19" customFormat="1" ht="36" x14ac:dyDescent="0.25">
      <c r="A33" s="49">
        <v>21370</v>
      </c>
      <c r="B33" s="42" t="s">
        <v>31</v>
      </c>
      <c r="C33" s="373">
        <f t="shared" si="1"/>
        <v>0</v>
      </c>
      <c r="D33" s="189" t="s">
        <v>24</v>
      </c>
      <c r="E33" s="45" t="s">
        <v>24</v>
      </c>
      <c r="F33" s="227" t="s">
        <v>24</v>
      </c>
      <c r="G33" s="226" t="s">
        <v>24</v>
      </c>
      <c r="H33" s="189" t="s">
        <v>24</v>
      </c>
      <c r="I33" s="46" t="s">
        <v>24</v>
      </c>
      <c r="J33" s="249">
        <f>SUM(J34)</f>
        <v>0</v>
      </c>
      <c r="K33" s="105">
        <f>SUM(K34)</f>
        <v>0</v>
      </c>
      <c r="L33" s="115">
        <f t="shared" si="2"/>
        <v>0</v>
      </c>
      <c r="M33" s="293" t="s">
        <v>24</v>
      </c>
      <c r="N33" s="45" t="s">
        <v>24</v>
      </c>
      <c r="O33" s="46" t="s">
        <v>24</v>
      </c>
      <c r="P33" s="346"/>
      <c r="R33" s="300"/>
      <c r="S33" s="300"/>
      <c r="T33" s="300"/>
    </row>
    <row r="34" spans="1:20" ht="36" x14ac:dyDescent="0.25">
      <c r="A34" s="63">
        <v>21379</v>
      </c>
      <c r="B34" s="64" t="s">
        <v>32</v>
      </c>
      <c r="C34" s="365">
        <f t="shared" si="1"/>
        <v>0</v>
      </c>
      <c r="D34" s="192" t="s">
        <v>24</v>
      </c>
      <c r="E34" s="55" t="s">
        <v>24</v>
      </c>
      <c r="F34" s="74" t="s">
        <v>24</v>
      </c>
      <c r="G34" s="232" t="s">
        <v>24</v>
      </c>
      <c r="H34" s="192" t="s">
        <v>24</v>
      </c>
      <c r="I34" s="67" t="s">
        <v>24</v>
      </c>
      <c r="J34" s="270"/>
      <c r="K34" s="211"/>
      <c r="L34" s="169">
        <f t="shared" si="2"/>
        <v>0</v>
      </c>
      <c r="M34" s="307" t="s">
        <v>24</v>
      </c>
      <c r="N34" s="55" t="s">
        <v>24</v>
      </c>
      <c r="O34" s="67" t="s">
        <v>24</v>
      </c>
      <c r="P34" s="347"/>
      <c r="R34" s="300"/>
      <c r="S34" s="300"/>
      <c r="T34" s="300"/>
    </row>
    <row r="35" spans="1:20" s="19" customFormat="1" x14ac:dyDescent="0.25">
      <c r="A35" s="49">
        <v>21380</v>
      </c>
      <c r="B35" s="42" t="s">
        <v>33</v>
      </c>
      <c r="C35" s="373">
        <f t="shared" si="1"/>
        <v>9279</v>
      </c>
      <c r="D35" s="189" t="s">
        <v>24</v>
      </c>
      <c r="E35" s="45" t="s">
        <v>24</v>
      </c>
      <c r="F35" s="227" t="s">
        <v>24</v>
      </c>
      <c r="G35" s="226" t="s">
        <v>24</v>
      </c>
      <c r="H35" s="189" t="s">
        <v>24</v>
      </c>
      <c r="I35" s="46" t="s">
        <v>24</v>
      </c>
      <c r="J35" s="249">
        <f>SUM(J36:J37)</f>
        <v>9279</v>
      </c>
      <c r="K35" s="105">
        <f>SUM(K36:K37)</f>
        <v>0</v>
      </c>
      <c r="L35" s="115">
        <f t="shared" si="2"/>
        <v>9279</v>
      </c>
      <c r="M35" s="293" t="s">
        <v>24</v>
      </c>
      <c r="N35" s="45" t="s">
        <v>24</v>
      </c>
      <c r="O35" s="46" t="s">
        <v>24</v>
      </c>
      <c r="P35" s="346"/>
      <c r="R35" s="300"/>
      <c r="S35" s="300"/>
      <c r="T35" s="300"/>
    </row>
    <row r="36" spans="1:20" x14ac:dyDescent="0.25">
      <c r="A36" s="31">
        <v>21381</v>
      </c>
      <c r="B36" s="50" t="s">
        <v>34</v>
      </c>
      <c r="C36" s="374">
        <f t="shared" si="1"/>
        <v>9279</v>
      </c>
      <c r="D36" s="190" t="s">
        <v>24</v>
      </c>
      <c r="E36" s="52" t="s">
        <v>24</v>
      </c>
      <c r="F36" s="229" t="s">
        <v>24</v>
      </c>
      <c r="G36" s="228" t="s">
        <v>24</v>
      </c>
      <c r="H36" s="190" t="s">
        <v>24</v>
      </c>
      <c r="I36" s="54" t="s">
        <v>24</v>
      </c>
      <c r="J36" s="252">
        <v>9279</v>
      </c>
      <c r="K36" s="201"/>
      <c r="L36" s="109">
        <f t="shared" si="2"/>
        <v>9279</v>
      </c>
      <c r="M36" s="305" t="s">
        <v>24</v>
      </c>
      <c r="N36" s="52" t="s">
        <v>24</v>
      </c>
      <c r="O36" s="54" t="s">
        <v>24</v>
      </c>
      <c r="P36" s="343"/>
      <c r="R36" s="300"/>
      <c r="S36" s="300"/>
      <c r="T36" s="300"/>
    </row>
    <row r="37" spans="1:20" ht="24" x14ac:dyDescent="0.25">
      <c r="A37" s="35">
        <v>21383</v>
      </c>
      <c r="B37" s="56" t="s">
        <v>35</v>
      </c>
      <c r="C37" s="362">
        <f t="shared" si="1"/>
        <v>0</v>
      </c>
      <c r="D37" s="191" t="s">
        <v>24</v>
      </c>
      <c r="E37" s="58" t="s">
        <v>24</v>
      </c>
      <c r="F37" s="231" t="s">
        <v>24</v>
      </c>
      <c r="G37" s="230" t="s">
        <v>24</v>
      </c>
      <c r="H37" s="191" t="s">
        <v>24</v>
      </c>
      <c r="I37" s="60" t="s">
        <v>24</v>
      </c>
      <c r="J37" s="253"/>
      <c r="K37" s="202"/>
      <c r="L37" s="110">
        <f t="shared" si="2"/>
        <v>0</v>
      </c>
      <c r="M37" s="306" t="s">
        <v>24</v>
      </c>
      <c r="N37" s="58" t="s">
        <v>24</v>
      </c>
      <c r="O37" s="60" t="s">
        <v>24</v>
      </c>
      <c r="P37" s="344"/>
      <c r="R37" s="300"/>
      <c r="S37" s="300"/>
      <c r="T37" s="300"/>
    </row>
    <row r="38" spans="1:20" s="19" customFormat="1" ht="24" x14ac:dyDescent="0.25">
      <c r="A38" s="49">
        <v>21390</v>
      </c>
      <c r="B38" s="42" t="s">
        <v>36</v>
      </c>
      <c r="C38" s="373">
        <f t="shared" si="1"/>
        <v>740</v>
      </c>
      <c r="D38" s="189" t="s">
        <v>24</v>
      </c>
      <c r="E38" s="45" t="s">
        <v>24</v>
      </c>
      <c r="F38" s="227" t="s">
        <v>24</v>
      </c>
      <c r="G38" s="226" t="s">
        <v>24</v>
      </c>
      <c r="H38" s="189" t="s">
        <v>24</v>
      </c>
      <c r="I38" s="46" t="s">
        <v>24</v>
      </c>
      <c r="J38" s="249">
        <f>SUM(J39:J42)</f>
        <v>740</v>
      </c>
      <c r="K38" s="105">
        <f>SUM(K39:K42)</f>
        <v>0</v>
      </c>
      <c r="L38" s="115">
        <f t="shared" si="2"/>
        <v>740</v>
      </c>
      <c r="M38" s="293" t="s">
        <v>24</v>
      </c>
      <c r="N38" s="45" t="s">
        <v>24</v>
      </c>
      <c r="O38" s="46" t="s">
        <v>24</v>
      </c>
      <c r="P38" s="346"/>
      <c r="R38" s="300"/>
      <c r="S38" s="300"/>
      <c r="T38" s="300"/>
    </row>
    <row r="39" spans="1:20" ht="24" x14ac:dyDescent="0.25">
      <c r="A39" s="31">
        <v>21391</v>
      </c>
      <c r="B39" s="50" t="s">
        <v>37</v>
      </c>
      <c r="C39" s="374">
        <f t="shared" si="1"/>
        <v>0</v>
      </c>
      <c r="D39" s="190" t="s">
        <v>24</v>
      </c>
      <c r="E39" s="52" t="s">
        <v>24</v>
      </c>
      <c r="F39" s="229" t="s">
        <v>24</v>
      </c>
      <c r="G39" s="228" t="s">
        <v>24</v>
      </c>
      <c r="H39" s="190" t="s">
        <v>24</v>
      </c>
      <c r="I39" s="54" t="s">
        <v>24</v>
      </c>
      <c r="J39" s="252"/>
      <c r="K39" s="201"/>
      <c r="L39" s="109">
        <f t="shared" si="2"/>
        <v>0</v>
      </c>
      <c r="M39" s="305" t="s">
        <v>24</v>
      </c>
      <c r="N39" s="52" t="s">
        <v>24</v>
      </c>
      <c r="O39" s="54" t="s">
        <v>24</v>
      </c>
      <c r="P39" s="343"/>
      <c r="R39" s="300"/>
      <c r="S39" s="300"/>
      <c r="T39" s="300"/>
    </row>
    <row r="40" spans="1:20" x14ac:dyDescent="0.25">
      <c r="A40" s="35">
        <v>21393</v>
      </c>
      <c r="B40" s="56" t="s">
        <v>38</v>
      </c>
      <c r="C40" s="362">
        <f t="shared" si="1"/>
        <v>0</v>
      </c>
      <c r="D40" s="191" t="s">
        <v>24</v>
      </c>
      <c r="E40" s="58" t="s">
        <v>24</v>
      </c>
      <c r="F40" s="231" t="s">
        <v>24</v>
      </c>
      <c r="G40" s="230" t="s">
        <v>24</v>
      </c>
      <c r="H40" s="191" t="s">
        <v>24</v>
      </c>
      <c r="I40" s="60" t="s">
        <v>24</v>
      </c>
      <c r="J40" s="253"/>
      <c r="K40" s="202"/>
      <c r="L40" s="110">
        <f t="shared" si="2"/>
        <v>0</v>
      </c>
      <c r="M40" s="306" t="s">
        <v>24</v>
      </c>
      <c r="N40" s="58" t="s">
        <v>24</v>
      </c>
      <c r="O40" s="60" t="s">
        <v>24</v>
      </c>
      <c r="P40" s="344"/>
      <c r="R40" s="300"/>
      <c r="S40" s="300"/>
      <c r="T40" s="300"/>
    </row>
    <row r="41" spans="1:20" x14ac:dyDescent="0.25">
      <c r="A41" s="35">
        <v>21395</v>
      </c>
      <c r="B41" s="56" t="s">
        <v>39</v>
      </c>
      <c r="C41" s="362">
        <f t="shared" si="1"/>
        <v>0</v>
      </c>
      <c r="D41" s="191" t="s">
        <v>24</v>
      </c>
      <c r="E41" s="58" t="s">
        <v>24</v>
      </c>
      <c r="F41" s="231" t="s">
        <v>24</v>
      </c>
      <c r="G41" s="230" t="s">
        <v>24</v>
      </c>
      <c r="H41" s="191" t="s">
        <v>24</v>
      </c>
      <c r="I41" s="60" t="s">
        <v>24</v>
      </c>
      <c r="J41" s="253"/>
      <c r="K41" s="202"/>
      <c r="L41" s="110">
        <f t="shared" si="2"/>
        <v>0</v>
      </c>
      <c r="M41" s="306" t="s">
        <v>24</v>
      </c>
      <c r="N41" s="58" t="s">
        <v>24</v>
      </c>
      <c r="O41" s="60" t="s">
        <v>24</v>
      </c>
      <c r="P41" s="344"/>
      <c r="R41" s="300"/>
      <c r="S41" s="300"/>
      <c r="T41" s="300"/>
    </row>
    <row r="42" spans="1:20" ht="24" x14ac:dyDescent="0.25">
      <c r="A42" s="35">
        <v>21399</v>
      </c>
      <c r="B42" s="56" t="s">
        <v>40</v>
      </c>
      <c r="C42" s="362">
        <f t="shared" si="1"/>
        <v>740</v>
      </c>
      <c r="D42" s="191" t="s">
        <v>24</v>
      </c>
      <c r="E42" s="58" t="s">
        <v>24</v>
      </c>
      <c r="F42" s="231" t="s">
        <v>24</v>
      </c>
      <c r="G42" s="230" t="s">
        <v>24</v>
      </c>
      <c r="H42" s="191" t="s">
        <v>24</v>
      </c>
      <c r="I42" s="60" t="s">
        <v>24</v>
      </c>
      <c r="J42" s="253">
        <v>740</v>
      </c>
      <c r="K42" s="202"/>
      <c r="L42" s="110">
        <f t="shared" si="2"/>
        <v>740</v>
      </c>
      <c r="M42" s="306" t="s">
        <v>24</v>
      </c>
      <c r="N42" s="58" t="s">
        <v>24</v>
      </c>
      <c r="O42" s="60" t="s">
        <v>24</v>
      </c>
      <c r="P42" s="344"/>
      <c r="R42" s="300"/>
      <c r="S42" s="300"/>
      <c r="T42" s="300"/>
    </row>
    <row r="43" spans="1:20" s="19" customFormat="1" ht="36.75" customHeight="1" x14ac:dyDescent="0.25">
      <c r="A43" s="49">
        <v>21420</v>
      </c>
      <c r="B43" s="42" t="s">
        <v>41</v>
      </c>
      <c r="C43" s="375">
        <f>F43</f>
        <v>0</v>
      </c>
      <c r="D43" s="795"/>
      <c r="E43" s="44"/>
      <c r="F43" s="234">
        <f>D43+E43</f>
        <v>0</v>
      </c>
      <c r="G43" s="226" t="s">
        <v>24</v>
      </c>
      <c r="H43" s="189" t="s">
        <v>24</v>
      </c>
      <c r="I43" s="46" t="s">
        <v>24</v>
      </c>
      <c r="J43" s="226" t="s">
        <v>24</v>
      </c>
      <c r="K43" s="189" t="s">
        <v>24</v>
      </c>
      <c r="L43" s="46" t="s">
        <v>24</v>
      </c>
      <c r="M43" s="293" t="s">
        <v>24</v>
      </c>
      <c r="N43" s="45" t="s">
        <v>24</v>
      </c>
      <c r="O43" s="46" t="s">
        <v>24</v>
      </c>
      <c r="P43" s="346"/>
      <c r="R43" s="300"/>
      <c r="S43" s="300"/>
      <c r="T43" s="300"/>
    </row>
    <row r="44" spans="1:20" s="19" customFormat="1" ht="24" x14ac:dyDescent="0.25">
      <c r="A44" s="71">
        <v>21490</v>
      </c>
      <c r="B44" s="72" t="s">
        <v>42</v>
      </c>
      <c r="C44" s="375">
        <f>F44+I44+L44</f>
        <v>0</v>
      </c>
      <c r="D44" s="193">
        <f>D45</f>
        <v>0</v>
      </c>
      <c r="E44" s="73">
        <f>E45</f>
        <v>0</v>
      </c>
      <c r="F44" s="236">
        <f>D44+E44</f>
        <v>0</v>
      </c>
      <c r="G44" s="235">
        <f t="shared" ref="G44:K44" si="3">G45</f>
        <v>0</v>
      </c>
      <c r="H44" s="193">
        <f t="shared" si="3"/>
        <v>0</v>
      </c>
      <c r="I44" s="280">
        <f>G44+H44</f>
        <v>0</v>
      </c>
      <c r="J44" s="235">
        <f t="shared" si="3"/>
        <v>0</v>
      </c>
      <c r="K44" s="193">
        <f t="shared" si="3"/>
        <v>0</v>
      </c>
      <c r="L44" s="280">
        <f>J44+K44</f>
        <v>0</v>
      </c>
      <c r="M44" s="293" t="s">
        <v>24</v>
      </c>
      <c r="N44" s="45" t="s">
        <v>24</v>
      </c>
      <c r="O44" s="46" t="s">
        <v>24</v>
      </c>
      <c r="P44" s="346"/>
      <c r="R44" s="300"/>
      <c r="S44" s="300"/>
      <c r="T44" s="300"/>
    </row>
    <row r="45" spans="1:20" s="19" customFormat="1" ht="24" x14ac:dyDescent="0.25">
      <c r="A45" s="35">
        <v>21499</v>
      </c>
      <c r="B45" s="56" t="s">
        <v>43</v>
      </c>
      <c r="C45" s="376">
        <f>F45+I45+L45</f>
        <v>0</v>
      </c>
      <c r="D45" s="186"/>
      <c r="E45" s="32"/>
      <c r="F45" s="220">
        <f>D45+E45</f>
        <v>0</v>
      </c>
      <c r="G45" s="281"/>
      <c r="H45" s="186"/>
      <c r="I45" s="33">
        <f>G45+H45</f>
        <v>0</v>
      </c>
      <c r="J45" s="219"/>
      <c r="K45" s="186"/>
      <c r="L45" s="33">
        <f>J45+K45</f>
        <v>0</v>
      </c>
      <c r="M45" s="307" t="s">
        <v>24</v>
      </c>
      <c r="N45" s="55" t="s">
        <v>24</v>
      </c>
      <c r="O45" s="67" t="s">
        <v>24</v>
      </c>
      <c r="P45" s="347"/>
      <c r="R45" s="300"/>
      <c r="S45" s="300"/>
      <c r="T45" s="300"/>
    </row>
    <row r="46" spans="1:20" ht="24" x14ac:dyDescent="0.25">
      <c r="A46" s="75">
        <v>23000</v>
      </c>
      <c r="B46" s="76" t="s">
        <v>44</v>
      </c>
      <c r="C46" s="375">
        <f>O46</f>
        <v>0</v>
      </c>
      <c r="D46" s="194" t="s">
        <v>24</v>
      </c>
      <c r="E46" s="61" t="s">
        <v>24</v>
      </c>
      <c r="F46" s="238" t="s">
        <v>24</v>
      </c>
      <c r="G46" s="237" t="s">
        <v>24</v>
      </c>
      <c r="H46" s="194" t="s">
        <v>24</v>
      </c>
      <c r="I46" s="282" t="s">
        <v>24</v>
      </c>
      <c r="J46" s="237" t="s">
        <v>24</v>
      </c>
      <c r="K46" s="194" t="s">
        <v>24</v>
      </c>
      <c r="L46" s="282" t="s">
        <v>24</v>
      </c>
      <c r="M46" s="296">
        <f>SUM(M47:M48)</f>
        <v>0</v>
      </c>
      <c r="N46" s="70">
        <f>SUM(N47:N48)</f>
        <v>0</v>
      </c>
      <c r="O46" s="315">
        <f>M46+N46</f>
        <v>0</v>
      </c>
      <c r="P46" s="346"/>
      <c r="R46" s="300"/>
      <c r="S46" s="300"/>
      <c r="T46" s="300"/>
    </row>
    <row r="47" spans="1:20" ht="24" x14ac:dyDescent="0.25">
      <c r="A47" s="77">
        <v>23410</v>
      </c>
      <c r="B47" s="78" t="s">
        <v>45</v>
      </c>
      <c r="C47" s="377">
        <f>O47</f>
        <v>0</v>
      </c>
      <c r="D47" s="195" t="s">
        <v>24</v>
      </c>
      <c r="E47" s="80" t="s">
        <v>24</v>
      </c>
      <c r="F47" s="240" t="s">
        <v>24</v>
      </c>
      <c r="G47" s="239" t="s">
        <v>24</v>
      </c>
      <c r="H47" s="195" t="s">
        <v>24</v>
      </c>
      <c r="I47" s="283" t="s">
        <v>24</v>
      </c>
      <c r="J47" s="239" t="s">
        <v>24</v>
      </c>
      <c r="K47" s="195" t="s">
        <v>24</v>
      </c>
      <c r="L47" s="283" t="s">
        <v>24</v>
      </c>
      <c r="M47" s="297"/>
      <c r="N47" s="84"/>
      <c r="O47" s="81">
        <f>M47+N47</f>
        <v>0</v>
      </c>
      <c r="P47" s="348"/>
      <c r="R47" s="300"/>
      <c r="S47" s="300"/>
      <c r="T47" s="300"/>
    </row>
    <row r="48" spans="1:20" ht="24" x14ac:dyDescent="0.25">
      <c r="A48" s="77">
        <v>23510</v>
      </c>
      <c r="B48" s="78" t="s">
        <v>46</v>
      </c>
      <c r="C48" s="377">
        <f>O48</f>
        <v>0</v>
      </c>
      <c r="D48" s="195" t="s">
        <v>24</v>
      </c>
      <c r="E48" s="80" t="s">
        <v>24</v>
      </c>
      <c r="F48" s="240" t="s">
        <v>24</v>
      </c>
      <c r="G48" s="239" t="s">
        <v>24</v>
      </c>
      <c r="H48" s="195" t="s">
        <v>24</v>
      </c>
      <c r="I48" s="283" t="s">
        <v>24</v>
      </c>
      <c r="J48" s="239" t="s">
        <v>24</v>
      </c>
      <c r="K48" s="195" t="s">
        <v>24</v>
      </c>
      <c r="L48" s="283" t="s">
        <v>24</v>
      </c>
      <c r="M48" s="297"/>
      <c r="N48" s="84"/>
      <c r="O48" s="81">
        <f>M48+N48</f>
        <v>0</v>
      </c>
      <c r="P48" s="348"/>
      <c r="R48" s="300"/>
      <c r="S48" s="300"/>
      <c r="T48" s="300"/>
    </row>
    <row r="49" spans="1:20" x14ac:dyDescent="0.25">
      <c r="A49" s="82"/>
      <c r="B49" s="78"/>
      <c r="C49" s="378"/>
      <c r="D49" s="195"/>
      <c r="E49" s="80"/>
      <c r="F49" s="324"/>
      <c r="G49" s="239"/>
      <c r="H49" s="195"/>
      <c r="I49" s="283"/>
      <c r="J49" s="79"/>
      <c r="K49" s="325"/>
      <c r="L49" s="326"/>
      <c r="M49" s="327"/>
      <c r="N49" s="328"/>
      <c r="O49" s="326"/>
      <c r="P49" s="348"/>
      <c r="R49" s="300"/>
      <c r="S49" s="300"/>
      <c r="T49" s="300"/>
    </row>
    <row r="50" spans="1:20" s="19" customFormat="1" x14ac:dyDescent="0.25">
      <c r="A50" s="85"/>
      <c r="B50" s="86" t="s">
        <v>47</v>
      </c>
      <c r="C50" s="379"/>
      <c r="D50" s="332"/>
      <c r="E50" s="330"/>
      <c r="F50" s="331"/>
      <c r="G50" s="329"/>
      <c r="H50" s="332"/>
      <c r="I50" s="333"/>
      <c r="J50" s="329"/>
      <c r="K50" s="332"/>
      <c r="L50" s="333"/>
      <c r="M50" s="334"/>
      <c r="N50" s="330"/>
      <c r="O50" s="333"/>
      <c r="P50" s="349"/>
      <c r="R50" s="300"/>
      <c r="S50" s="300"/>
      <c r="T50" s="300"/>
    </row>
    <row r="51" spans="1:20" s="19" customFormat="1" ht="12.75" thickBot="1" x14ac:dyDescent="0.3">
      <c r="A51" s="87"/>
      <c r="B51" s="20" t="s">
        <v>48</v>
      </c>
      <c r="C51" s="380">
        <f t="shared" ref="C51:C114" si="4">F51+I51+L51+O51</f>
        <v>984776</v>
      </c>
      <c r="D51" s="196">
        <f>SUM(D52,D283)</f>
        <v>490926</v>
      </c>
      <c r="E51" s="89">
        <f>SUM(E52,E283)</f>
        <v>0</v>
      </c>
      <c r="F51" s="242">
        <f t="shared" ref="F51:F115" si="5">D51+E51</f>
        <v>490926</v>
      </c>
      <c r="G51" s="241">
        <f>SUM(G52,G283)</f>
        <v>481334</v>
      </c>
      <c r="H51" s="196">
        <f>SUM(H52,H283)</f>
        <v>0</v>
      </c>
      <c r="I51" s="90">
        <f t="shared" ref="I51:I115" si="6">G51+H51</f>
        <v>481334</v>
      </c>
      <c r="J51" s="241">
        <f>SUM(J52,J283)</f>
        <v>12516</v>
      </c>
      <c r="K51" s="196">
        <f>SUM(K52,K283)</f>
        <v>0</v>
      </c>
      <c r="L51" s="90">
        <f t="shared" ref="L51:L115" si="7">J51+K51</f>
        <v>12516</v>
      </c>
      <c r="M51" s="298">
        <f>SUM(M52,M283)</f>
        <v>0</v>
      </c>
      <c r="N51" s="89">
        <f>SUM(N52,N283)</f>
        <v>0</v>
      </c>
      <c r="O51" s="90">
        <f t="shared" ref="O51:O115" si="8">M51+N51</f>
        <v>0</v>
      </c>
      <c r="P51" s="341"/>
      <c r="R51" s="300"/>
      <c r="S51" s="300"/>
      <c r="T51" s="300"/>
    </row>
    <row r="52" spans="1:20" s="19" customFormat="1" ht="36.75" thickTop="1" x14ac:dyDescent="0.25">
      <c r="A52" s="91"/>
      <c r="B52" s="92" t="s">
        <v>49</v>
      </c>
      <c r="C52" s="381">
        <f t="shared" si="4"/>
        <v>984776</v>
      </c>
      <c r="D52" s="197">
        <f>SUM(D53,D195)</f>
        <v>490926</v>
      </c>
      <c r="E52" s="94">
        <f>SUM(E53,E195)</f>
        <v>0</v>
      </c>
      <c r="F52" s="244">
        <f t="shared" si="5"/>
        <v>490926</v>
      </c>
      <c r="G52" s="243">
        <f>SUM(G53,G195)</f>
        <v>481334</v>
      </c>
      <c r="H52" s="197">
        <f>SUM(H53,H195)</f>
        <v>0</v>
      </c>
      <c r="I52" s="95">
        <f t="shared" si="6"/>
        <v>481334</v>
      </c>
      <c r="J52" s="243">
        <f>SUM(J53,J195)</f>
        <v>12516</v>
      </c>
      <c r="K52" s="197">
        <f>SUM(K53,K195)</f>
        <v>0</v>
      </c>
      <c r="L52" s="95">
        <f t="shared" si="7"/>
        <v>12516</v>
      </c>
      <c r="M52" s="299">
        <f>SUM(M53,M195)</f>
        <v>0</v>
      </c>
      <c r="N52" s="94">
        <f>SUM(N53,N195)</f>
        <v>0</v>
      </c>
      <c r="O52" s="95">
        <f t="shared" si="8"/>
        <v>0</v>
      </c>
      <c r="P52" s="350"/>
      <c r="R52" s="300"/>
      <c r="S52" s="300"/>
      <c r="T52" s="300"/>
    </row>
    <row r="53" spans="1:20" s="19" customFormat="1" ht="24" x14ac:dyDescent="0.25">
      <c r="A53" s="96"/>
      <c r="B53" s="16" t="s">
        <v>50</v>
      </c>
      <c r="C53" s="382">
        <f t="shared" si="4"/>
        <v>949889</v>
      </c>
      <c r="D53" s="198">
        <f>SUM(D54,D76,D174,D188)</f>
        <v>460869</v>
      </c>
      <c r="E53" s="98">
        <f>SUM(E54,E76,E174,E188)</f>
        <v>0</v>
      </c>
      <c r="F53" s="246">
        <f t="shared" si="5"/>
        <v>460869</v>
      </c>
      <c r="G53" s="245">
        <f>SUM(G54,G76,G174,G188)</f>
        <v>476504</v>
      </c>
      <c r="H53" s="198">
        <f>SUM(H54,H76,H174,H188)</f>
        <v>0</v>
      </c>
      <c r="I53" s="99">
        <f t="shared" si="6"/>
        <v>476504</v>
      </c>
      <c r="J53" s="245">
        <f>SUM(J54,J76,J174,J188)</f>
        <v>12516</v>
      </c>
      <c r="K53" s="198">
        <f>SUM(K54,K76,K174,K188)</f>
        <v>0</v>
      </c>
      <c r="L53" s="99">
        <f t="shared" si="7"/>
        <v>12516</v>
      </c>
      <c r="M53" s="300">
        <f>SUM(M54,M76,M174,M188)</f>
        <v>0</v>
      </c>
      <c r="N53" s="98">
        <f>SUM(N54,N76,N174,N188)</f>
        <v>0</v>
      </c>
      <c r="O53" s="99">
        <f t="shared" si="8"/>
        <v>0</v>
      </c>
      <c r="P53" s="351"/>
      <c r="R53" s="300"/>
      <c r="S53" s="300"/>
      <c r="T53" s="300"/>
    </row>
    <row r="54" spans="1:20" s="19" customFormat="1" x14ac:dyDescent="0.25">
      <c r="A54" s="100">
        <v>1000</v>
      </c>
      <c r="B54" s="100" t="s">
        <v>51</v>
      </c>
      <c r="C54" s="383">
        <f t="shared" si="4"/>
        <v>779235</v>
      </c>
      <c r="D54" s="199">
        <f>SUM(D55,D68)</f>
        <v>307066</v>
      </c>
      <c r="E54" s="102">
        <f>SUM(E55,E68)</f>
        <v>0</v>
      </c>
      <c r="F54" s="248">
        <f t="shared" si="5"/>
        <v>307066</v>
      </c>
      <c r="G54" s="247">
        <f>SUM(G55,G68)</f>
        <v>472169</v>
      </c>
      <c r="H54" s="199">
        <f>SUM(H55,H68)</f>
        <v>0</v>
      </c>
      <c r="I54" s="103">
        <f t="shared" si="6"/>
        <v>472169</v>
      </c>
      <c r="J54" s="247">
        <f>SUM(J55,J68)</f>
        <v>0</v>
      </c>
      <c r="K54" s="199">
        <f>SUM(K55,K68)</f>
        <v>0</v>
      </c>
      <c r="L54" s="103">
        <f t="shared" si="7"/>
        <v>0</v>
      </c>
      <c r="M54" s="139">
        <f>SUM(M55,M68)</f>
        <v>0</v>
      </c>
      <c r="N54" s="102">
        <f>SUM(N55,N68)</f>
        <v>0</v>
      </c>
      <c r="O54" s="103">
        <f t="shared" si="8"/>
        <v>0</v>
      </c>
      <c r="P54" s="352"/>
      <c r="R54" s="300"/>
      <c r="S54" s="300"/>
      <c r="T54" s="300"/>
    </row>
    <row r="55" spans="1:20" x14ac:dyDescent="0.25">
      <c r="A55" s="42">
        <v>1100</v>
      </c>
      <c r="B55" s="104" t="s">
        <v>52</v>
      </c>
      <c r="C55" s="373">
        <f t="shared" si="4"/>
        <v>597916</v>
      </c>
      <c r="D55" s="105">
        <f>SUM(D56,D59,D67)</f>
        <v>217272</v>
      </c>
      <c r="E55" s="48">
        <f>SUM(E56,E59,E67)</f>
        <v>0</v>
      </c>
      <c r="F55" s="250">
        <f t="shared" si="5"/>
        <v>217272</v>
      </c>
      <c r="G55" s="249">
        <f>SUM(G56,G59,G67)</f>
        <v>380644</v>
      </c>
      <c r="H55" s="105">
        <f>SUM(H56,H59,H67)</f>
        <v>0</v>
      </c>
      <c r="I55" s="115">
        <f t="shared" si="6"/>
        <v>380644</v>
      </c>
      <c r="J55" s="249">
        <f>SUM(J56,J59,J67)</f>
        <v>0</v>
      </c>
      <c r="K55" s="105">
        <f>SUM(K56,K59,K67)</f>
        <v>0</v>
      </c>
      <c r="L55" s="115">
        <f t="shared" si="7"/>
        <v>0</v>
      </c>
      <c r="M55" s="140">
        <f>SUM(M56,M59,M67)</f>
        <v>0</v>
      </c>
      <c r="N55" s="130">
        <f>SUM(N56,N59,N67)</f>
        <v>0</v>
      </c>
      <c r="O55" s="160">
        <f t="shared" si="8"/>
        <v>0</v>
      </c>
      <c r="P55" s="353"/>
      <c r="R55" s="300"/>
      <c r="S55" s="300"/>
      <c r="T55" s="300"/>
    </row>
    <row r="56" spans="1:20" x14ac:dyDescent="0.25">
      <c r="A56" s="106">
        <v>1110</v>
      </c>
      <c r="B56" s="78" t="s">
        <v>53</v>
      </c>
      <c r="C56" s="378">
        <f t="shared" si="4"/>
        <v>542306</v>
      </c>
      <c r="D56" s="200">
        <f>SUM(D57:D58)</f>
        <v>189274</v>
      </c>
      <c r="E56" s="107">
        <f>SUM(E57:E58)</f>
        <v>0</v>
      </c>
      <c r="F56" s="251">
        <f t="shared" si="5"/>
        <v>189274</v>
      </c>
      <c r="G56" s="131">
        <f>SUM(G57:G58)</f>
        <v>353032</v>
      </c>
      <c r="H56" s="200">
        <f>SUM(H57:H58)</f>
        <v>0</v>
      </c>
      <c r="I56" s="108">
        <f t="shared" si="6"/>
        <v>353032</v>
      </c>
      <c r="J56" s="131">
        <f>SUM(J57:J58)</f>
        <v>0</v>
      </c>
      <c r="K56" s="200">
        <f>SUM(K57:K58)</f>
        <v>0</v>
      </c>
      <c r="L56" s="108">
        <f t="shared" si="7"/>
        <v>0</v>
      </c>
      <c r="M56" s="136">
        <f>SUM(M57:M58)</f>
        <v>0</v>
      </c>
      <c r="N56" s="107">
        <f>SUM(N57:N58)</f>
        <v>0</v>
      </c>
      <c r="O56" s="108">
        <f t="shared" si="8"/>
        <v>0</v>
      </c>
      <c r="P56" s="348"/>
      <c r="R56" s="300"/>
      <c r="S56" s="300"/>
      <c r="T56" s="300"/>
    </row>
    <row r="57" spans="1:20" x14ac:dyDescent="0.25">
      <c r="A57" s="31">
        <v>1111</v>
      </c>
      <c r="B57" s="50" t="s">
        <v>54</v>
      </c>
      <c r="C57" s="374">
        <f t="shared" si="4"/>
        <v>0</v>
      </c>
      <c r="D57" s="201"/>
      <c r="E57" s="53"/>
      <c r="F57" s="145">
        <f t="shared" si="5"/>
        <v>0</v>
      </c>
      <c r="G57" s="252"/>
      <c r="H57" s="201"/>
      <c r="I57" s="109">
        <f t="shared" si="6"/>
        <v>0</v>
      </c>
      <c r="J57" s="252"/>
      <c r="K57" s="201"/>
      <c r="L57" s="109">
        <f t="shared" si="7"/>
        <v>0</v>
      </c>
      <c r="M57" s="294"/>
      <c r="N57" s="53"/>
      <c r="O57" s="109">
        <f t="shared" si="8"/>
        <v>0</v>
      </c>
      <c r="P57" s="343"/>
      <c r="R57" s="300"/>
      <c r="S57" s="300"/>
      <c r="T57" s="300"/>
    </row>
    <row r="58" spans="1:20" ht="24" customHeight="1" x14ac:dyDescent="0.25">
      <c r="A58" s="35">
        <v>1119</v>
      </c>
      <c r="B58" s="56" t="s">
        <v>55</v>
      </c>
      <c r="C58" s="362">
        <f t="shared" si="4"/>
        <v>542306</v>
      </c>
      <c r="D58" s="202">
        <v>189274</v>
      </c>
      <c r="E58" s="59"/>
      <c r="F58" s="143">
        <f t="shared" si="5"/>
        <v>189274</v>
      </c>
      <c r="G58" s="253">
        <v>353032</v>
      </c>
      <c r="H58" s="202"/>
      <c r="I58" s="110">
        <f t="shared" si="6"/>
        <v>353032</v>
      </c>
      <c r="J58" s="253"/>
      <c r="K58" s="202"/>
      <c r="L58" s="110">
        <f t="shared" si="7"/>
        <v>0</v>
      </c>
      <c r="M58" s="125"/>
      <c r="N58" s="59"/>
      <c r="O58" s="110">
        <f t="shared" si="8"/>
        <v>0</v>
      </c>
      <c r="P58" s="344"/>
      <c r="R58" s="300"/>
      <c r="S58" s="300"/>
      <c r="T58" s="300"/>
    </row>
    <row r="59" spans="1:20" ht="23.25" customHeight="1" x14ac:dyDescent="0.25">
      <c r="A59" s="111">
        <v>1140</v>
      </c>
      <c r="B59" s="56" t="s">
        <v>56</v>
      </c>
      <c r="C59" s="362">
        <f t="shared" si="4"/>
        <v>55610</v>
      </c>
      <c r="D59" s="118">
        <f>SUM(D60:D66)</f>
        <v>27998</v>
      </c>
      <c r="E59" s="38">
        <f>SUM(E60:E66)</f>
        <v>0</v>
      </c>
      <c r="F59" s="149">
        <f>D59+E59</f>
        <v>27998</v>
      </c>
      <c r="G59" s="254">
        <f>SUM(G60:G66)</f>
        <v>27612</v>
      </c>
      <c r="H59" s="118">
        <f>SUM(H60:H66)</f>
        <v>0</v>
      </c>
      <c r="I59" s="112">
        <f t="shared" si="6"/>
        <v>27612</v>
      </c>
      <c r="J59" s="254">
        <f>SUM(J60:J66)</f>
        <v>0</v>
      </c>
      <c r="K59" s="118">
        <f>SUM(K60:K66)</f>
        <v>0</v>
      </c>
      <c r="L59" s="112">
        <f t="shared" si="7"/>
        <v>0</v>
      </c>
      <c r="M59" s="135">
        <f>SUM(M60:M66)</f>
        <v>0</v>
      </c>
      <c r="N59" s="38">
        <f>SUM(N60:N66)</f>
        <v>0</v>
      </c>
      <c r="O59" s="112">
        <f t="shared" si="8"/>
        <v>0</v>
      </c>
      <c r="P59" s="344"/>
      <c r="R59" s="300"/>
      <c r="S59" s="300"/>
      <c r="T59" s="300"/>
    </row>
    <row r="60" spans="1:20" x14ac:dyDescent="0.25">
      <c r="A60" s="35">
        <v>1141</v>
      </c>
      <c r="B60" s="56" t="s">
        <v>57</v>
      </c>
      <c r="C60" s="362">
        <f t="shared" si="4"/>
        <v>3723</v>
      </c>
      <c r="D60" s="202">
        <v>3723</v>
      </c>
      <c r="E60" s="59"/>
      <c r="F60" s="143">
        <f t="shared" si="5"/>
        <v>3723</v>
      </c>
      <c r="G60" s="253"/>
      <c r="H60" s="202"/>
      <c r="I60" s="110">
        <f t="shared" si="6"/>
        <v>0</v>
      </c>
      <c r="J60" s="253"/>
      <c r="K60" s="202"/>
      <c r="L60" s="110">
        <f t="shared" si="7"/>
        <v>0</v>
      </c>
      <c r="M60" s="125"/>
      <c r="N60" s="59"/>
      <c r="O60" s="110">
        <f t="shared" si="8"/>
        <v>0</v>
      </c>
      <c r="P60" s="344"/>
      <c r="R60" s="300"/>
      <c r="S60" s="300"/>
      <c r="T60" s="300"/>
    </row>
    <row r="61" spans="1:20" ht="24.75" customHeight="1" x14ac:dyDescent="0.25">
      <c r="A61" s="35">
        <v>1142</v>
      </c>
      <c r="B61" s="56" t="s">
        <v>58</v>
      </c>
      <c r="C61" s="362">
        <f t="shared" si="4"/>
        <v>918</v>
      </c>
      <c r="D61" s="202">
        <v>918</v>
      </c>
      <c r="E61" s="59"/>
      <c r="F61" s="143">
        <f t="shared" si="5"/>
        <v>918</v>
      </c>
      <c r="G61" s="253"/>
      <c r="H61" s="202"/>
      <c r="I61" s="110">
        <f t="shared" si="6"/>
        <v>0</v>
      </c>
      <c r="J61" s="253"/>
      <c r="K61" s="202"/>
      <c r="L61" s="110">
        <f t="shared" si="7"/>
        <v>0</v>
      </c>
      <c r="M61" s="125"/>
      <c r="N61" s="59"/>
      <c r="O61" s="110">
        <f t="shared" si="8"/>
        <v>0</v>
      </c>
      <c r="P61" s="344"/>
      <c r="R61" s="300"/>
      <c r="S61" s="300"/>
      <c r="T61" s="300"/>
    </row>
    <row r="62" spans="1:20" ht="24" x14ac:dyDescent="0.25">
      <c r="A62" s="35">
        <v>1145</v>
      </c>
      <c r="B62" s="56" t="s">
        <v>59</v>
      </c>
      <c r="C62" s="362">
        <f t="shared" si="4"/>
        <v>4980</v>
      </c>
      <c r="D62" s="202">
        <v>324</v>
      </c>
      <c r="E62" s="59"/>
      <c r="F62" s="143">
        <f t="shared" si="5"/>
        <v>324</v>
      </c>
      <c r="G62" s="253">
        <v>4656</v>
      </c>
      <c r="H62" s="202"/>
      <c r="I62" s="110">
        <f t="shared" si="6"/>
        <v>4656</v>
      </c>
      <c r="J62" s="253"/>
      <c r="K62" s="202"/>
      <c r="L62" s="110">
        <f t="shared" si="7"/>
        <v>0</v>
      </c>
      <c r="M62" s="125"/>
      <c r="N62" s="59"/>
      <c r="O62" s="110">
        <f t="shared" si="8"/>
        <v>0</v>
      </c>
      <c r="P62" s="344"/>
      <c r="R62" s="300"/>
      <c r="S62" s="300"/>
      <c r="T62" s="300"/>
    </row>
    <row r="63" spans="1:20" ht="27.75" customHeight="1" x14ac:dyDescent="0.25">
      <c r="A63" s="35">
        <v>1146</v>
      </c>
      <c r="B63" s="56" t="s">
        <v>60</v>
      </c>
      <c r="C63" s="362">
        <f t="shared" si="4"/>
        <v>0</v>
      </c>
      <c r="D63" s="202"/>
      <c r="E63" s="59"/>
      <c r="F63" s="143">
        <f t="shared" si="5"/>
        <v>0</v>
      </c>
      <c r="G63" s="253"/>
      <c r="H63" s="202"/>
      <c r="I63" s="110">
        <f t="shared" si="6"/>
        <v>0</v>
      </c>
      <c r="J63" s="253"/>
      <c r="K63" s="202"/>
      <c r="L63" s="110">
        <f t="shared" si="7"/>
        <v>0</v>
      </c>
      <c r="M63" s="125"/>
      <c r="N63" s="59"/>
      <c r="O63" s="110">
        <f t="shared" si="8"/>
        <v>0</v>
      </c>
      <c r="P63" s="344"/>
      <c r="R63" s="300"/>
      <c r="S63" s="300"/>
      <c r="T63" s="300"/>
    </row>
    <row r="64" spans="1:20" x14ac:dyDescent="0.25">
      <c r="A64" s="35">
        <v>1147</v>
      </c>
      <c r="B64" s="56" t="s">
        <v>61</v>
      </c>
      <c r="C64" s="362">
        <f t="shared" si="4"/>
        <v>9858</v>
      </c>
      <c r="D64" s="202">
        <v>3438</v>
      </c>
      <c r="E64" s="59"/>
      <c r="F64" s="143">
        <f t="shared" si="5"/>
        <v>3438</v>
      </c>
      <c r="G64" s="253">
        <v>6420</v>
      </c>
      <c r="H64" s="202"/>
      <c r="I64" s="110">
        <f t="shared" si="6"/>
        <v>6420</v>
      </c>
      <c r="J64" s="253"/>
      <c r="K64" s="202"/>
      <c r="L64" s="110">
        <f t="shared" si="7"/>
        <v>0</v>
      </c>
      <c r="M64" s="125"/>
      <c r="N64" s="59"/>
      <c r="O64" s="110">
        <f t="shared" si="8"/>
        <v>0</v>
      </c>
      <c r="P64" s="344"/>
      <c r="R64" s="300"/>
      <c r="S64" s="300"/>
      <c r="T64" s="300"/>
    </row>
    <row r="65" spans="1:20" x14ac:dyDescent="0.25">
      <c r="A65" s="35">
        <v>1148</v>
      </c>
      <c r="B65" s="56" t="s">
        <v>295</v>
      </c>
      <c r="C65" s="362">
        <f t="shared" si="4"/>
        <v>17873</v>
      </c>
      <c r="D65" s="202">
        <v>17873</v>
      </c>
      <c r="E65" s="59"/>
      <c r="F65" s="143">
        <f t="shared" si="5"/>
        <v>17873</v>
      </c>
      <c r="G65" s="253"/>
      <c r="H65" s="202"/>
      <c r="I65" s="110">
        <f t="shared" si="6"/>
        <v>0</v>
      </c>
      <c r="J65" s="253"/>
      <c r="K65" s="202"/>
      <c r="L65" s="110">
        <f t="shared" si="7"/>
        <v>0</v>
      </c>
      <c r="M65" s="125"/>
      <c r="N65" s="59"/>
      <c r="O65" s="110">
        <f t="shared" si="8"/>
        <v>0</v>
      </c>
      <c r="P65" s="344"/>
      <c r="R65" s="300"/>
      <c r="S65" s="300"/>
      <c r="T65" s="300"/>
    </row>
    <row r="66" spans="1:20" ht="37.5" customHeight="1" x14ac:dyDescent="0.25">
      <c r="A66" s="35">
        <v>1149</v>
      </c>
      <c r="B66" s="56" t="s">
        <v>62</v>
      </c>
      <c r="C66" s="362">
        <f t="shared" si="4"/>
        <v>18258</v>
      </c>
      <c r="D66" s="202">
        <v>1722</v>
      </c>
      <c r="E66" s="59"/>
      <c r="F66" s="143">
        <f t="shared" si="5"/>
        <v>1722</v>
      </c>
      <c r="G66" s="253">
        <v>16536</v>
      </c>
      <c r="H66" s="202"/>
      <c r="I66" s="110">
        <f t="shared" si="6"/>
        <v>16536</v>
      </c>
      <c r="J66" s="253"/>
      <c r="K66" s="202"/>
      <c r="L66" s="110">
        <f t="shared" si="7"/>
        <v>0</v>
      </c>
      <c r="M66" s="125"/>
      <c r="N66" s="59"/>
      <c r="O66" s="110">
        <f t="shared" si="8"/>
        <v>0</v>
      </c>
      <c r="P66" s="344"/>
      <c r="R66" s="300"/>
      <c r="S66" s="300"/>
      <c r="T66" s="300"/>
    </row>
    <row r="67" spans="1:20" ht="36" x14ac:dyDescent="0.25">
      <c r="A67" s="106">
        <v>1150</v>
      </c>
      <c r="B67" s="78" t="s">
        <v>63</v>
      </c>
      <c r="C67" s="362">
        <f t="shared" si="4"/>
        <v>0</v>
      </c>
      <c r="D67" s="203"/>
      <c r="E67" s="113"/>
      <c r="F67" s="256">
        <f t="shared" si="5"/>
        <v>0</v>
      </c>
      <c r="G67" s="255"/>
      <c r="H67" s="203"/>
      <c r="I67" s="114">
        <f t="shared" si="6"/>
        <v>0</v>
      </c>
      <c r="J67" s="255"/>
      <c r="K67" s="203"/>
      <c r="L67" s="114">
        <f t="shared" si="7"/>
        <v>0</v>
      </c>
      <c r="M67" s="301"/>
      <c r="N67" s="113"/>
      <c r="O67" s="114">
        <f t="shared" si="8"/>
        <v>0</v>
      </c>
      <c r="P67" s="348"/>
      <c r="R67" s="300"/>
      <c r="S67" s="300"/>
      <c r="T67" s="300"/>
    </row>
    <row r="68" spans="1:20" ht="36" x14ac:dyDescent="0.25">
      <c r="A68" s="42">
        <v>1200</v>
      </c>
      <c r="B68" s="104" t="s">
        <v>64</v>
      </c>
      <c r="C68" s="373">
        <f t="shared" si="4"/>
        <v>181319</v>
      </c>
      <c r="D68" s="105">
        <f>SUM(D69:D70)</f>
        <v>89794</v>
      </c>
      <c r="E68" s="48">
        <f>SUM(E69:E70)</f>
        <v>0</v>
      </c>
      <c r="F68" s="250">
        <f>D68+E68</f>
        <v>89794</v>
      </c>
      <c r="G68" s="249">
        <f>SUM(G69:G70)</f>
        <v>91525</v>
      </c>
      <c r="H68" s="105">
        <f>SUM(H69:H70)</f>
        <v>0</v>
      </c>
      <c r="I68" s="115">
        <f t="shared" si="6"/>
        <v>91525</v>
      </c>
      <c r="J68" s="249">
        <f>SUM(J69:J70)</f>
        <v>0</v>
      </c>
      <c r="K68" s="105">
        <f>SUM(K69:K70)</f>
        <v>0</v>
      </c>
      <c r="L68" s="115">
        <f t="shared" si="7"/>
        <v>0</v>
      </c>
      <c r="M68" s="123">
        <f>SUM(M69:M70)</f>
        <v>0</v>
      </c>
      <c r="N68" s="48">
        <f>SUM(N69:N70)</f>
        <v>0</v>
      </c>
      <c r="O68" s="115">
        <f t="shared" si="8"/>
        <v>0</v>
      </c>
      <c r="P68" s="346"/>
      <c r="R68" s="300"/>
      <c r="S68" s="300"/>
      <c r="T68" s="300"/>
    </row>
    <row r="69" spans="1:20" ht="36" x14ac:dyDescent="0.25">
      <c r="A69" s="116">
        <v>1210</v>
      </c>
      <c r="B69" s="50" t="s">
        <v>65</v>
      </c>
      <c r="C69" s="374">
        <f t="shared" si="4"/>
        <v>142696</v>
      </c>
      <c r="D69" s="201">
        <v>56071</v>
      </c>
      <c r="E69" s="53">
        <v>-1500</v>
      </c>
      <c r="F69" s="145">
        <f t="shared" si="5"/>
        <v>54571</v>
      </c>
      <c r="G69" s="252">
        <v>89125</v>
      </c>
      <c r="H69" s="201">
        <v>-1000</v>
      </c>
      <c r="I69" s="109">
        <f t="shared" si="6"/>
        <v>88125</v>
      </c>
      <c r="J69" s="252"/>
      <c r="K69" s="201"/>
      <c r="L69" s="109">
        <f t="shared" si="7"/>
        <v>0</v>
      </c>
      <c r="M69" s="294"/>
      <c r="N69" s="53"/>
      <c r="O69" s="109">
        <f t="shared" si="8"/>
        <v>0</v>
      </c>
      <c r="P69" s="800" t="s">
        <v>683</v>
      </c>
      <c r="R69" s="300"/>
      <c r="S69" s="300"/>
      <c r="T69" s="300"/>
    </row>
    <row r="70" spans="1:20" ht="24" x14ac:dyDescent="0.25">
      <c r="A70" s="111">
        <v>1220</v>
      </c>
      <c r="B70" s="56" t="s">
        <v>66</v>
      </c>
      <c r="C70" s="362">
        <f t="shared" si="4"/>
        <v>38623</v>
      </c>
      <c r="D70" s="118">
        <f>SUM(D71:D75)</f>
        <v>33723</v>
      </c>
      <c r="E70" s="38">
        <f>SUM(E71:E75)</f>
        <v>1500</v>
      </c>
      <c r="F70" s="149">
        <f t="shared" si="5"/>
        <v>35223</v>
      </c>
      <c r="G70" s="254">
        <f>SUM(G71:G75)</f>
        <v>2400</v>
      </c>
      <c r="H70" s="118">
        <f>SUM(H71:H75)</f>
        <v>1000</v>
      </c>
      <c r="I70" s="112">
        <f t="shared" si="6"/>
        <v>3400</v>
      </c>
      <c r="J70" s="254">
        <f>SUM(J71:J75)</f>
        <v>0</v>
      </c>
      <c r="K70" s="118">
        <f>SUM(K71:K75)</f>
        <v>0</v>
      </c>
      <c r="L70" s="112">
        <f t="shared" si="7"/>
        <v>0</v>
      </c>
      <c r="M70" s="135">
        <f>SUM(M71:M75)</f>
        <v>0</v>
      </c>
      <c r="N70" s="38">
        <f>SUM(N71:N75)</f>
        <v>0</v>
      </c>
      <c r="O70" s="112">
        <f t="shared" si="8"/>
        <v>0</v>
      </c>
      <c r="P70" s="801"/>
      <c r="R70" s="300"/>
      <c r="S70" s="300"/>
      <c r="T70" s="300"/>
    </row>
    <row r="71" spans="1:20" ht="60" x14ac:dyDescent="0.25">
      <c r="A71" s="35">
        <v>1221</v>
      </c>
      <c r="B71" s="56" t="s">
        <v>296</v>
      </c>
      <c r="C71" s="362">
        <f t="shared" si="4"/>
        <v>24678</v>
      </c>
      <c r="D71" s="202">
        <v>19778</v>
      </c>
      <c r="E71" s="59">
        <v>1500</v>
      </c>
      <c r="F71" s="143">
        <f t="shared" si="5"/>
        <v>21278</v>
      </c>
      <c r="G71" s="253">
        <v>2400</v>
      </c>
      <c r="H71" s="202">
        <v>1000</v>
      </c>
      <c r="I71" s="110">
        <f t="shared" si="6"/>
        <v>3400</v>
      </c>
      <c r="J71" s="253"/>
      <c r="K71" s="202"/>
      <c r="L71" s="110">
        <f t="shared" si="7"/>
        <v>0</v>
      </c>
      <c r="M71" s="125"/>
      <c r="N71" s="59"/>
      <c r="O71" s="110">
        <f t="shared" si="8"/>
        <v>0</v>
      </c>
      <c r="P71" s="802" t="s">
        <v>684</v>
      </c>
      <c r="R71" s="300"/>
      <c r="S71" s="300"/>
      <c r="T71" s="300"/>
    </row>
    <row r="72" spans="1:20" x14ac:dyDescent="0.25">
      <c r="A72" s="35">
        <v>1223</v>
      </c>
      <c r="B72" s="56" t="s">
        <v>67</v>
      </c>
      <c r="C72" s="362">
        <f t="shared" si="4"/>
        <v>0</v>
      </c>
      <c r="D72" s="202"/>
      <c r="E72" s="59"/>
      <c r="F72" s="143">
        <f t="shared" si="5"/>
        <v>0</v>
      </c>
      <c r="G72" s="253"/>
      <c r="H72" s="202"/>
      <c r="I72" s="110">
        <f t="shared" si="6"/>
        <v>0</v>
      </c>
      <c r="J72" s="253"/>
      <c r="K72" s="202"/>
      <c r="L72" s="110">
        <f t="shared" si="7"/>
        <v>0</v>
      </c>
      <c r="M72" s="125"/>
      <c r="N72" s="59"/>
      <c r="O72" s="110">
        <f t="shared" si="8"/>
        <v>0</v>
      </c>
      <c r="P72" s="801"/>
      <c r="R72" s="300"/>
      <c r="S72" s="300"/>
      <c r="T72" s="300"/>
    </row>
    <row r="73" spans="1:20" x14ac:dyDescent="0.25">
      <c r="A73" s="35">
        <v>1225</v>
      </c>
      <c r="B73" s="56" t="s">
        <v>293</v>
      </c>
      <c r="C73" s="362">
        <f t="shared" si="4"/>
        <v>0</v>
      </c>
      <c r="D73" s="202"/>
      <c r="E73" s="59"/>
      <c r="F73" s="143">
        <f t="shared" si="5"/>
        <v>0</v>
      </c>
      <c r="G73" s="253"/>
      <c r="H73" s="202"/>
      <c r="I73" s="110">
        <f t="shared" si="6"/>
        <v>0</v>
      </c>
      <c r="J73" s="253"/>
      <c r="K73" s="202"/>
      <c r="L73" s="110">
        <f t="shared" si="7"/>
        <v>0</v>
      </c>
      <c r="M73" s="125"/>
      <c r="N73" s="59"/>
      <c r="O73" s="110">
        <f t="shared" si="8"/>
        <v>0</v>
      </c>
      <c r="P73" s="801"/>
      <c r="R73" s="300"/>
      <c r="S73" s="300"/>
      <c r="T73" s="300"/>
    </row>
    <row r="74" spans="1:20" ht="36" x14ac:dyDescent="0.25">
      <c r="A74" s="35">
        <v>1227</v>
      </c>
      <c r="B74" s="56" t="s">
        <v>68</v>
      </c>
      <c r="C74" s="362">
        <f t="shared" si="4"/>
        <v>13304</v>
      </c>
      <c r="D74" s="202">
        <v>13304</v>
      </c>
      <c r="E74" s="59"/>
      <c r="F74" s="143">
        <f t="shared" si="5"/>
        <v>13304</v>
      </c>
      <c r="G74" s="253"/>
      <c r="H74" s="202"/>
      <c r="I74" s="110">
        <f t="shared" si="6"/>
        <v>0</v>
      </c>
      <c r="J74" s="253"/>
      <c r="K74" s="202"/>
      <c r="L74" s="110">
        <f t="shared" si="7"/>
        <v>0</v>
      </c>
      <c r="M74" s="125"/>
      <c r="N74" s="59"/>
      <c r="O74" s="110">
        <f t="shared" si="8"/>
        <v>0</v>
      </c>
      <c r="P74" s="801"/>
      <c r="R74" s="300"/>
      <c r="S74" s="300"/>
      <c r="T74" s="300"/>
    </row>
    <row r="75" spans="1:20" ht="60" x14ac:dyDescent="0.25">
      <c r="A75" s="35">
        <v>1228</v>
      </c>
      <c r="B75" s="56" t="s">
        <v>297</v>
      </c>
      <c r="C75" s="362">
        <f t="shared" si="4"/>
        <v>641</v>
      </c>
      <c r="D75" s="202">
        <v>641</v>
      </c>
      <c r="E75" s="59"/>
      <c r="F75" s="143">
        <f t="shared" si="5"/>
        <v>641</v>
      </c>
      <c r="G75" s="253"/>
      <c r="H75" s="202"/>
      <c r="I75" s="110">
        <f t="shared" si="6"/>
        <v>0</v>
      </c>
      <c r="J75" s="253"/>
      <c r="K75" s="202"/>
      <c r="L75" s="110">
        <f t="shared" si="7"/>
        <v>0</v>
      </c>
      <c r="M75" s="125"/>
      <c r="N75" s="59"/>
      <c r="O75" s="110">
        <f t="shared" si="8"/>
        <v>0</v>
      </c>
      <c r="P75" s="803"/>
      <c r="R75" s="300"/>
      <c r="S75" s="300"/>
      <c r="T75" s="300"/>
    </row>
    <row r="76" spans="1:20" ht="15" customHeight="1" x14ac:dyDescent="0.25">
      <c r="A76" s="100">
        <v>2000</v>
      </c>
      <c r="B76" s="100" t="s">
        <v>69</v>
      </c>
      <c r="C76" s="383">
        <f t="shared" si="4"/>
        <v>170654</v>
      </c>
      <c r="D76" s="199">
        <f>SUM(D77,D84,D131,D165,D166,D173)</f>
        <v>153803</v>
      </c>
      <c r="E76" s="102">
        <f>SUM(E77,E84,E131,E165,E166,E173)</f>
        <v>0</v>
      </c>
      <c r="F76" s="248">
        <f t="shared" si="5"/>
        <v>153803</v>
      </c>
      <c r="G76" s="247">
        <f>SUM(G77,G84,G131,G165,G166,G173)</f>
        <v>4335</v>
      </c>
      <c r="H76" s="199">
        <f>SUM(H77,H84,H131,H165,H166,H173)</f>
        <v>0</v>
      </c>
      <c r="I76" s="103">
        <f t="shared" si="6"/>
        <v>4335</v>
      </c>
      <c r="J76" s="247">
        <f>SUM(J77,J84,J131,J165,J166,J173)</f>
        <v>12516</v>
      </c>
      <c r="K76" s="199">
        <f>SUM(K77,K84,K131,K165,K166,K173)</f>
        <v>0</v>
      </c>
      <c r="L76" s="103">
        <f t="shared" si="7"/>
        <v>12516</v>
      </c>
      <c r="M76" s="139">
        <f>SUM(M77,M84,M131,M165,M166,M173)</f>
        <v>0</v>
      </c>
      <c r="N76" s="102">
        <f>SUM(N77,N84,N131,N165,N166,N173)</f>
        <v>0</v>
      </c>
      <c r="O76" s="103">
        <f t="shared" si="8"/>
        <v>0</v>
      </c>
      <c r="P76" s="352"/>
      <c r="R76" s="300"/>
      <c r="S76" s="300"/>
      <c r="T76" s="300"/>
    </row>
    <row r="77" spans="1:20" ht="36" customHeight="1" x14ac:dyDescent="0.25">
      <c r="A77" s="42">
        <v>2100</v>
      </c>
      <c r="B77" s="104" t="s">
        <v>298</v>
      </c>
      <c r="C77" s="373">
        <f t="shared" si="4"/>
        <v>0</v>
      </c>
      <c r="D77" s="105">
        <f>SUM(D78,D81)</f>
        <v>0</v>
      </c>
      <c r="E77" s="48">
        <f>SUM(E78,E81)</f>
        <v>0</v>
      </c>
      <c r="F77" s="250">
        <f t="shared" si="5"/>
        <v>0</v>
      </c>
      <c r="G77" s="249">
        <f>SUM(G78,G81)</f>
        <v>0</v>
      </c>
      <c r="H77" s="105">
        <f>SUM(H78,H81)</f>
        <v>0</v>
      </c>
      <c r="I77" s="115">
        <f t="shared" si="6"/>
        <v>0</v>
      </c>
      <c r="J77" s="249">
        <f>SUM(J78,J81)</f>
        <v>0</v>
      </c>
      <c r="K77" s="105">
        <f>SUM(K78,K81)</f>
        <v>0</v>
      </c>
      <c r="L77" s="115">
        <f t="shared" si="7"/>
        <v>0</v>
      </c>
      <c r="M77" s="123">
        <f>SUM(M78,M81)</f>
        <v>0</v>
      </c>
      <c r="N77" s="48">
        <f>SUM(N78,N81)</f>
        <v>0</v>
      </c>
      <c r="O77" s="115">
        <f t="shared" si="8"/>
        <v>0</v>
      </c>
      <c r="P77" s="346"/>
      <c r="R77" s="300"/>
      <c r="S77" s="300"/>
      <c r="T77" s="300"/>
    </row>
    <row r="78" spans="1:20" ht="35.25" customHeight="1" x14ac:dyDescent="0.25">
      <c r="A78" s="116">
        <v>2110</v>
      </c>
      <c r="B78" s="50" t="s">
        <v>299</v>
      </c>
      <c r="C78" s="374">
        <f t="shared" si="4"/>
        <v>0</v>
      </c>
      <c r="D78" s="204">
        <f>SUM(D79:D80)</f>
        <v>0</v>
      </c>
      <c r="E78" s="68">
        <f>SUM(E79:E80)</f>
        <v>0</v>
      </c>
      <c r="F78" s="258">
        <f t="shared" si="5"/>
        <v>0</v>
      </c>
      <c r="G78" s="257">
        <f>SUM(G79:G80)</f>
        <v>0</v>
      </c>
      <c r="H78" s="204">
        <f>SUM(H79:H80)</f>
        <v>0</v>
      </c>
      <c r="I78" s="117">
        <f t="shared" si="6"/>
        <v>0</v>
      </c>
      <c r="J78" s="257">
        <f>SUM(J79:J80)</f>
        <v>0</v>
      </c>
      <c r="K78" s="204">
        <f>SUM(K79:K80)</f>
        <v>0</v>
      </c>
      <c r="L78" s="117">
        <f t="shared" si="7"/>
        <v>0</v>
      </c>
      <c r="M78" s="141">
        <f>SUM(M79:M80)</f>
        <v>0</v>
      </c>
      <c r="N78" s="68">
        <f>SUM(N79:N80)</f>
        <v>0</v>
      </c>
      <c r="O78" s="117">
        <f t="shared" si="8"/>
        <v>0</v>
      </c>
      <c r="P78" s="343"/>
      <c r="R78" s="300"/>
      <c r="S78" s="300"/>
      <c r="T78" s="300"/>
    </row>
    <row r="79" spans="1:20" x14ac:dyDescent="0.25">
      <c r="A79" s="35">
        <v>2111</v>
      </c>
      <c r="B79" s="56" t="s">
        <v>70</v>
      </c>
      <c r="C79" s="362">
        <f t="shared" si="4"/>
        <v>0</v>
      </c>
      <c r="D79" s="202"/>
      <c r="E79" s="59"/>
      <c r="F79" s="143">
        <f t="shared" si="5"/>
        <v>0</v>
      </c>
      <c r="G79" s="253"/>
      <c r="H79" s="202"/>
      <c r="I79" s="110">
        <f t="shared" si="6"/>
        <v>0</v>
      </c>
      <c r="J79" s="253"/>
      <c r="K79" s="202"/>
      <c r="L79" s="110">
        <f t="shared" si="7"/>
        <v>0</v>
      </c>
      <c r="M79" s="125"/>
      <c r="N79" s="59"/>
      <c r="O79" s="110">
        <f t="shared" si="8"/>
        <v>0</v>
      </c>
      <c r="P79" s="344"/>
      <c r="R79" s="300"/>
      <c r="S79" s="300"/>
      <c r="T79" s="300"/>
    </row>
    <row r="80" spans="1:20" ht="24" x14ac:dyDescent="0.25">
      <c r="A80" s="35">
        <v>2112</v>
      </c>
      <c r="B80" s="56" t="s">
        <v>300</v>
      </c>
      <c r="C80" s="362">
        <f t="shared" si="4"/>
        <v>0</v>
      </c>
      <c r="D80" s="202"/>
      <c r="E80" s="59"/>
      <c r="F80" s="143">
        <f t="shared" si="5"/>
        <v>0</v>
      </c>
      <c r="G80" s="253"/>
      <c r="H80" s="202"/>
      <c r="I80" s="110">
        <f t="shared" si="6"/>
        <v>0</v>
      </c>
      <c r="J80" s="253"/>
      <c r="K80" s="202"/>
      <c r="L80" s="110">
        <f t="shared" si="7"/>
        <v>0</v>
      </c>
      <c r="M80" s="125"/>
      <c r="N80" s="59"/>
      <c r="O80" s="110">
        <f t="shared" si="8"/>
        <v>0</v>
      </c>
      <c r="P80" s="344"/>
      <c r="R80" s="300"/>
      <c r="S80" s="300"/>
      <c r="T80" s="300"/>
    </row>
    <row r="81" spans="1:20" ht="33" customHeight="1" x14ac:dyDescent="0.25">
      <c r="A81" s="111">
        <v>2120</v>
      </c>
      <c r="B81" s="56" t="s">
        <v>301</v>
      </c>
      <c r="C81" s="362">
        <f t="shared" si="4"/>
        <v>0</v>
      </c>
      <c r="D81" s="118">
        <f>SUM(D82:D83)</f>
        <v>0</v>
      </c>
      <c r="E81" s="38">
        <f>SUM(E82:E83)</f>
        <v>0</v>
      </c>
      <c r="F81" s="149">
        <f t="shared" si="5"/>
        <v>0</v>
      </c>
      <c r="G81" s="254">
        <f>SUM(G82:G83)</f>
        <v>0</v>
      </c>
      <c r="H81" s="118">
        <f>SUM(H82:H83)</f>
        <v>0</v>
      </c>
      <c r="I81" s="112">
        <f t="shared" si="6"/>
        <v>0</v>
      </c>
      <c r="J81" s="254">
        <f>SUM(J82:J83)</f>
        <v>0</v>
      </c>
      <c r="K81" s="118">
        <f>SUM(K82:K83)</f>
        <v>0</v>
      </c>
      <c r="L81" s="112">
        <f t="shared" si="7"/>
        <v>0</v>
      </c>
      <c r="M81" s="135">
        <f>SUM(M82:M83)</f>
        <v>0</v>
      </c>
      <c r="N81" s="38">
        <f>SUM(N82:N83)</f>
        <v>0</v>
      </c>
      <c r="O81" s="112">
        <f t="shared" si="8"/>
        <v>0</v>
      </c>
      <c r="P81" s="344"/>
      <c r="R81" s="300"/>
      <c r="S81" s="300"/>
      <c r="T81" s="300"/>
    </row>
    <row r="82" spans="1:20" x14ac:dyDescent="0.25">
      <c r="A82" s="35">
        <v>2121</v>
      </c>
      <c r="B82" s="56" t="s">
        <v>70</v>
      </c>
      <c r="C82" s="362">
        <f t="shared" si="4"/>
        <v>0</v>
      </c>
      <c r="D82" s="202"/>
      <c r="E82" s="59"/>
      <c r="F82" s="143">
        <f t="shared" si="5"/>
        <v>0</v>
      </c>
      <c r="G82" s="253"/>
      <c r="H82" s="202"/>
      <c r="I82" s="110">
        <f t="shared" si="6"/>
        <v>0</v>
      </c>
      <c r="J82" s="253"/>
      <c r="K82" s="202"/>
      <c r="L82" s="110">
        <f t="shared" si="7"/>
        <v>0</v>
      </c>
      <c r="M82" s="125"/>
      <c r="N82" s="59"/>
      <c r="O82" s="110">
        <f t="shared" si="8"/>
        <v>0</v>
      </c>
      <c r="P82" s="344"/>
      <c r="R82" s="300"/>
      <c r="S82" s="300"/>
      <c r="T82" s="300"/>
    </row>
    <row r="83" spans="1:20" ht="24" x14ac:dyDescent="0.25">
      <c r="A83" s="35">
        <v>2122</v>
      </c>
      <c r="B83" s="56" t="s">
        <v>300</v>
      </c>
      <c r="C83" s="362">
        <f t="shared" si="4"/>
        <v>0</v>
      </c>
      <c r="D83" s="202"/>
      <c r="E83" s="59"/>
      <c r="F83" s="143">
        <f t="shared" si="5"/>
        <v>0</v>
      </c>
      <c r="G83" s="253"/>
      <c r="H83" s="202"/>
      <c r="I83" s="110">
        <f t="shared" si="6"/>
        <v>0</v>
      </c>
      <c r="J83" s="253"/>
      <c r="K83" s="202"/>
      <c r="L83" s="110">
        <f t="shared" si="7"/>
        <v>0</v>
      </c>
      <c r="M83" s="125"/>
      <c r="N83" s="59"/>
      <c r="O83" s="110">
        <f t="shared" si="8"/>
        <v>0</v>
      </c>
      <c r="P83" s="344"/>
      <c r="R83" s="300"/>
      <c r="S83" s="300"/>
      <c r="T83" s="300"/>
    </row>
    <row r="84" spans="1:20" x14ac:dyDescent="0.25">
      <c r="A84" s="42">
        <v>2200</v>
      </c>
      <c r="B84" s="104" t="s">
        <v>71</v>
      </c>
      <c r="C84" s="363">
        <f t="shared" si="4"/>
        <v>135917</v>
      </c>
      <c r="D84" s="105">
        <f>SUM(D85,D90,D96,D104,D113,D117,D123,D129)</f>
        <v>129258</v>
      </c>
      <c r="E84" s="48">
        <f>SUM(E85,E90,E96,E104,E113,E117,E123,E129)</f>
        <v>0</v>
      </c>
      <c r="F84" s="250">
        <f t="shared" si="5"/>
        <v>129258</v>
      </c>
      <c r="G84" s="249">
        <f>SUM(G85,G90,G96,G104,G113,G117,G123,G129)</f>
        <v>0</v>
      </c>
      <c r="H84" s="105">
        <f>SUM(H85,H90,H96,H104,H113,H117,H123,H129)</f>
        <v>0</v>
      </c>
      <c r="I84" s="115">
        <f t="shared" si="6"/>
        <v>0</v>
      </c>
      <c r="J84" s="249">
        <f>SUM(J85,J90,J96,J104,J113,J117,J123,J129)</f>
        <v>6659</v>
      </c>
      <c r="K84" s="105">
        <f>SUM(K85,K90,K96,K104,K113,K117,K123,K129)</f>
        <v>0</v>
      </c>
      <c r="L84" s="115">
        <f t="shared" si="7"/>
        <v>6659</v>
      </c>
      <c r="M84" s="137">
        <f>SUM(M85,M90,M96,M104,M113,M117,M123,M129)</f>
        <v>0</v>
      </c>
      <c r="N84" s="62">
        <f>SUM(N85,N90,N96,N104,N113,N117,N123,N129)</f>
        <v>0</v>
      </c>
      <c r="O84" s="284">
        <f t="shared" si="8"/>
        <v>0</v>
      </c>
      <c r="P84" s="354"/>
      <c r="R84" s="300"/>
      <c r="S84" s="300"/>
      <c r="T84" s="300"/>
    </row>
    <row r="85" spans="1:20" ht="24" x14ac:dyDescent="0.25">
      <c r="A85" s="106">
        <v>2210</v>
      </c>
      <c r="B85" s="78" t="s">
        <v>72</v>
      </c>
      <c r="C85" s="378">
        <f t="shared" si="4"/>
        <v>2675</v>
      </c>
      <c r="D85" s="200">
        <f>SUM(D86:D89)</f>
        <v>2675</v>
      </c>
      <c r="E85" s="107">
        <f>SUM(E86:E89)</f>
        <v>0</v>
      </c>
      <c r="F85" s="251">
        <f t="shared" si="5"/>
        <v>2675</v>
      </c>
      <c r="G85" s="131">
        <f>SUM(G86:G89)</f>
        <v>0</v>
      </c>
      <c r="H85" s="200">
        <f>SUM(H86:H89)</f>
        <v>0</v>
      </c>
      <c r="I85" s="108">
        <f t="shared" si="6"/>
        <v>0</v>
      </c>
      <c r="J85" s="131">
        <f>SUM(J86:J89)</f>
        <v>0</v>
      </c>
      <c r="K85" s="200">
        <f>SUM(K86:K89)</f>
        <v>0</v>
      </c>
      <c r="L85" s="108">
        <f t="shared" si="7"/>
        <v>0</v>
      </c>
      <c r="M85" s="136">
        <f>SUM(M86:M89)</f>
        <v>0</v>
      </c>
      <c r="N85" s="107">
        <f>SUM(N86:N89)</f>
        <v>0</v>
      </c>
      <c r="O85" s="108">
        <f t="shared" si="8"/>
        <v>0</v>
      </c>
      <c r="P85" s="348"/>
      <c r="R85" s="300"/>
      <c r="S85" s="300"/>
      <c r="T85" s="300"/>
    </row>
    <row r="86" spans="1:20" ht="24" x14ac:dyDescent="0.25">
      <c r="A86" s="31">
        <v>2211</v>
      </c>
      <c r="B86" s="50" t="s">
        <v>73</v>
      </c>
      <c r="C86" s="362">
        <f t="shared" si="4"/>
        <v>0</v>
      </c>
      <c r="D86" s="201"/>
      <c r="E86" s="53"/>
      <c r="F86" s="145">
        <f t="shared" si="5"/>
        <v>0</v>
      </c>
      <c r="G86" s="252"/>
      <c r="H86" s="201"/>
      <c r="I86" s="109">
        <f t="shared" si="6"/>
        <v>0</v>
      </c>
      <c r="J86" s="252"/>
      <c r="K86" s="201"/>
      <c r="L86" s="109">
        <f t="shared" si="7"/>
        <v>0</v>
      </c>
      <c r="M86" s="294"/>
      <c r="N86" s="53"/>
      <c r="O86" s="109">
        <f t="shared" si="8"/>
        <v>0</v>
      </c>
      <c r="P86" s="343"/>
      <c r="R86" s="300"/>
      <c r="S86" s="300"/>
      <c r="T86" s="300"/>
    </row>
    <row r="87" spans="1:20" ht="36" x14ac:dyDescent="0.25">
      <c r="A87" s="35">
        <v>2212</v>
      </c>
      <c r="B87" s="56" t="s">
        <v>74</v>
      </c>
      <c r="C87" s="362">
        <f t="shared" si="4"/>
        <v>2049</v>
      </c>
      <c r="D87" s="202">
        <v>2049</v>
      </c>
      <c r="E87" s="59"/>
      <c r="F87" s="143">
        <f t="shared" si="5"/>
        <v>2049</v>
      </c>
      <c r="G87" s="253"/>
      <c r="H87" s="202"/>
      <c r="I87" s="110">
        <f t="shared" si="6"/>
        <v>0</v>
      </c>
      <c r="J87" s="253"/>
      <c r="K87" s="202"/>
      <c r="L87" s="110">
        <f t="shared" si="7"/>
        <v>0</v>
      </c>
      <c r="M87" s="125"/>
      <c r="N87" s="59"/>
      <c r="O87" s="110">
        <f t="shared" si="8"/>
        <v>0</v>
      </c>
      <c r="P87" s="344"/>
      <c r="R87" s="300"/>
      <c r="S87" s="300"/>
      <c r="T87" s="300"/>
    </row>
    <row r="88" spans="1:20" ht="24" x14ac:dyDescent="0.25">
      <c r="A88" s="35">
        <v>2214</v>
      </c>
      <c r="B88" s="56" t="s">
        <v>75</v>
      </c>
      <c r="C88" s="362">
        <f t="shared" si="4"/>
        <v>486</v>
      </c>
      <c r="D88" s="202">
        <v>486</v>
      </c>
      <c r="E88" s="59"/>
      <c r="F88" s="143">
        <f t="shared" si="5"/>
        <v>486</v>
      </c>
      <c r="G88" s="253"/>
      <c r="H88" s="202"/>
      <c r="I88" s="110">
        <f t="shared" si="6"/>
        <v>0</v>
      </c>
      <c r="J88" s="253"/>
      <c r="K88" s="202"/>
      <c r="L88" s="110">
        <f t="shared" si="7"/>
        <v>0</v>
      </c>
      <c r="M88" s="125"/>
      <c r="N88" s="59"/>
      <c r="O88" s="110">
        <f t="shared" si="8"/>
        <v>0</v>
      </c>
      <c r="P88" s="344"/>
      <c r="R88" s="300"/>
      <c r="S88" s="300"/>
      <c r="T88" s="300"/>
    </row>
    <row r="89" spans="1:20" x14ac:dyDescent="0.25">
      <c r="A89" s="35">
        <v>2219</v>
      </c>
      <c r="B89" s="56" t="s">
        <v>76</v>
      </c>
      <c r="C89" s="362">
        <f t="shared" si="4"/>
        <v>140</v>
      </c>
      <c r="D89" s="202">
        <v>140</v>
      </c>
      <c r="E89" s="59"/>
      <c r="F89" s="143">
        <f t="shared" si="5"/>
        <v>140</v>
      </c>
      <c r="G89" s="253"/>
      <c r="H89" s="202"/>
      <c r="I89" s="110">
        <f t="shared" si="6"/>
        <v>0</v>
      </c>
      <c r="J89" s="253"/>
      <c r="K89" s="202"/>
      <c r="L89" s="110">
        <f t="shared" si="7"/>
        <v>0</v>
      </c>
      <c r="M89" s="125"/>
      <c r="N89" s="59"/>
      <c r="O89" s="110">
        <f t="shared" si="8"/>
        <v>0</v>
      </c>
      <c r="P89" s="344"/>
      <c r="R89" s="300"/>
      <c r="S89" s="300"/>
      <c r="T89" s="300"/>
    </row>
    <row r="90" spans="1:20" ht="24" x14ac:dyDescent="0.25">
      <c r="A90" s="111">
        <v>2220</v>
      </c>
      <c r="B90" s="56" t="s">
        <v>77</v>
      </c>
      <c r="C90" s="362">
        <f t="shared" si="4"/>
        <v>123458</v>
      </c>
      <c r="D90" s="118">
        <f>SUM(D91:D95)</f>
        <v>117415</v>
      </c>
      <c r="E90" s="38">
        <f>SUM(E91:E95)</f>
        <v>0</v>
      </c>
      <c r="F90" s="149">
        <f t="shared" si="5"/>
        <v>117415</v>
      </c>
      <c r="G90" s="254">
        <f>SUM(G91:G95)</f>
        <v>0</v>
      </c>
      <c r="H90" s="118">
        <f>SUM(H91:H95)</f>
        <v>0</v>
      </c>
      <c r="I90" s="112">
        <f t="shared" si="6"/>
        <v>0</v>
      </c>
      <c r="J90" s="254">
        <f>SUM(J91:J95)</f>
        <v>6043</v>
      </c>
      <c r="K90" s="118">
        <f>SUM(K91:K95)</f>
        <v>0</v>
      </c>
      <c r="L90" s="112">
        <f t="shared" si="7"/>
        <v>6043</v>
      </c>
      <c r="M90" s="135">
        <f>SUM(M91:M95)</f>
        <v>0</v>
      </c>
      <c r="N90" s="38">
        <f>SUM(N91:N95)</f>
        <v>0</v>
      </c>
      <c r="O90" s="112">
        <f t="shared" si="8"/>
        <v>0</v>
      </c>
      <c r="P90" s="344"/>
      <c r="R90" s="300"/>
      <c r="S90" s="300"/>
      <c r="T90" s="300"/>
    </row>
    <row r="91" spans="1:20" x14ac:dyDescent="0.25">
      <c r="A91" s="35">
        <v>2221</v>
      </c>
      <c r="B91" s="56" t="s">
        <v>78</v>
      </c>
      <c r="C91" s="362">
        <f t="shared" si="4"/>
        <v>87775</v>
      </c>
      <c r="D91" s="202">
        <v>85775</v>
      </c>
      <c r="E91" s="59"/>
      <c r="F91" s="143">
        <f t="shared" si="5"/>
        <v>85775</v>
      </c>
      <c r="G91" s="253"/>
      <c r="H91" s="202"/>
      <c r="I91" s="110">
        <f t="shared" si="6"/>
        <v>0</v>
      </c>
      <c r="J91" s="253">
        <v>2000</v>
      </c>
      <c r="K91" s="202"/>
      <c r="L91" s="110">
        <f t="shared" si="7"/>
        <v>2000</v>
      </c>
      <c r="M91" s="125"/>
      <c r="N91" s="59"/>
      <c r="O91" s="110">
        <f t="shared" si="8"/>
        <v>0</v>
      </c>
      <c r="P91" s="344"/>
      <c r="R91" s="300"/>
      <c r="S91" s="300"/>
      <c r="T91" s="300"/>
    </row>
    <row r="92" spans="1:20" x14ac:dyDescent="0.25">
      <c r="A92" s="35">
        <v>2222</v>
      </c>
      <c r="B92" s="56" t="s">
        <v>79</v>
      </c>
      <c r="C92" s="362">
        <f t="shared" si="4"/>
        <v>8394</v>
      </c>
      <c r="D92" s="202">
        <v>7894</v>
      </c>
      <c r="E92" s="59"/>
      <c r="F92" s="143">
        <f t="shared" si="5"/>
        <v>7894</v>
      </c>
      <c r="G92" s="253"/>
      <c r="H92" s="202"/>
      <c r="I92" s="110">
        <f t="shared" si="6"/>
        <v>0</v>
      </c>
      <c r="J92" s="253">
        <v>500</v>
      </c>
      <c r="K92" s="202"/>
      <c r="L92" s="110">
        <f t="shared" si="7"/>
        <v>500</v>
      </c>
      <c r="M92" s="125"/>
      <c r="N92" s="59"/>
      <c r="O92" s="110">
        <f t="shared" si="8"/>
        <v>0</v>
      </c>
      <c r="P92" s="344"/>
      <c r="R92" s="300"/>
      <c r="S92" s="300"/>
      <c r="T92" s="300"/>
    </row>
    <row r="93" spans="1:20" x14ac:dyDescent="0.25">
      <c r="A93" s="35">
        <v>2223</v>
      </c>
      <c r="B93" s="56" t="s">
        <v>80</v>
      </c>
      <c r="C93" s="362">
        <f t="shared" si="4"/>
        <v>25896</v>
      </c>
      <c r="D93" s="202">
        <v>22853</v>
      </c>
      <c r="E93" s="59"/>
      <c r="F93" s="143">
        <f t="shared" si="5"/>
        <v>22853</v>
      </c>
      <c r="G93" s="253"/>
      <c r="H93" s="202"/>
      <c r="I93" s="110">
        <f t="shared" si="6"/>
        <v>0</v>
      </c>
      <c r="J93" s="253">
        <v>3043</v>
      </c>
      <c r="K93" s="202"/>
      <c r="L93" s="110">
        <f t="shared" si="7"/>
        <v>3043</v>
      </c>
      <c r="M93" s="125"/>
      <c r="N93" s="59"/>
      <c r="O93" s="110">
        <f t="shared" si="8"/>
        <v>0</v>
      </c>
      <c r="P93" s="344"/>
      <c r="R93" s="300"/>
      <c r="S93" s="300"/>
      <c r="T93" s="300"/>
    </row>
    <row r="94" spans="1:20" ht="11.25" customHeight="1" x14ac:dyDescent="0.25">
      <c r="A94" s="35">
        <v>2224</v>
      </c>
      <c r="B94" s="56" t="s">
        <v>302</v>
      </c>
      <c r="C94" s="362">
        <f t="shared" si="4"/>
        <v>1393</v>
      </c>
      <c r="D94" s="202">
        <v>893</v>
      </c>
      <c r="E94" s="59"/>
      <c r="F94" s="143">
        <f t="shared" si="5"/>
        <v>893</v>
      </c>
      <c r="G94" s="253"/>
      <c r="H94" s="202"/>
      <c r="I94" s="110">
        <f t="shared" si="6"/>
        <v>0</v>
      </c>
      <c r="J94" s="253">
        <v>500</v>
      </c>
      <c r="K94" s="202"/>
      <c r="L94" s="110">
        <f t="shared" si="7"/>
        <v>500</v>
      </c>
      <c r="M94" s="125"/>
      <c r="N94" s="59"/>
      <c r="O94" s="110">
        <f t="shared" si="8"/>
        <v>0</v>
      </c>
      <c r="P94" s="344"/>
      <c r="R94" s="300"/>
      <c r="S94" s="300"/>
      <c r="T94" s="300"/>
    </row>
    <row r="95" spans="1:20" ht="24" x14ac:dyDescent="0.25">
      <c r="A95" s="35">
        <v>2229</v>
      </c>
      <c r="B95" s="56" t="s">
        <v>81</v>
      </c>
      <c r="C95" s="362">
        <f t="shared" si="4"/>
        <v>0</v>
      </c>
      <c r="D95" s="202"/>
      <c r="E95" s="59"/>
      <c r="F95" s="143">
        <f t="shared" si="5"/>
        <v>0</v>
      </c>
      <c r="G95" s="253"/>
      <c r="H95" s="202"/>
      <c r="I95" s="110">
        <f t="shared" si="6"/>
        <v>0</v>
      </c>
      <c r="J95" s="253"/>
      <c r="K95" s="202"/>
      <c r="L95" s="110">
        <f t="shared" si="7"/>
        <v>0</v>
      </c>
      <c r="M95" s="125"/>
      <c r="N95" s="59"/>
      <c r="O95" s="110">
        <f t="shared" si="8"/>
        <v>0</v>
      </c>
      <c r="P95" s="344"/>
      <c r="R95" s="300"/>
      <c r="S95" s="300"/>
      <c r="T95" s="300"/>
    </row>
    <row r="96" spans="1:20" ht="36" x14ac:dyDescent="0.25">
      <c r="A96" s="111">
        <v>2230</v>
      </c>
      <c r="B96" s="56" t="s">
        <v>82</v>
      </c>
      <c r="C96" s="362">
        <f t="shared" si="4"/>
        <v>5167</v>
      </c>
      <c r="D96" s="118">
        <f>SUM(D97:D103)</f>
        <v>5167</v>
      </c>
      <c r="E96" s="38">
        <f>SUM(E97:E103)</f>
        <v>0</v>
      </c>
      <c r="F96" s="149">
        <f t="shared" si="5"/>
        <v>5167</v>
      </c>
      <c r="G96" s="254">
        <f>SUM(G97:G103)</f>
        <v>0</v>
      </c>
      <c r="H96" s="118">
        <f>SUM(H97:H103)</f>
        <v>0</v>
      </c>
      <c r="I96" s="112">
        <f t="shared" si="6"/>
        <v>0</v>
      </c>
      <c r="J96" s="254">
        <f>SUM(J97:J103)</f>
        <v>0</v>
      </c>
      <c r="K96" s="118">
        <f>SUM(K97:K103)</f>
        <v>0</v>
      </c>
      <c r="L96" s="112">
        <f t="shared" si="7"/>
        <v>0</v>
      </c>
      <c r="M96" s="135">
        <f>SUM(M97:M103)</f>
        <v>0</v>
      </c>
      <c r="N96" s="38">
        <f>SUM(N97:N103)</f>
        <v>0</v>
      </c>
      <c r="O96" s="112">
        <f t="shared" si="8"/>
        <v>0</v>
      </c>
      <c r="P96" s="344"/>
      <c r="R96" s="300"/>
      <c r="S96" s="300"/>
      <c r="T96" s="300"/>
    </row>
    <row r="97" spans="1:20" ht="24" x14ac:dyDescent="0.25">
      <c r="A97" s="35">
        <v>2231</v>
      </c>
      <c r="B97" s="56" t="s">
        <v>303</v>
      </c>
      <c r="C97" s="362">
        <f t="shared" si="4"/>
        <v>3000</v>
      </c>
      <c r="D97" s="202">
        <v>3000</v>
      </c>
      <c r="E97" s="59"/>
      <c r="F97" s="143">
        <f t="shared" si="5"/>
        <v>3000</v>
      </c>
      <c r="G97" s="253"/>
      <c r="H97" s="202"/>
      <c r="I97" s="110">
        <f t="shared" si="6"/>
        <v>0</v>
      </c>
      <c r="J97" s="253"/>
      <c r="K97" s="202"/>
      <c r="L97" s="110">
        <f t="shared" si="7"/>
        <v>0</v>
      </c>
      <c r="M97" s="125"/>
      <c r="N97" s="59"/>
      <c r="O97" s="110">
        <f t="shared" si="8"/>
        <v>0</v>
      </c>
      <c r="P97" s="344"/>
      <c r="R97" s="300"/>
      <c r="S97" s="300"/>
      <c r="T97" s="300"/>
    </row>
    <row r="98" spans="1:20" ht="36" x14ac:dyDescent="0.25">
      <c r="A98" s="35">
        <v>2232</v>
      </c>
      <c r="B98" s="56" t="s">
        <v>83</v>
      </c>
      <c r="C98" s="362">
        <f t="shared" si="4"/>
        <v>0</v>
      </c>
      <c r="D98" s="202"/>
      <c r="E98" s="59"/>
      <c r="F98" s="143">
        <f t="shared" si="5"/>
        <v>0</v>
      </c>
      <c r="G98" s="253"/>
      <c r="H98" s="202"/>
      <c r="I98" s="110">
        <f t="shared" si="6"/>
        <v>0</v>
      </c>
      <c r="J98" s="253"/>
      <c r="K98" s="202"/>
      <c r="L98" s="110">
        <f t="shared" si="7"/>
        <v>0</v>
      </c>
      <c r="M98" s="125"/>
      <c r="N98" s="59"/>
      <c r="O98" s="110">
        <f t="shared" si="8"/>
        <v>0</v>
      </c>
      <c r="P98" s="344"/>
      <c r="R98" s="300"/>
      <c r="S98" s="300"/>
      <c r="T98" s="300"/>
    </row>
    <row r="99" spans="1:20" ht="24" x14ac:dyDescent="0.25">
      <c r="A99" s="31">
        <v>2233</v>
      </c>
      <c r="B99" s="50" t="s">
        <v>84</v>
      </c>
      <c r="C99" s="362">
        <f t="shared" si="4"/>
        <v>0</v>
      </c>
      <c r="D99" s="201"/>
      <c r="E99" s="53"/>
      <c r="F99" s="145">
        <f t="shared" si="5"/>
        <v>0</v>
      </c>
      <c r="G99" s="252"/>
      <c r="H99" s="201"/>
      <c r="I99" s="109">
        <f t="shared" si="6"/>
        <v>0</v>
      </c>
      <c r="J99" s="252"/>
      <c r="K99" s="201"/>
      <c r="L99" s="109">
        <f t="shared" si="7"/>
        <v>0</v>
      </c>
      <c r="M99" s="294"/>
      <c r="N99" s="53"/>
      <c r="O99" s="109">
        <f t="shared" si="8"/>
        <v>0</v>
      </c>
      <c r="P99" s="343"/>
      <c r="R99" s="300"/>
      <c r="S99" s="300"/>
      <c r="T99" s="300"/>
    </row>
    <row r="100" spans="1:20" ht="36" x14ac:dyDescent="0.25">
      <c r="A100" s="35">
        <v>2234</v>
      </c>
      <c r="B100" s="56" t="s">
        <v>85</v>
      </c>
      <c r="C100" s="362">
        <f t="shared" si="4"/>
        <v>26</v>
      </c>
      <c r="D100" s="202">
        <v>26</v>
      </c>
      <c r="E100" s="59"/>
      <c r="F100" s="143">
        <f t="shared" si="5"/>
        <v>26</v>
      </c>
      <c r="G100" s="253"/>
      <c r="H100" s="202"/>
      <c r="I100" s="110">
        <f t="shared" si="6"/>
        <v>0</v>
      </c>
      <c r="J100" s="253"/>
      <c r="K100" s="202"/>
      <c r="L100" s="110">
        <f t="shared" si="7"/>
        <v>0</v>
      </c>
      <c r="M100" s="125"/>
      <c r="N100" s="59"/>
      <c r="O100" s="110">
        <f t="shared" si="8"/>
        <v>0</v>
      </c>
      <c r="P100" s="344"/>
      <c r="R100" s="300"/>
      <c r="S100" s="300"/>
      <c r="T100" s="300"/>
    </row>
    <row r="101" spans="1:20" ht="24" x14ac:dyDescent="0.25">
      <c r="A101" s="35">
        <v>2235</v>
      </c>
      <c r="B101" s="56" t="s">
        <v>304</v>
      </c>
      <c r="C101" s="362">
        <f t="shared" si="4"/>
        <v>0</v>
      </c>
      <c r="D101" s="202"/>
      <c r="E101" s="59"/>
      <c r="F101" s="143">
        <f t="shared" si="5"/>
        <v>0</v>
      </c>
      <c r="G101" s="253"/>
      <c r="H101" s="202"/>
      <c r="I101" s="110">
        <f t="shared" si="6"/>
        <v>0</v>
      </c>
      <c r="J101" s="253"/>
      <c r="K101" s="202"/>
      <c r="L101" s="110">
        <f t="shared" si="7"/>
        <v>0</v>
      </c>
      <c r="M101" s="125"/>
      <c r="N101" s="59"/>
      <c r="O101" s="110">
        <f t="shared" si="8"/>
        <v>0</v>
      </c>
      <c r="P101" s="344"/>
      <c r="R101" s="300"/>
      <c r="S101" s="300"/>
      <c r="T101" s="300"/>
    </row>
    <row r="102" spans="1:20" x14ac:dyDescent="0.25">
      <c r="A102" s="35">
        <v>2236</v>
      </c>
      <c r="B102" s="56" t="s">
        <v>86</v>
      </c>
      <c r="C102" s="362">
        <f t="shared" si="4"/>
        <v>0</v>
      </c>
      <c r="D102" s="202"/>
      <c r="E102" s="59"/>
      <c r="F102" s="143">
        <f t="shared" si="5"/>
        <v>0</v>
      </c>
      <c r="G102" s="253"/>
      <c r="H102" s="202"/>
      <c r="I102" s="110">
        <f t="shared" si="6"/>
        <v>0</v>
      </c>
      <c r="J102" s="253"/>
      <c r="K102" s="202"/>
      <c r="L102" s="110">
        <f t="shared" si="7"/>
        <v>0</v>
      </c>
      <c r="M102" s="125"/>
      <c r="N102" s="59"/>
      <c r="O102" s="110">
        <f t="shared" si="8"/>
        <v>0</v>
      </c>
      <c r="P102" s="344"/>
      <c r="R102" s="300"/>
      <c r="S102" s="300"/>
      <c r="T102" s="300"/>
    </row>
    <row r="103" spans="1:20" ht="24" x14ac:dyDescent="0.25">
      <c r="A103" s="35">
        <v>2239</v>
      </c>
      <c r="B103" s="56" t="s">
        <v>87</v>
      </c>
      <c r="C103" s="362">
        <f t="shared" si="4"/>
        <v>2141</v>
      </c>
      <c r="D103" s="202">
        <v>2141</v>
      </c>
      <c r="E103" s="59"/>
      <c r="F103" s="143">
        <f t="shared" si="5"/>
        <v>2141</v>
      </c>
      <c r="G103" s="253"/>
      <c r="H103" s="202"/>
      <c r="I103" s="110">
        <f t="shared" si="6"/>
        <v>0</v>
      </c>
      <c r="J103" s="253"/>
      <c r="K103" s="202"/>
      <c r="L103" s="110">
        <f t="shared" si="7"/>
        <v>0</v>
      </c>
      <c r="M103" s="125"/>
      <c r="N103" s="59"/>
      <c r="O103" s="110">
        <f t="shared" si="8"/>
        <v>0</v>
      </c>
      <c r="P103" s="344"/>
      <c r="R103" s="300"/>
      <c r="S103" s="300"/>
      <c r="T103" s="300"/>
    </row>
    <row r="104" spans="1:20" ht="36" x14ac:dyDescent="0.25">
      <c r="A104" s="111">
        <v>2240</v>
      </c>
      <c r="B104" s="56" t="s">
        <v>305</v>
      </c>
      <c r="C104" s="362">
        <f t="shared" si="4"/>
        <v>4120</v>
      </c>
      <c r="D104" s="118">
        <f>SUM(D105:D112)</f>
        <v>3586</v>
      </c>
      <c r="E104" s="38">
        <f>SUM(E105:E112)</f>
        <v>0</v>
      </c>
      <c r="F104" s="149">
        <f t="shared" si="5"/>
        <v>3586</v>
      </c>
      <c r="G104" s="254">
        <f>SUM(G105:G112)</f>
        <v>0</v>
      </c>
      <c r="H104" s="118">
        <f>SUM(H105:H112)</f>
        <v>0</v>
      </c>
      <c r="I104" s="112">
        <f t="shared" si="6"/>
        <v>0</v>
      </c>
      <c r="J104" s="254">
        <f>SUM(J105:J112)</f>
        <v>534</v>
      </c>
      <c r="K104" s="118">
        <f>SUM(K105:K112)</f>
        <v>0</v>
      </c>
      <c r="L104" s="112">
        <f t="shared" si="7"/>
        <v>534</v>
      </c>
      <c r="M104" s="135">
        <f>SUM(M105:M112)</f>
        <v>0</v>
      </c>
      <c r="N104" s="38">
        <f>SUM(N105:N112)</f>
        <v>0</v>
      </c>
      <c r="O104" s="112">
        <f t="shared" si="8"/>
        <v>0</v>
      </c>
      <c r="P104" s="344"/>
      <c r="R104" s="300"/>
      <c r="S104" s="300"/>
      <c r="T104" s="300"/>
    </row>
    <row r="105" spans="1:20" x14ac:dyDescent="0.25">
      <c r="A105" s="35">
        <v>2241</v>
      </c>
      <c r="B105" s="56" t="s">
        <v>88</v>
      </c>
      <c r="C105" s="362">
        <f t="shared" si="4"/>
        <v>0</v>
      </c>
      <c r="D105" s="202"/>
      <c r="E105" s="59"/>
      <c r="F105" s="143">
        <f t="shared" si="5"/>
        <v>0</v>
      </c>
      <c r="G105" s="253"/>
      <c r="H105" s="202"/>
      <c r="I105" s="110">
        <f t="shared" si="6"/>
        <v>0</v>
      </c>
      <c r="J105" s="253"/>
      <c r="K105" s="202"/>
      <c r="L105" s="110">
        <f t="shared" si="7"/>
        <v>0</v>
      </c>
      <c r="M105" s="125"/>
      <c r="N105" s="59"/>
      <c r="O105" s="110">
        <f t="shared" si="8"/>
        <v>0</v>
      </c>
      <c r="P105" s="344"/>
      <c r="R105" s="300"/>
      <c r="S105" s="300"/>
      <c r="T105" s="300"/>
    </row>
    <row r="106" spans="1:20" ht="24" x14ac:dyDescent="0.25">
      <c r="A106" s="35">
        <v>2242</v>
      </c>
      <c r="B106" s="56" t="s">
        <v>89</v>
      </c>
      <c r="C106" s="362">
        <f t="shared" si="4"/>
        <v>414</v>
      </c>
      <c r="D106" s="202"/>
      <c r="E106" s="59"/>
      <c r="F106" s="143">
        <f t="shared" si="5"/>
        <v>0</v>
      </c>
      <c r="G106" s="253"/>
      <c r="H106" s="202"/>
      <c r="I106" s="110">
        <f t="shared" si="6"/>
        <v>0</v>
      </c>
      <c r="J106" s="253">
        <v>414</v>
      </c>
      <c r="K106" s="202"/>
      <c r="L106" s="110">
        <f t="shared" si="7"/>
        <v>414</v>
      </c>
      <c r="M106" s="125"/>
      <c r="N106" s="59"/>
      <c r="O106" s="110">
        <f t="shared" si="8"/>
        <v>0</v>
      </c>
      <c r="P106" s="344"/>
      <c r="R106" s="300"/>
      <c r="S106" s="300"/>
      <c r="T106" s="300"/>
    </row>
    <row r="107" spans="1:20" ht="24" x14ac:dyDescent="0.25">
      <c r="A107" s="35">
        <v>2243</v>
      </c>
      <c r="B107" s="56" t="s">
        <v>90</v>
      </c>
      <c r="C107" s="362">
        <f t="shared" si="4"/>
        <v>598</v>
      </c>
      <c r="D107" s="202">
        <v>478</v>
      </c>
      <c r="E107" s="59"/>
      <c r="F107" s="143">
        <f t="shared" si="5"/>
        <v>478</v>
      </c>
      <c r="G107" s="253"/>
      <c r="H107" s="202"/>
      <c r="I107" s="110">
        <f t="shared" si="6"/>
        <v>0</v>
      </c>
      <c r="J107" s="253">
        <v>120</v>
      </c>
      <c r="K107" s="202"/>
      <c r="L107" s="110">
        <f t="shared" si="7"/>
        <v>120</v>
      </c>
      <c r="M107" s="125"/>
      <c r="N107" s="59"/>
      <c r="O107" s="110">
        <f t="shared" si="8"/>
        <v>0</v>
      </c>
      <c r="P107" s="344"/>
      <c r="R107" s="300"/>
      <c r="S107" s="300"/>
      <c r="T107" s="300"/>
    </row>
    <row r="108" spans="1:20" x14ac:dyDescent="0.25">
      <c r="A108" s="35">
        <v>2244</v>
      </c>
      <c r="B108" s="56" t="s">
        <v>306</v>
      </c>
      <c r="C108" s="362">
        <f t="shared" si="4"/>
        <v>3038</v>
      </c>
      <c r="D108" s="202">
        <v>3038</v>
      </c>
      <c r="E108" s="59"/>
      <c r="F108" s="143">
        <f t="shared" si="5"/>
        <v>3038</v>
      </c>
      <c r="G108" s="253"/>
      <c r="H108" s="202"/>
      <c r="I108" s="110">
        <f t="shared" si="6"/>
        <v>0</v>
      </c>
      <c r="J108" s="253"/>
      <c r="K108" s="202"/>
      <c r="L108" s="110">
        <f t="shared" si="7"/>
        <v>0</v>
      </c>
      <c r="M108" s="125"/>
      <c r="N108" s="59"/>
      <c r="O108" s="110">
        <f t="shared" si="8"/>
        <v>0</v>
      </c>
      <c r="P108" s="344"/>
      <c r="R108" s="300"/>
      <c r="S108" s="300"/>
      <c r="T108" s="300"/>
    </row>
    <row r="109" spans="1:20" ht="24" x14ac:dyDescent="0.25">
      <c r="A109" s="35">
        <v>2246</v>
      </c>
      <c r="B109" s="56" t="s">
        <v>91</v>
      </c>
      <c r="C109" s="362">
        <f t="shared" si="4"/>
        <v>0</v>
      </c>
      <c r="D109" s="202"/>
      <c r="E109" s="59"/>
      <c r="F109" s="143">
        <f t="shared" si="5"/>
        <v>0</v>
      </c>
      <c r="G109" s="253"/>
      <c r="H109" s="202"/>
      <c r="I109" s="110">
        <f t="shared" si="6"/>
        <v>0</v>
      </c>
      <c r="J109" s="253"/>
      <c r="K109" s="202"/>
      <c r="L109" s="110">
        <f t="shared" si="7"/>
        <v>0</v>
      </c>
      <c r="M109" s="125"/>
      <c r="N109" s="59"/>
      <c r="O109" s="110">
        <f t="shared" si="8"/>
        <v>0</v>
      </c>
      <c r="P109" s="344"/>
      <c r="R109" s="300"/>
      <c r="S109" s="300"/>
      <c r="T109" s="300"/>
    </row>
    <row r="110" spans="1:20" x14ac:dyDescent="0.25">
      <c r="A110" s="35">
        <v>2247</v>
      </c>
      <c r="B110" s="56" t="s">
        <v>92</v>
      </c>
      <c r="C110" s="362">
        <f t="shared" si="4"/>
        <v>70</v>
      </c>
      <c r="D110" s="202">
        <v>70</v>
      </c>
      <c r="E110" s="59"/>
      <c r="F110" s="143">
        <f t="shared" si="5"/>
        <v>70</v>
      </c>
      <c r="G110" s="253"/>
      <c r="H110" s="202"/>
      <c r="I110" s="110">
        <f t="shared" si="6"/>
        <v>0</v>
      </c>
      <c r="J110" s="253"/>
      <c r="K110" s="202"/>
      <c r="L110" s="110">
        <f t="shared" si="7"/>
        <v>0</v>
      </c>
      <c r="M110" s="125"/>
      <c r="N110" s="59"/>
      <c r="O110" s="110">
        <f t="shared" si="8"/>
        <v>0</v>
      </c>
      <c r="P110" s="344"/>
      <c r="R110" s="300"/>
      <c r="S110" s="300"/>
      <c r="T110" s="300"/>
    </row>
    <row r="111" spans="1:20" ht="24" x14ac:dyDescent="0.25">
      <c r="A111" s="35">
        <v>2248</v>
      </c>
      <c r="B111" s="56" t="s">
        <v>93</v>
      </c>
      <c r="C111" s="362">
        <f t="shared" si="4"/>
        <v>0</v>
      </c>
      <c r="D111" s="202"/>
      <c r="E111" s="59"/>
      <c r="F111" s="143">
        <f t="shared" si="5"/>
        <v>0</v>
      </c>
      <c r="G111" s="253"/>
      <c r="H111" s="202"/>
      <c r="I111" s="110">
        <f t="shared" si="6"/>
        <v>0</v>
      </c>
      <c r="J111" s="253"/>
      <c r="K111" s="202"/>
      <c r="L111" s="110">
        <f t="shared" si="7"/>
        <v>0</v>
      </c>
      <c r="M111" s="125"/>
      <c r="N111" s="59"/>
      <c r="O111" s="110">
        <f t="shared" si="8"/>
        <v>0</v>
      </c>
      <c r="P111" s="344"/>
      <c r="R111" s="300"/>
      <c r="S111" s="300"/>
      <c r="T111" s="300"/>
    </row>
    <row r="112" spans="1:20" ht="24" x14ac:dyDescent="0.25">
      <c r="A112" s="35">
        <v>2249</v>
      </c>
      <c r="B112" s="56" t="s">
        <v>94</v>
      </c>
      <c r="C112" s="362">
        <f t="shared" si="4"/>
        <v>0</v>
      </c>
      <c r="D112" s="202"/>
      <c r="E112" s="59"/>
      <c r="F112" s="143">
        <f t="shared" si="5"/>
        <v>0</v>
      </c>
      <c r="G112" s="253"/>
      <c r="H112" s="202"/>
      <c r="I112" s="110">
        <f t="shared" si="6"/>
        <v>0</v>
      </c>
      <c r="J112" s="253"/>
      <c r="K112" s="202"/>
      <c r="L112" s="110">
        <f t="shared" si="7"/>
        <v>0</v>
      </c>
      <c r="M112" s="125"/>
      <c r="N112" s="59"/>
      <c r="O112" s="110">
        <f t="shared" si="8"/>
        <v>0</v>
      </c>
      <c r="P112" s="344"/>
      <c r="R112" s="300"/>
      <c r="S112" s="300"/>
      <c r="T112" s="300"/>
    </row>
    <row r="113" spans="1:20" x14ac:dyDescent="0.25">
      <c r="A113" s="111">
        <v>2250</v>
      </c>
      <c r="B113" s="56" t="s">
        <v>95</v>
      </c>
      <c r="C113" s="362">
        <f t="shared" si="4"/>
        <v>415</v>
      </c>
      <c r="D113" s="118">
        <f>SUM(D114:D116)</f>
        <v>415</v>
      </c>
      <c r="E113" s="38">
        <f>SUM(E114:E116)</f>
        <v>0</v>
      </c>
      <c r="F113" s="149">
        <f t="shared" si="5"/>
        <v>415</v>
      </c>
      <c r="G113" s="254">
        <f>SUM(G114:G116)</f>
        <v>0</v>
      </c>
      <c r="H113" s="118">
        <f>SUM(H114:H116)</f>
        <v>0</v>
      </c>
      <c r="I113" s="112">
        <f t="shared" si="6"/>
        <v>0</v>
      </c>
      <c r="J113" s="254">
        <f>SUM(J114:J116)</f>
        <v>0</v>
      </c>
      <c r="K113" s="118">
        <f>SUM(K114:K116)</f>
        <v>0</v>
      </c>
      <c r="L113" s="112">
        <f t="shared" si="7"/>
        <v>0</v>
      </c>
      <c r="M113" s="135">
        <f>SUM(M114:M116)</f>
        <v>0</v>
      </c>
      <c r="N113" s="38">
        <f>SUM(N114:N116)</f>
        <v>0</v>
      </c>
      <c r="O113" s="112">
        <f t="shared" si="8"/>
        <v>0</v>
      </c>
      <c r="P113" s="344"/>
      <c r="R113" s="300"/>
      <c r="S113" s="300"/>
      <c r="T113" s="300"/>
    </row>
    <row r="114" spans="1:20" x14ac:dyDescent="0.25">
      <c r="A114" s="35">
        <v>2251</v>
      </c>
      <c r="B114" s="56" t="s">
        <v>96</v>
      </c>
      <c r="C114" s="362">
        <f t="shared" si="4"/>
        <v>0</v>
      </c>
      <c r="D114" s="202"/>
      <c r="E114" s="59"/>
      <c r="F114" s="143">
        <f t="shared" si="5"/>
        <v>0</v>
      </c>
      <c r="G114" s="253"/>
      <c r="H114" s="202"/>
      <c r="I114" s="110">
        <f t="shared" si="6"/>
        <v>0</v>
      </c>
      <c r="J114" s="253"/>
      <c r="K114" s="202"/>
      <c r="L114" s="110">
        <f t="shared" si="7"/>
        <v>0</v>
      </c>
      <c r="M114" s="125"/>
      <c r="N114" s="59"/>
      <c r="O114" s="110">
        <f t="shared" si="8"/>
        <v>0</v>
      </c>
      <c r="P114" s="344"/>
      <c r="R114" s="300"/>
      <c r="S114" s="300"/>
      <c r="T114" s="300"/>
    </row>
    <row r="115" spans="1:20" ht="24" x14ac:dyDescent="0.25">
      <c r="A115" s="35">
        <v>2252</v>
      </c>
      <c r="B115" s="56" t="s">
        <v>97</v>
      </c>
      <c r="C115" s="362">
        <f t="shared" ref="C115:C179" si="9">F115+I115+L115+O115</f>
        <v>0</v>
      </c>
      <c r="D115" s="202"/>
      <c r="E115" s="59"/>
      <c r="F115" s="143">
        <f t="shared" si="5"/>
        <v>0</v>
      </c>
      <c r="G115" s="253"/>
      <c r="H115" s="202"/>
      <c r="I115" s="110">
        <f t="shared" si="6"/>
        <v>0</v>
      </c>
      <c r="J115" s="253"/>
      <c r="K115" s="202"/>
      <c r="L115" s="110">
        <f t="shared" si="7"/>
        <v>0</v>
      </c>
      <c r="M115" s="125"/>
      <c r="N115" s="59"/>
      <c r="O115" s="110">
        <f t="shared" si="8"/>
        <v>0</v>
      </c>
      <c r="P115" s="344"/>
      <c r="R115" s="300"/>
      <c r="S115" s="300"/>
      <c r="T115" s="300"/>
    </row>
    <row r="116" spans="1:20" ht="24" x14ac:dyDescent="0.25">
      <c r="A116" s="35">
        <v>2259</v>
      </c>
      <c r="B116" s="56" t="s">
        <v>98</v>
      </c>
      <c r="C116" s="362">
        <f t="shared" si="9"/>
        <v>415</v>
      </c>
      <c r="D116" s="202">
        <v>415</v>
      </c>
      <c r="E116" s="59"/>
      <c r="F116" s="143">
        <f t="shared" ref="F116:F180" si="10">D116+E116</f>
        <v>415</v>
      </c>
      <c r="G116" s="253"/>
      <c r="H116" s="202"/>
      <c r="I116" s="110">
        <f t="shared" ref="I116:I180" si="11">G116+H116</f>
        <v>0</v>
      </c>
      <c r="J116" s="253"/>
      <c r="K116" s="202"/>
      <c r="L116" s="110">
        <f t="shared" ref="L116:L180" si="12">J116+K116</f>
        <v>0</v>
      </c>
      <c r="M116" s="125"/>
      <c r="N116" s="59"/>
      <c r="O116" s="110">
        <f t="shared" ref="O116:O180" si="13">M116+N116</f>
        <v>0</v>
      </c>
      <c r="P116" s="344"/>
      <c r="R116" s="300"/>
      <c r="S116" s="300"/>
      <c r="T116" s="300"/>
    </row>
    <row r="117" spans="1:20" x14ac:dyDescent="0.25">
      <c r="A117" s="111">
        <v>2260</v>
      </c>
      <c r="B117" s="56" t="s">
        <v>99</v>
      </c>
      <c r="C117" s="362">
        <f t="shared" si="9"/>
        <v>82</v>
      </c>
      <c r="D117" s="118">
        <f>SUM(D118:D122)</f>
        <v>0</v>
      </c>
      <c r="E117" s="38">
        <f>SUM(E118:E122)</f>
        <v>0</v>
      </c>
      <c r="F117" s="149">
        <f t="shared" si="10"/>
        <v>0</v>
      </c>
      <c r="G117" s="254">
        <f>SUM(G118:G122)</f>
        <v>0</v>
      </c>
      <c r="H117" s="118">
        <f>SUM(H118:H122)</f>
        <v>0</v>
      </c>
      <c r="I117" s="112">
        <f t="shared" si="11"/>
        <v>0</v>
      </c>
      <c r="J117" s="254">
        <f>SUM(J118:J122)</f>
        <v>82</v>
      </c>
      <c r="K117" s="118">
        <f>SUM(K118:K122)</f>
        <v>0</v>
      </c>
      <c r="L117" s="112">
        <f t="shared" si="12"/>
        <v>82</v>
      </c>
      <c r="M117" s="135">
        <f>SUM(M118:M122)</f>
        <v>0</v>
      </c>
      <c r="N117" s="38">
        <f>SUM(N118:N122)</f>
        <v>0</v>
      </c>
      <c r="O117" s="112">
        <f t="shared" si="13"/>
        <v>0</v>
      </c>
      <c r="P117" s="344"/>
      <c r="R117" s="300"/>
      <c r="S117" s="300"/>
      <c r="T117" s="300"/>
    </row>
    <row r="118" spans="1:20" x14ac:dyDescent="0.25">
      <c r="A118" s="35">
        <v>2261</v>
      </c>
      <c r="B118" s="56" t="s">
        <v>100</v>
      </c>
      <c r="C118" s="362">
        <f t="shared" si="9"/>
        <v>0</v>
      </c>
      <c r="D118" s="202"/>
      <c r="E118" s="59"/>
      <c r="F118" s="143">
        <f t="shared" si="10"/>
        <v>0</v>
      </c>
      <c r="G118" s="253"/>
      <c r="H118" s="202"/>
      <c r="I118" s="110">
        <f t="shared" si="11"/>
        <v>0</v>
      </c>
      <c r="J118" s="253"/>
      <c r="K118" s="202"/>
      <c r="L118" s="110">
        <f t="shared" si="12"/>
        <v>0</v>
      </c>
      <c r="M118" s="125"/>
      <c r="N118" s="59"/>
      <c r="O118" s="110">
        <f t="shared" si="13"/>
        <v>0</v>
      </c>
      <c r="P118" s="344"/>
      <c r="R118" s="300"/>
      <c r="S118" s="300"/>
      <c r="T118" s="300"/>
    </row>
    <row r="119" spans="1:20" x14ac:dyDescent="0.25">
      <c r="A119" s="35">
        <v>2262</v>
      </c>
      <c r="B119" s="56" t="s">
        <v>101</v>
      </c>
      <c r="C119" s="362">
        <f t="shared" si="9"/>
        <v>0</v>
      </c>
      <c r="D119" s="202"/>
      <c r="E119" s="59"/>
      <c r="F119" s="143">
        <f t="shared" si="10"/>
        <v>0</v>
      </c>
      <c r="G119" s="253"/>
      <c r="H119" s="202"/>
      <c r="I119" s="110">
        <f t="shared" si="11"/>
        <v>0</v>
      </c>
      <c r="J119" s="253"/>
      <c r="K119" s="202"/>
      <c r="L119" s="110">
        <f t="shared" si="12"/>
        <v>0</v>
      </c>
      <c r="M119" s="125"/>
      <c r="N119" s="59"/>
      <c r="O119" s="110">
        <f t="shared" si="13"/>
        <v>0</v>
      </c>
      <c r="P119" s="344"/>
      <c r="R119" s="300"/>
      <c r="S119" s="300"/>
      <c r="T119" s="300"/>
    </row>
    <row r="120" spans="1:20" x14ac:dyDescent="0.25">
      <c r="A120" s="35">
        <v>2263</v>
      </c>
      <c r="B120" s="56" t="s">
        <v>102</v>
      </c>
      <c r="C120" s="362">
        <f t="shared" si="9"/>
        <v>0</v>
      </c>
      <c r="D120" s="202"/>
      <c r="E120" s="59"/>
      <c r="F120" s="143">
        <f t="shared" si="10"/>
        <v>0</v>
      </c>
      <c r="G120" s="253"/>
      <c r="H120" s="202"/>
      <c r="I120" s="110">
        <f t="shared" si="11"/>
        <v>0</v>
      </c>
      <c r="J120" s="253"/>
      <c r="K120" s="202"/>
      <c r="L120" s="110">
        <f t="shared" si="12"/>
        <v>0</v>
      </c>
      <c r="M120" s="125"/>
      <c r="N120" s="59"/>
      <c r="O120" s="110">
        <f t="shared" si="13"/>
        <v>0</v>
      </c>
      <c r="P120" s="344"/>
      <c r="R120" s="300"/>
      <c r="S120" s="300"/>
      <c r="T120" s="300"/>
    </row>
    <row r="121" spans="1:20" ht="24" x14ac:dyDescent="0.25">
      <c r="A121" s="35">
        <v>2264</v>
      </c>
      <c r="B121" s="56" t="s">
        <v>307</v>
      </c>
      <c r="C121" s="362">
        <f t="shared" si="9"/>
        <v>48</v>
      </c>
      <c r="D121" s="202"/>
      <c r="E121" s="59"/>
      <c r="F121" s="143">
        <f t="shared" si="10"/>
        <v>0</v>
      </c>
      <c r="G121" s="253"/>
      <c r="H121" s="202"/>
      <c r="I121" s="110">
        <f t="shared" si="11"/>
        <v>0</v>
      </c>
      <c r="J121" s="253">
        <v>48</v>
      </c>
      <c r="K121" s="202"/>
      <c r="L121" s="110">
        <f t="shared" si="12"/>
        <v>48</v>
      </c>
      <c r="M121" s="125"/>
      <c r="N121" s="59"/>
      <c r="O121" s="110">
        <f t="shared" si="13"/>
        <v>0</v>
      </c>
      <c r="P121" s="344"/>
      <c r="R121" s="300"/>
      <c r="S121" s="300"/>
      <c r="T121" s="300"/>
    </row>
    <row r="122" spans="1:20" x14ac:dyDescent="0.25">
      <c r="A122" s="35">
        <v>2269</v>
      </c>
      <c r="B122" s="56" t="s">
        <v>103</v>
      </c>
      <c r="C122" s="362">
        <f t="shared" si="9"/>
        <v>34</v>
      </c>
      <c r="D122" s="202"/>
      <c r="E122" s="59"/>
      <c r="F122" s="143">
        <f t="shared" si="10"/>
        <v>0</v>
      </c>
      <c r="G122" s="253"/>
      <c r="H122" s="202"/>
      <c r="I122" s="110">
        <f t="shared" si="11"/>
        <v>0</v>
      </c>
      <c r="J122" s="253">
        <v>34</v>
      </c>
      <c r="K122" s="202"/>
      <c r="L122" s="110">
        <f t="shared" si="12"/>
        <v>34</v>
      </c>
      <c r="M122" s="125"/>
      <c r="N122" s="59"/>
      <c r="O122" s="110">
        <f t="shared" si="13"/>
        <v>0</v>
      </c>
      <c r="P122" s="344"/>
      <c r="R122" s="300"/>
      <c r="S122" s="300"/>
      <c r="T122" s="300"/>
    </row>
    <row r="123" spans="1:20" x14ac:dyDescent="0.25">
      <c r="A123" s="111">
        <v>2270</v>
      </c>
      <c r="B123" s="56" t="s">
        <v>104</v>
      </c>
      <c r="C123" s="362">
        <f t="shared" si="9"/>
        <v>0</v>
      </c>
      <c r="D123" s="118">
        <f>SUM(D124:D128)</f>
        <v>0</v>
      </c>
      <c r="E123" s="38">
        <f>SUM(E124:E128)</f>
        <v>0</v>
      </c>
      <c r="F123" s="149">
        <f t="shared" si="10"/>
        <v>0</v>
      </c>
      <c r="G123" s="254">
        <f>SUM(G124:G128)</f>
        <v>0</v>
      </c>
      <c r="H123" s="118">
        <f>SUM(H124:H128)</f>
        <v>0</v>
      </c>
      <c r="I123" s="112">
        <f t="shared" si="11"/>
        <v>0</v>
      </c>
      <c r="J123" s="254">
        <f>SUM(J124:J128)</f>
        <v>0</v>
      </c>
      <c r="K123" s="118">
        <f>SUM(K124:K128)</f>
        <v>0</v>
      </c>
      <c r="L123" s="112">
        <f t="shared" si="12"/>
        <v>0</v>
      </c>
      <c r="M123" s="135">
        <f>SUM(M124:M128)</f>
        <v>0</v>
      </c>
      <c r="N123" s="38">
        <f>SUM(N124:N128)</f>
        <v>0</v>
      </c>
      <c r="O123" s="112">
        <f t="shared" si="13"/>
        <v>0</v>
      </c>
      <c r="P123" s="344"/>
      <c r="R123" s="300"/>
      <c r="S123" s="300"/>
      <c r="T123" s="300"/>
    </row>
    <row r="124" spans="1:20" x14ac:dyDescent="0.25">
      <c r="A124" s="35">
        <v>2272</v>
      </c>
      <c r="B124" s="1" t="s">
        <v>105</v>
      </c>
      <c r="C124" s="362">
        <f t="shared" si="9"/>
        <v>0</v>
      </c>
      <c r="D124" s="202"/>
      <c r="E124" s="59"/>
      <c r="F124" s="143">
        <f t="shared" si="10"/>
        <v>0</v>
      </c>
      <c r="G124" s="253"/>
      <c r="H124" s="202"/>
      <c r="I124" s="110">
        <f t="shared" si="11"/>
        <v>0</v>
      </c>
      <c r="J124" s="253"/>
      <c r="K124" s="202"/>
      <c r="L124" s="110">
        <f t="shared" si="12"/>
        <v>0</v>
      </c>
      <c r="M124" s="125"/>
      <c r="N124" s="59"/>
      <c r="O124" s="110">
        <f t="shared" si="13"/>
        <v>0</v>
      </c>
      <c r="P124" s="344"/>
      <c r="R124" s="300"/>
      <c r="S124" s="300"/>
      <c r="T124" s="300"/>
    </row>
    <row r="125" spans="1:20" ht="24" x14ac:dyDescent="0.25">
      <c r="A125" s="35">
        <v>2275</v>
      </c>
      <c r="B125" s="56" t="s">
        <v>106</v>
      </c>
      <c r="C125" s="362">
        <f t="shared" si="9"/>
        <v>0</v>
      </c>
      <c r="D125" s="202"/>
      <c r="E125" s="59"/>
      <c r="F125" s="143">
        <f t="shared" si="10"/>
        <v>0</v>
      </c>
      <c r="G125" s="253"/>
      <c r="H125" s="202"/>
      <c r="I125" s="110">
        <f t="shared" si="11"/>
        <v>0</v>
      </c>
      <c r="J125" s="253"/>
      <c r="K125" s="202"/>
      <c r="L125" s="110">
        <f t="shared" si="12"/>
        <v>0</v>
      </c>
      <c r="M125" s="125"/>
      <c r="N125" s="59"/>
      <c r="O125" s="110">
        <f t="shared" si="13"/>
        <v>0</v>
      </c>
      <c r="P125" s="344"/>
      <c r="R125" s="300"/>
      <c r="S125" s="300"/>
      <c r="T125" s="300"/>
    </row>
    <row r="126" spans="1:20" ht="36" x14ac:dyDescent="0.25">
      <c r="A126" s="35">
        <v>2276</v>
      </c>
      <c r="B126" s="56" t="s">
        <v>107</v>
      </c>
      <c r="C126" s="362">
        <f t="shared" si="9"/>
        <v>0</v>
      </c>
      <c r="D126" s="202"/>
      <c r="E126" s="59"/>
      <c r="F126" s="143">
        <f t="shared" si="10"/>
        <v>0</v>
      </c>
      <c r="G126" s="253"/>
      <c r="H126" s="202"/>
      <c r="I126" s="110">
        <f t="shared" si="11"/>
        <v>0</v>
      </c>
      <c r="J126" s="253"/>
      <c r="K126" s="202"/>
      <c r="L126" s="110">
        <f t="shared" si="12"/>
        <v>0</v>
      </c>
      <c r="M126" s="125"/>
      <c r="N126" s="59"/>
      <c r="O126" s="110">
        <f t="shared" si="13"/>
        <v>0</v>
      </c>
      <c r="P126" s="344"/>
      <c r="R126" s="300"/>
      <c r="S126" s="300"/>
      <c r="T126" s="300"/>
    </row>
    <row r="127" spans="1:20" ht="24" customHeight="1" x14ac:dyDescent="0.25">
      <c r="A127" s="35">
        <v>2278</v>
      </c>
      <c r="B127" s="56" t="s">
        <v>108</v>
      </c>
      <c r="C127" s="362">
        <f t="shared" si="9"/>
        <v>0</v>
      </c>
      <c r="D127" s="202"/>
      <c r="E127" s="59"/>
      <c r="F127" s="143">
        <f t="shared" si="10"/>
        <v>0</v>
      </c>
      <c r="G127" s="253"/>
      <c r="H127" s="202"/>
      <c r="I127" s="110">
        <f t="shared" si="11"/>
        <v>0</v>
      </c>
      <c r="J127" s="253"/>
      <c r="K127" s="202"/>
      <c r="L127" s="110">
        <f t="shared" si="12"/>
        <v>0</v>
      </c>
      <c r="M127" s="125"/>
      <c r="N127" s="59"/>
      <c r="O127" s="110">
        <f t="shared" si="13"/>
        <v>0</v>
      </c>
      <c r="P127" s="344"/>
      <c r="R127" s="300"/>
      <c r="S127" s="300"/>
      <c r="T127" s="300"/>
    </row>
    <row r="128" spans="1:20" ht="24" x14ac:dyDescent="0.25">
      <c r="A128" s="35">
        <v>2279</v>
      </c>
      <c r="B128" s="56" t="s">
        <v>109</v>
      </c>
      <c r="C128" s="362">
        <f t="shared" si="9"/>
        <v>0</v>
      </c>
      <c r="D128" s="202"/>
      <c r="E128" s="59"/>
      <c r="F128" s="143">
        <f t="shared" si="10"/>
        <v>0</v>
      </c>
      <c r="G128" s="253"/>
      <c r="H128" s="202"/>
      <c r="I128" s="110">
        <f t="shared" si="11"/>
        <v>0</v>
      </c>
      <c r="J128" s="253"/>
      <c r="K128" s="202"/>
      <c r="L128" s="110">
        <f t="shared" si="12"/>
        <v>0</v>
      </c>
      <c r="M128" s="125"/>
      <c r="N128" s="59"/>
      <c r="O128" s="110">
        <f t="shared" si="13"/>
        <v>0</v>
      </c>
      <c r="P128" s="344"/>
      <c r="R128" s="300"/>
      <c r="S128" s="300"/>
      <c r="T128" s="300"/>
    </row>
    <row r="129" spans="1:20" ht="24" x14ac:dyDescent="0.25">
      <c r="A129" s="116">
        <v>2280</v>
      </c>
      <c r="B129" s="50" t="s">
        <v>110</v>
      </c>
      <c r="C129" s="362">
        <f t="shared" si="9"/>
        <v>0</v>
      </c>
      <c r="D129" s="204">
        <f t="shared" ref="D129:N129" si="14">SUM(D130)</f>
        <v>0</v>
      </c>
      <c r="E129" s="68">
        <f t="shared" ref="E129" si="15">SUM(E130)</f>
        <v>0</v>
      </c>
      <c r="F129" s="258">
        <f t="shared" si="10"/>
        <v>0</v>
      </c>
      <c r="G129" s="257">
        <f t="shared" si="14"/>
        <v>0</v>
      </c>
      <c r="H129" s="204">
        <f t="shared" ref="H129" si="16">SUM(H130)</f>
        <v>0</v>
      </c>
      <c r="I129" s="117">
        <f t="shared" si="11"/>
        <v>0</v>
      </c>
      <c r="J129" s="257">
        <f t="shared" si="14"/>
        <v>0</v>
      </c>
      <c r="K129" s="204">
        <f t="shared" si="14"/>
        <v>0</v>
      </c>
      <c r="L129" s="117">
        <f t="shared" si="12"/>
        <v>0</v>
      </c>
      <c r="M129" s="135">
        <f t="shared" si="14"/>
        <v>0</v>
      </c>
      <c r="N129" s="38">
        <f t="shared" si="14"/>
        <v>0</v>
      </c>
      <c r="O129" s="112">
        <f t="shared" si="13"/>
        <v>0</v>
      </c>
      <c r="P129" s="344"/>
      <c r="R129" s="300"/>
      <c r="S129" s="300"/>
      <c r="T129" s="300"/>
    </row>
    <row r="130" spans="1:20" ht="24" x14ac:dyDescent="0.25">
      <c r="A130" s="35">
        <v>2283</v>
      </c>
      <c r="B130" s="56" t="s">
        <v>111</v>
      </c>
      <c r="C130" s="362">
        <f t="shared" si="9"/>
        <v>0</v>
      </c>
      <c r="D130" s="202"/>
      <c r="E130" s="59"/>
      <c r="F130" s="143">
        <f t="shared" si="10"/>
        <v>0</v>
      </c>
      <c r="G130" s="253"/>
      <c r="H130" s="202"/>
      <c r="I130" s="110">
        <f t="shared" si="11"/>
        <v>0</v>
      </c>
      <c r="J130" s="253"/>
      <c r="K130" s="202"/>
      <c r="L130" s="110">
        <f t="shared" si="12"/>
        <v>0</v>
      </c>
      <c r="M130" s="125"/>
      <c r="N130" s="59"/>
      <c r="O130" s="110">
        <f t="shared" si="13"/>
        <v>0</v>
      </c>
      <c r="P130" s="344"/>
      <c r="R130" s="300"/>
      <c r="S130" s="300"/>
      <c r="T130" s="300"/>
    </row>
    <row r="131" spans="1:20" ht="38.25" customHeight="1" x14ac:dyDescent="0.25">
      <c r="A131" s="42">
        <v>2300</v>
      </c>
      <c r="B131" s="104" t="s">
        <v>112</v>
      </c>
      <c r="C131" s="373">
        <f t="shared" si="9"/>
        <v>34642</v>
      </c>
      <c r="D131" s="105">
        <f>SUM(D132,D137,D141,D142,D145,D152,D160,D161,D164)</f>
        <v>24450</v>
      </c>
      <c r="E131" s="48">
        <f>SUM(E132,E137,E141,E142,E145,E152,E160,E161,E164)</f>
        <v>0</v>
      </c>
      <c r="F131" s="250">
        <f t="shared" si="10"/>
        <v>24450</v>
      </c>
      <c r="G131" s="249">
        <f>SUM(G132,G137,G141,G142,G145,G152,G160,G161,G164)</f>
        <v>4335</v>
      </c>
      <c r="H131" s="105">
        <f>SUM(H132,H137,H141,H142,H145,H152,H160,H161,H164)</f>
        <v>0</v>
      </c>
      <c r="I131" s="115">
        <f t="shared" si="11"/>
        <v>4335</v>
      </c>
      <c r="J131" s="249">
        <f>SUM(J132,J137,J141,J142,J145,J152,J160,J161,J164)</f>
        <v>5857</v>
      </c>
      <c r="K131" s="105">
        <f>SUM(K132,K137,K141,K142,K145,K152,K160,K161,K164)</f>
        <v>0</v>
      </c>
      <c r="L131" s="115">
        <f t="shared" si="12"/>
        <v>5857</v>
      </c>
      <c r="M131" s="123">
        <f>SUM(M132,M137,M141,M142,M145,M152,M160,M161,M164)</f>
        <v>0</v>
      </c>
      <c r="N131" s="48">
        <f>SUM(N132,N137,N141,N142,N145,N152,N160,N161,N164)</f>
        <v>0</v>
      </c>
      <c r="O131" s="115">
        <f t="shared" si="13"/>
        <v>0</v>
      </c>
      <c r="P131" s="346"/>
      <c r="R131" s="300"/>
      <c r="S131" s="300"/>
      <c r="T131" s="300"/>
    </row>
    <row r="132" spans="1:20" ht="24" x14ac:dyDescent="0.25">
      <c r="A132" s="116">
        <v>2310</v>
      </c>
      <c r="B132" s="50" t="s">
        <v>308</v>
      </c>
      <c r="C132" s="374">
        <f t="shared" si="9"/>
        <v>16123</v>
      </c>
      <c r="D132" s="796">
        <f>SUM(D133:D136)</f>
        <v>14160</v>
      </c>
      <c r="E132" s="204">
        <f>SUM(E133:E136)</f>
        <v>0</v>
      </c>
      <c r="F132" s="258">
        <f t="shared" si="10"/>
        <v>14160</v>
      </c>
      <c r="G132" s="257">
        <f>SUM(G133:G136)</f>
        <v>0</v>
      </c>
      <c r="H132" s="204">
        <f>SUM(H133:H136)</f>
        <v>0</v>
      </c>
      <c r="I132" s="117">
        <f t="shared" si="11"/>
        <v>0</v>
      </c>
      <c r="J132" s="257">
        <f>SUM(J133:J136)</f>
        <v>1963</v>
      </c>
      <c r="K132" s="204">
        <f>SUM(K133:K136)</f>
        <v>0</v>
      </c>
      <c r="L132" s="117">
        <f t="shared" si="12"/>
        <v>1963</v>
      </c>
      <c r="M132" s="141">
        <f>SUM(M133:M136)</f>
        <v>0</v>
      </c>
      <c r="N132" s="68">
        <f>SUM(N133:N136)</f>
        <v>0</v>
      </c>
      <c r="O132" s="117">
        <f t="shared" si="13"/>
        <v>0</v>
      </c>
      <c r="P132" s="343"/>
      <c r="R132" s="300"/>
      <c r="S132" s="300"/>
      <c r="T132" s="300"/>
    </row>
    <row r="133" spans="1:20" x14ac:dyDescent="0.25">
      <c r="A133" s="35">
        <v>2311</v>
      </c>
      <c r="B133" s="56" t="s">
        <v>113</v>
      </c>
      <c r="C133" s="362">
        <f t="shared" si="9"/>
        <v>1800</v>
      </c>
      <c r="D133" s="202">
        <v>1800</v>
      </c>
      <c r="E133" s="59"/>
      <c r="F133" s="143">
        <f t="shared" si="10"/>
        <v>1800</v>
      </c>
      <c r="G133" s="253"/>
      <c r="H133" s="202"/>
      <c r="I133" s="110">
        <f t="shared" si="11"/>
        <v>0</v>
      </c>
      <c r="J133" s="253"/>
      <c r="K133" s="202"/>
      <c r="L133" s="110">
        <f t="shared" si="12"/>
        <v>0</v>
      </c>
      <c r="M133" s="125"/>
      <c r="N133" s="59"/>
      <c r="O133" s="110">
        <f t="shared" si="13"/>
        <v>0</v>
      </c>
      <c r="P133" s="344"/>
      <c r="R133" s="300"/>
      <c r="S133" s="300"/>
      <c r="T133" s="300"/>
    </row>
    <row r="134" spans="1:20" x14ac:dyDescent="0.25">
      <c r="A134" s="35">
        <v>2312</v>
      </c>
      <c r="B134" s="56" t="s">
        <v>114</v>
      </c>
      <c r="C134" s="362">
        <f t="shared" si="9"/>
        <v>14323</v>
      </c>
      <c r="D134" s="202">
        <v>12360</v>
      </c>
      <c r="E134" s="59"/>
      <c r="F134" s="143">
        <f t="shared" si="10"/>
        <v>12360</v>
      </c>
      <c r="G134" s="253"/>
      <c r="H134" s="202"/>
      <c r="I134" s="110">
        <f t="shared" si="11"/>
        <v>0</v>
      </c>
      <c r="J134" s="253">
        <v>1963</v>
      </c>
      <c r="K134" s="202"/>
      <c r="L134" s="110">
        <f t="shared" si="12"/>
        <v>1963</v>
      </c>
      <c r="M134" s="125"/>
      <c r="N134" s="59"/>
      <c r="O134" s="110">
        <f t="shared" si="13"/>
        <v>0</v>
      </c>
      <c r="P134" s="344"/>
      <c r="R134" s="300"/>
      <c r="S134" s="300"/>
      <c r="T134" s="300"/>
    </row>
    <row r="135" spans="1:20" x14ac:dyDescent="0.25">
      <c r="A135" s="35">
        <v>2313</v>
      </c>
      <c r="B135" s="56" t="s">
        <v>115</v>
      </c>
      <c r="C135" s="362">
        <f t="shared" si="9"/>
        <v>0</v>
      </c>
      <c r="D135" s="202"/>
      <c r="E135" s="59"/>
      <c r="F135" s="143">
        <f t="shared" si="10"/>
        <v>0</v>
      </c>
      <c r="G135" s="253"/>
      <c r="H135" s="202"/>
      <c r="I135" s="110">
        <f t="shared" si="11"/>
        <v>0</v>
      </c>
      <c r="J135" s="253"/>
      <c r="K135" s="202"/>
      <c r="L135" s="110">
        <f t="shared" si="12"/>
        <v>0</v>
      </c>
      <c r="M135" s="125"/>
      <c r="N135" s="59"/>
      <c r="O135" s="110">
        <f t="shared" si="13"/>
        <v>0</v>
      </c>
      <c r="P135" s="344"/>
      <c r="R135" s="300"/>
      <c r="S135" s="300"/>
      <c r="T135" s="300"/>
    </row>
    <row r="136" spans="1:20" ht="36" x14ac:dyDescent="0.25">
      <c r="A136" s="35">
        <v>2314</v>
      </c>
      <c r="B136" s="56" t="s">
        <v>294</v>
      </c>
      <c r="C136" s="362">
        <f t="shared" si="9"/>
        <v>0</v>
      </c>
      <c r="D136" s="202"/>
      <c r="E136" s="59"/>
      <c r="F136" s="143">
        <f t="shared" si="10"/>
        <v>0</v>
      </c>
      <c r="G136" s="253"/>
      <c r="H136" s="202"/>
      <c r="I136" s="110">
        <f t="shared" si="11"/>
        <v>0</v>
      </c>
      <c r="J136" s="253"/>
      <c r="K136" s="202"/>
      <c r="L136" s="110">
        <f t="shared" si="12"/>
        <v>0</v>
      </c>
      <c r="M136" s="125"/>
      <c r="N136" s="59"/>
      <c r="O136" s="110">
        <f t="shared" si="13"/>
        <v>0</v>
      </c>
      <c r="P136" s="344"/>
      <c r="R136" s="300"/>
      <c r="S136" s="300"/>
      <c r="T136" s="300"/>
    </row>
    <row r="137" spans="1:20" x14ac:dyDescent="0.25">
      <c r="A137" s="111">
        <v>2320</v>
      </c>
      <c r="B137" s="56" t="s">
        <v>116</v>
      </c>
      <c r="C137" s="362">
        <f t="shared" si="9"/>
        <v>764</v>
      </c>
      <c r="D137" s="118">
        <f>SUM(D138:D140)</f>
        <v>0</v>
      </c>
      <c r="E137" s="38">
        <f>SUM(E138:E140)</f>
        <v>0</v>
      </c>
      <c r="F137" s="149">
        <f t="shared" si="10"/>
        <v>0</v>
      </c>
      <c r="G137" s="254">
        <f>SUM(G138:G140)</f>
        <v>0</v>
      </c>
      <c r="H137" s="118">
        <f>SUM(H138:H140)</f>
        <v>0</v>
      </c>
      <c r="I137" s="112">
        <f t="shared" si="11"/>
        <v>0</v>
      </c>
      <c r="J137" s="254">
        <f>SUM(J138:J140)</f>
        <v>764</v>
      </c>
      <c r="K137" s="118">
        <f>SUM(K138:K140)</f>
        <v>0</v>
      </c>
      <c r="L137" s="112">
        <f t="shared" si="12"/>
        <v>764</v>
      </c>
      <c r="M137" s="135">
        <f>SUM(M138:M140)</f>
        <v>0</v>
      </c>
      <c r="N137" s="38">
        <f>SUM(N138:N140)</f>
        <v>0</v>
      </c>
      <c r="O137" s="112">
        <f t="shared" si="13"/>
        <v>0</v>
      </c>
      <c r="P137" s="344"/>
      <c r="R137" s="300"/>
      <c r="S137" s="300"/>
      <c r="T137" s="300"/>
    </row>
    <row r="138" spans="1:20" x14ac:dyDescent="0.25">
      <c r="A138" s="35">
        <v>2321</v>
      </c>
      <c r="B138" s="56" t="s">
        <v>117</v>
      </c>
      <c r="C138" s="362">
        <f t="shared" si="9"/>
        <v>0</v>
      </c>
      <c r="D138" s="202"/>
      <c r="E138" s="59"/>
      <c r="F138" s="143">
        <f t="shared" si="10"/>
        <v>0</v>
      </c>
      <c r="G138" s="253"/>
      <c r="H138" s="202"/>
      <c r="I138" s="110">
        <f t="shared" si="11"/>
        <v>0</v>
      </c>
      <c r="J138" s="253"/>
      <c r="K138" s="202"/>
      <c r="L138" s="110">
        <f t="shared" si="12"/>
        <v>0</v>
      </c>
      <c r="M138" s="125"/>
      <c r="N138" s="59"/>
      <c r="O138" s="110">
        <f t="shared" si="13"/>
        <v>0</v>
      </c>
      <c r="P138" s="344"/>
      <c r="R138" s="300"/>
      <c r="S138" s="300"/>
      <c r="T138" s="300"/>
    </row>
    <row r="139" spans="1:20" x14ac:dyDescent="0.25">
      <c r="A139" s="35">
        <v>2322</v>
      </c>
      <c r="B139" s="56" t="s">
        <v>118</v>
      </c>
      <c r="C139" s="362">
        <f t="shared" si="9"/>
        <v>764</v>
      </c>
      <c r="D139" s="202"/>
      <c r="E139" s="59"/>
      <c r="F139" s="143">
        <f t="shared" si="10"/>
        <v>0</v>
      </c>
      <c r="G139" s="253"/>
      <c r="H139" s="202"/>
      <c r="I139" s="110">
        <f t="shared" si="11"/>
        <v>0</v>
      </c>
      <c r="J139" s="253">
        <v>764</v>
      </c>
      <c r="K139" s="202"/>
      <c r="L139" s="110">
        <f t="shared" si="12"/>
        <v>764</v>
      </c>
      <c r="M139" s="125"/>
      <c r="N139" s="59"/>
      <c r="O139" s="110">
        <f t="shared" si="13"/>
        <v>0</v>
      </c>
      <c r="P139" s="344"/>
      <c r="R139" s="300"/>
      <c r="S139" s="300"/>
      <c r="T139" s="300"/>
    </row>
    <row r="140" spans="1:20" ht="10.5" customHeight="1" x14ac:dyDescent="0.25">
      <c r="A140" s="35">
        <v>2329</v>
      </c>
      <c r="B140" s="56" t="s">
        <v>119</v>
      </c>
      <c r="C140" s="362">
        <f t="shared" si="9"/>
        <v>0</v>
      </c>
      <c r="D140" s="202"/>
      <c r="E140" s="59"/>
      <c r="F140" s="143">
        <f t="shared" si="10"/>
        <v>0</v>
      </c>
      <c r="G140" s="253"/>
      <c r="H140" s="202"/>
      <c r="I140" s="110">
        <f t="shared" si="11"/>
        <v>0</v>
      </c>
      <c r="J140" s="253"/>
      <c r="K140" s="202"/>
      <c r="L140" s="110">
        <f t="shared" si="12"/>
        <v>0</v>
      </c>
      <c r="M140" s="125"/>
      <c r="N140" s="59"/>
      <c r="O140" s="110">
        <f t="shared" si="13"/>
        <v>0</v>
      </c>
      <c r="P140" s="344"/>
      <c r="R140" s="300"/>
      <c r="S140" s="300"/>
      <c r="T140" s="300"/>
    </row>
    <row r="141" spans="1:20" x14ac:dyDescent="0.25">
      <c r="A141" s="111">
        <v>2330</v>
      </c>
      <c r="B141" s="56" t="s">
        <v>120</v>
      </c>
      <c r="C141" s="362">
        <f t="shared" si="9"/>
        <v>0</v>
      </c>
      <c r="D141" s="202"/>
      <c r="E141" s="59"/>
      <c r="F141" s="143">
        <f t="shared" si="10"/>
        <v>0</v>
      </c>
      <c r="G141" s="253"/>
      <c r="H141" s="202"/>
      <c r="I141" s="110">
        <f t="shared" si="11"/>
        <v>0</v>
      </c>
      <c r="J141" s="253"/>
      <c r="K141" s="202"/>
      <c r="L141" s="110">
        <f t="shared" si="12"/>
        <v>0</v>
      </c>
      <c r="M141" s="125"/>
      <c r="N141" s="59"/>
      <c r="O141" s="110">
        <f t="shared" si="13"/>
        <v>0</v>
      </c>
      <c r="P141" s="344"/>
      <c r="R141" s="300"/>
      <c r="S141" s="300"/>
      <c r="T141" s="300"/>
    </row>
    <row r="142" spans="1:20" ht="48" x14ac:dyDescent="0.25">
      <c r="A142" s="111">
        <v>2340</v>
      </c>
      <c r="B142" s="56" t="s">
        <v>121</v>
      </c>
      <c r="C142" s="362">
        <f t="shared" si="9"/>
        <v>200</v>
      </c>
      <c r="D142" s="118">
        <f>SUM(D143:D144)</f>
        <v>200</v>
      </c>
      <c r="E142" s="38">
        <f>SUM(E143:E144)</f>
        <v>0</v>
      </c>
      <c r="F142" s="149">
        <f t="shared" si="10"/>
        <v>200</v>
      </c>
      <c r="G142" s="254">
        <f>SUM(G143:G144)</f>
        <v>0</v>
      </c>
      <c r="H142" s="118">
        <f>SUM(H143:H144)</f>
        <v>0</v>
      </c>
      <c r="I142" s="112">
        <f t="shared" si="11"/>
        <v>0</v>
      </c>
      <c r="J142" s="254">
        <f>SUM(J143:J144)</f>
        <v>0</v>
      </c>
      <c r="K142" s="118">
        <f>SUM(K143:K144)</f>
        <v>0</v>
      </c>
      <c r="L142" s="112">
        <f t="shared" si="12"/>
        <v>0</v>
      </c>
      <c r="M142" s="135">
        <f>SUM(M143:M144)</f>
        <v>0</v>
      </c>
      <c r="N142" s="38">
        <f>SUM(N143:N144)</f>
        <v>0</v>
      </c>
      <c r="O142" s="112">
        <f t="shared" si="13"/>
        <v>0</v>
      </c>
      <c r="P142" s="344"/>
      <c r="R142" s="300"/>
      <c r="S142" s="300"/>
      <c r="T142" s="300"/>
    </row>
    <row r="143" spans="1:20" x14ac:dyDescent="0.25">
      <c r="A143" s="35">
        <v>2341</v>
      </c>
      <c r="B143" s="56" t="s">
        <v>122</v>
      </c>
      <c r="C143" s="362">
        <f t="shared" si="9"/>
        <v>200</v>
      </c>
      <c r="D143" s="202">
        <v>200</v>
      </c>
      <c r="E143" s="59"/>
      <c r="F143" s="143">
        <f t="shared" si="10"/>
        <v>200</v>
      </c>
      <c r="G143" s="253"/>
      <c r="H143" s="202"/>
      <c r="I143" s="110">
        <f t="shared" si="11"/>
        <v>0</v>
      </c>
      <c r="J143" s="253"/>
      <c r="K143" s="202"/>
      <c r="L143" s="110">
        <f t="shared" si="12"/>
        <v>0</v>
      </c>
      <c r="M143" s="125"/>
      <c r="N143" s="59"/>
      <c r="O143" s="110">
        <f t="shared" si="13"/>
        <v>0</v>
      </c>
      <c r="P143" s="344"/>
      <c r="R143" s="300"/>
      <c r="S143" s="300"/>
      <c r="T143" s="300"/>
    </row>
    <row r="144" spans="1:20" ht="24" x14ac:dyDescent="0.25">
      <c r="A144" s="35">
        <v>2344</v>
      </c>
      <c r="B144" s="56" t="s">
        <v>123</v>
      </c>
      <c r="C144" s="362">
        <f t="shared" si="9"/>
        <v>0</v>
      </c>
      <c r="D144" s="202"/>
      <c r="E144" s="59"/>
      <c r="F144" s="143">
        <f t="shared" si="10"/>
        <v>0</v>
      </c>
      <c r="G144" s="253"/>
      <c r="H144" s="202"/>
      <c r="I144" s="110">
        <f t="shared" si="11"/>
        <v>0</v>
      </c>
      <c r="J144" s="253"/>
      <c r="K144" s="202"/>
      <c r="L144" s="110">
        <f t="shared" si="12"/>
        <v>0</v>
      </c>
      <c r="M144" s="125"/>
      <c r="N144" s="59"/>
      <c r="O144" s="110">
        <f t="shared" si="13"/>
        <v>0</v>
      </c>
      <c r="P144" s="344"/>
      <c r="R144" s="300"/>
      <c r="S144" s="300"/>
      <c r="T144" s="300"/>
    </row>
    <row r="145" spans="1:20" ht="24" x14ac:dyDescent="0.25">
      <c r="A145" s="106">
        <v>2350</v>
      </c>
      <c r="B145" s="78" t="s">
        <v>124</v>
      </c>
      <c r="C145" s="362">
        <f t="shared" si="9"/>
        <v>3222</v>
      </c>
      <c r="D145" s="200">
        <f>SUM(D146:D151)</f>
        <v>92</v>
      </c>
      <c r="E145" s="107">
        <f>SUM(E146:E151)</f>
        <v>0</v>
      </c>
      <c r="F145" s="251">
        <f t="shared" si="10"/>
        <v>92</v>
      </c>
      <c r="G145" s="131">
        <f>SUM(G146:G151)</f>
        <v>0</v>
      </c>
      <c r="H145" s="200">
        <f>SUM(H146:H151)</f>
        <v>0</v>
      </c>
      <c r="I145" s="108">
        <f t="shared" si="11"/>
        <v>0</v>
      </c>
      <c r="J145" s="131">
        <f>SUM(J146:J151)</f>
        <v>3130</v>
      </c>
      <c r="K145" s="200">
        <f>SUM(K146:K151)</f>
        <v>0</v>
      </c>
      <c r="L145" s="108">
        <f t="shared" si="12"/>
        <v>3130</v>
      </c>
      <c r="M145" s="136">
        <f>SUM(M146:M151)</f>
        <v>0</v>
      </c>
      <c r="N145" s="107">
        <f>SUM(N146:N151)</f>
        <v>0</v>
      </c>
      <c r="O145" s="108">
        <f t="shared" si="13"/>
        <v>0</v>
      </c>
      <c r="P145" s="348"/>
      <c r="R145" s="300"/>
      <c r="S145" s="300"/>
      <c r="T145" s="300"/>
    </row>
    <row r="146" spans="1:20" x14ac:dyDescent="0.25">
      <c r="A146" s="31">
        <v>2351</v>
      </c>
      <c r="B146" s="50" t="s">
        <v>125</v>
      </c>
      <c r="C146" s="362">
        <f t="shared" si="9"/>
        <v>600</v>
      </c>
      <c r="D146" s="201"/>
      <c r="E146" s="53"/>
      <c r="F146" s="145">
        <f t="shared" si="10"/>
        <v>0</v>
      </c>
      <c r="G146" s="252"/>
      <c r="H146" s="201"/>
      <c r="I146" s="109">
        <f t="shared" si="11"/>
        <v>0</v>
      </c>
      <c r="J146" s="252">
        <v>600</v>
      </c>
      <c r="K146" s="201"/>
      <c r="L146" s="109">
        <f t="shared" si="12"/>
        <v>600</v>
      </c>
      <c r="M146" s="294"/>
      <c r="N146" s="53"/>
      <c r="O146" s="109">
        <f t="shared" si="13"/>
        <v>0</v>
      </c>
      <c r="P146" s="343"/>
      <c r="R146" s="300"/>
      <c r="S146" s="300"/>
      <c r="T146" s="300"/>
    </row>
    <row r="147" spans="1:20" x14ac:dyDescent="0.25">
      <c r="A147" s="35">
        <v>2352</v>
      </c>
      <c r="B147" s="56" t="s">
        <v>126</v>
      </c>
      <c r="C147" s="362">
        <f t="shared" si="9"/>
        <v>2200</v>
      </c>
      <c r="D147" s="202"/>
      <c r="E147" s="59"/>
      <c r="F147" s="143">
        <f t="shared" si="10"/>
        <v>0</v>
      </c>
      <c r="G147" s="253"/>
      <c r="H147" s="202"/>
      <c r="I147" s="110">
        <f t="shared" si="11"/>
        <v>0</v>
      </c>
      <c r="J147" s="253">
        <v>2200</v>
      </c>
      <c r="K147" s="202"/>
      <c r="L147" s="110">
        <f t="shared" si="12"/>
        <v>2200</v>
      </c>
      <c r="M147" s="125"/>
      <c r="N147" s="59"/>
      <c r="O147" s="110">
        <f t="shared" si="13"/>
        <v>0</v>
      </c>
      <c r="P147" s="344"/>
      <c r="R147" s="300"/>
      <c r="S147" s="300"/>
      <c r="T147" s="300"/>
    </row>
    <row r="148" spans="1:20" ht="24" x14ac:dyDescent="0.25">
      <c r="A148" s="35">
        <v>2353</v>
      </c>
      <c r="B148" s="56" t="s">
        <v>127</v>
      </c>
      <c r="C148" s="362">
        <f t="shared" si="9"/>
        <v>0</v>
      </c>
      <c r="D148" s="202"/>
      <c r="E148" s="59"/>
      <c r="F148" s="143">
        <f t="shared" si="10"/>
        <v>0</v>
      </c>
      <c r="G148" s="253"/>
      <c r="H148" s="202"/>
      <c r="I148" s="110">
        <f t="shared" si="11"/>
        <v>0</v>
      </c>
      <c r="J148" s="253"/>
      <c r="K148" s="202"/>
      <c r="L148" s="110">
        <f t="shared" si="12"/>
        <v>0</v>
      </c>
      <c r="M148" s="125"/>
      <c r="N148" s="59"/>
      <c r="O148" s="110">
        <f t="shared" si="13"/>
        <v>0</v>
      </c>
      <c r="P148" s="344"/>
      <c r="R148" s="300"/>
      <c r="S148" s="300"/>
      <c r="T148" s="300"/>
    </row>
    <row r="149" spans="1:20" ht="24" x14ac:dyDescent="0.25">
      <c r="A149" s="35">
        <v>2354</v>
      </c>
      <c r="B149" s="56" t="s">
        <v>128</v>
      </c>
      <c r="C149" s="362">
        <f t="shared" si="9"/>
        <v>330</v>
      </c>
      <c r="D149" s="202"/>
      <c r="E149" s="59"/>
      <c r="F149" s="143">
        <f t="shared" si="10"/>
        <v>0</v>
      </c>
      <c r="G149" s="253"/>
      <c r="H149" s="202"/>
      <c r="I149" s="110">
        <f t="shared" si="11"/>
        <v>0</v>
      </c>
      <c r="J149" s="253">
        <v>330</v>
      </c>
      <c r="K149" s="202"/>
      <c r="L149" s="110">
        <f t="shared" si="12"/>
        <v>330</v>
      </c>
      <c r="M149" s="125"/>
      <c r="N149" s="59"/>
      <c r="O149" s="110">
        <f t="shared" si="13"/>
        <v>0</v>
      </c>
      <c r="P149" s="344"/>
      <c r="R149" s="300"/>
      <c r="S149" s="300"/>
      <c r="T149" s="300"/>
    </row>
    <row r="150" spans="1:20" ht="24" x14ac:dyDescent="0.25">
      <c r="A150" s="35">
        <v>2355</v>
      </c>
      <c r="B150" s="56" t="s">
        <v>129</v>
      </c>
      <c r="C150" s="362">
        <f t="shared" si="9"/>
        <v>92</v>
      </c>
      <c r="D150" s="202">
        <v>92</v>
      </c>
      <c r="E150" s="59"/>
      <c r="F150" s="143">
        <f t="shared" si="10"/>
        <v>92</v>
      </c>
      <c r="G150" s="253"/>
      <c r="H150" s="202"/>
      <c r="I150" s="110">
        <f t="shared" si="11"/>
        <v>0</v>
      </c>
      <c r="J150" s="253"/>
      <c r="K150" s="202"/>
      <c r="L150" s="110">
        <f t="shared" si="12"/>
        <v>0</v>
      </c>
      <c r="M150" s="125"/>
      <c r="N150" s="59"/>
      <c r="O150" s="110">
        <f t="shared" si="13"/>
        <v>0</v>
      </c>
      <c r="P150" s="344"/>
      <c r="R150" s="300"/>
      <c r="S150" s="300"/>
      <c r="T150" s="300"/>
    </row>
    <row r="151" spans="1:20" ht="24" x14ac:dyDescent="0.25">
      <c r="A151" s="35">
        <v>2359</v>
      </c>
      <c r="B151" s="56" t="s">
        <v>130</v>
      </c>
      <c r="C151" s="362">
        <f t="shared" si="9"/>
        <v>0</v>
      </c>
      <c r="D151" s="202"/>
      <c r="E151" s="59"/>
      <c r="F151" s="143">
        <f t="shared" si="10"/>
        <v>0</v>
      </c>
      <c r="G151" s="253"/>
      <c r="H151" s="202"/>
      <c r="I151" s="110">
        <f t="shared" si="11"/>
        <v>0</v>
      </c>
      <c r="J151" s="253"/>
      <c r="K151" s="202"/>
      <c r="L151" s="110">
        <f t="shared" si="12"/>
        <v>0</v>
      </c>
      <c r="M151" s="125"/>
      <c r="N151" s="59"/>
      <c r="O151" s="110">
        <f t="shared" si="13"/>
        <v>0</v>
      </c>
      <c r="P151" s="344"/>
      <c r="R151" s="300"/>
      <c r="S151" s="300"/>
      <c r="T151" s="300"/>
    </row>
    <row r="152" spans="1:20" ht="24.75" customHeight="1" x14ac:dyDescent="0.25">
      <c r="A152" s="111">
        <v>2360</v>
      </c>
      <c r="B152" s="56" t="s">
        <v>131</v>
      </c>
      <c r="C152" s="362">
        <f t="shared" si="9"/>
        <v>120</v>
      </c>
      <c r="D152" s="118">
        <f>SUM(D153:D159)</f>
        <v>120</v>
      </c>
      <c r="E152" s="38">
        <f>SUM(E153:E159)</f>
        <v>0</v>
      </c>
      <c r="F152" s="149">
        <f t="shared" si="10"/>
        <v>120</v>
      </c>
      <c r="G152" s="254">
        <f>SUM(G153:G159)</f>
        <v>0</v>
      </c>
      <c r="H152" s="118">
        <f>SUM(H153:H159)</f>
        <v>0</v>
      </c>
      <c r="I152" s="112">
        <f t="shared" si="11"/>
        <v>0</v>
      </c>
      <c r="J152" s="254">
        <f>SUM(J153:J159)</f>
        <v>0</v>
      </c>
      <c r="K152" s="118">
        <f>SUM(K153:K159)</f>
        <v>0</v>
      </c>
      <c r="L152" s="112">
        <f t="shared" si="12"/>
        <v>0</v>
      </c>
      <c r="M152" s="135">
        <f>SUM(M153:M159)</f>
        <v>0</v>
      </c>
      <c r="N152" s="38">
        <f>SUM(N153:N159)</f>
        <v>0</v>
      </c>
      <c r="O152" s="112">
        <f t="shared" si="13"/>
        <v>0</v>
      </c>
      <c r="P152" s="344"/>
      <c r="R152" s="300"/>
      <c r="S152" s="300"/>
      <c r="T152" s="300"/>
    </row>
    <row r="153" spans="1:20" x14ac:dyDescent="0.25">
      <c r="A153" s="34">
        <v>2361</v>
      </c>
      <c r="B153" s="56" t="s">
        <v>132</v>
      </c>
      <c r="C153" s="362">
        <f t="shared" si="9"/>
        <v>0</v>
      </c>
      <c r="D153" s="202"/>
      <c r="E153" s="59"/>
      <c r="F153" s="143">
        <f t="shared" si="10"/>
        <v>0</v>
      </c>
      <c r="G153" s="253"/>
      <c r="H153" s="202"/>
      <c r="I153" s="110">
        <f t="shared" si="11"/>
        <v>0</v>
      </c>
      <c r="J153" s="253"/>
      <c r="K153" s="202"/>
      <c r="L153" s="110">
        <f t="shared" si="12"/>
        <v>0</v>
      </c>
      <c r="M153" s="125"/>
      <c r="N153" s="59"/>
      <c r="O153" s="110">
        <f t="shared" si="13"/>
        <v>0</v>
      </c>
      <c r="P153" s="344"/>
      <c r="R153" s="300"/>
      <c r="S153" s="300"/>
      <c r="T153" s="300"/>
    </row>
    <row r="154" spans="1:20" ht="24" x14ac:dyDescent="0.25">
      <c r="A154" s="34">
        <v>2362</v>
      </c>
      <c r="B154" s="56" t="s">
        <v>133</v>
      </c>
      <c r="C154" s="362">
        <f t="shared" si="9"/>
        <v>120</v>
      </c>
      <c r="D154" s="202">
        <v>120</v>
      </c>
      <c r="E154" s="59"/>
      <c r="F154" s="143">
        <f t="shared" si="10"/>
        <v>120</v>
      </c>
      <c r="G154" s="253"/>
      <c r="H154" s="202"/>
      <c r="I154" s="110">
        <f t="shared" si="11"/>
        <v>0</v>
      </c>
      <c r="J154" s="253"/>
      <c r="K154" s="202"/>
      <c r="L154" s="110">
        <f t="shared" si="12"/>
        <v>0</v>
      </c>
      <c r="M154" s="125"/>
      <c r="N154" s="59"/>
      <c r="O154" s="110">
        <f t="shared" si="13"/>
        <v>0</v>
      </c>
      <c r="P154" s="344"/>
      <c r="R154" s="300"/>
      <c r="S154" s="300"/>
      <c r="T154" s="300"/>
    </row>
    <row r="155" spans="1:20" x14ac:dyDescent="0.25">
      <c r="A155" s="34">
        <v>2363</v>
      </c>
      <c r="B155" s="56" t="s">
        <v>134</v>
      </c>
      <c r="C155" s="362">
        <f t="shared" si="9"/>
        <v>0</v>
      </c>
      <c r="D155" s="202"/>
      <c r="E155" s="59"/>
      <c r="F155" s="143">
        <f t="shared" si="10"/>
        <v>0</v>
      </c>
      <c r="G155" s="253"/>
      <c r="H155" s="202"/>
      <c r="I155" s="110">
        <f t="shared" si="11"/>
        <v>0</v>
      </c>
      <c r="J155" s="253"/>
      <c r="K155" s="202"/>
      <c r="L155" s="110">
        <f t="shared" si="12"/>
        <v>0</v>
      </c>
      <c r="M155" s="125"/>
      <c r="N155" s="59"/>
      <c r="O155" s="110">
        <f t="shared" si="13"/>
        <v>0</v>
      </c>
      <c r="P155" s="344"/>
      <c r="R155" s="300"/>
      <c r="S155" s="300"/>
      <c r="T155" s="300"/>
    </row>
    <row r="156" spans="1:20" x14ac:dyDescent="0.25">
      <c r="A156" s="34">
        <v>2364</v>
      </c>
      <c r="B156" s="56" t="s">
        <v>135</v>
      </c>
      <c r="C156" s="362">
        <f t="shared" si="9"/>
        <v>0</v>
      </c>
      <c r="D156" s="202"/>
      <c r="E156" s="59"/>
      <c r="F156" s="143">
        <f t="shared" si="10"/>
        <v>0</v>
      </c>
      <c r="G156" s="253"/>
      <c r="H156" s="202"/>
      <c r="I156" s="110">
        <f t="shared" si="11"/>
        <v>0</v>
      </c>
      <c r="J156" s="253"/>
      <c r="K156" s="202"/>
      <c r="L156" s="110">
        <f t="shared" si="12"/>
        <v>0</v>
      </c>
      <c r="M156" s="125"/>
      <c r="N156" s="59"/>
      <c r="O156" s="110">
        <f t="shared" si="13"/>
        <v>0</v>
      </c>
      <c r="P156" s="344"/>
      <c r="R156" s="300"/>
      <c r="S156" s="300"/>
      <c r="T156" s="300"/>
    </row>
    <row r="157" spans="1:20" ht="12.75" customHeight="1" x14ac:dyDescent="0.25">
      <c r="A157" s="34">
        <v>2365</v>
      </c>
      <c r="B157" s="56" t="s">
        <v>136</v>
      </c>
      <c r="C157" s="362">
        <f t="shared" si="9"/>
        <v>0</v>
      </c>
      <c r="D157" s="202"/>
      <c r="E157" s="59"/>
      <c r="F157" s="143">
        <f t="shared" si="10"/>
        <v>0</v>
      </c>
      <c r="G157" s="253"/>
      <c r="H157" s="202"/>
      <c r="I157" s="110">
        <f t="shared" si="11"/>
        <v>0</v>
      </c>
      <c r="J157" s="253"/>
      <c r="K157" s="202"/>
      <c r="L157" s="110">
        <f t="shared" si="12"/>
        <v>0</v>
      </c>
      <c r="M157" s="125"/>
      <c r="N157" s="59"/>
      <c r="O157" s="110">
        <f t="shared" si="13"/>
        <v>0</v>
      </c>
      <c r="P157" s="344"/>
      <c r="R157" s="300"/>
      <c r="S157" s="300"/>
      <c r="T157" s="300"/>
    </row>
    <row r="158" spans="1:20" ht="42.75" customHeight="1" x14ac:dyDescent="0.25">
      <c r="A158" s="34">
        <v>2366</v>
      </c>
      <c r="B158" s="56" t="s">
        <v>137</v>
      </c>
      <c r="C158" s="362">
        <f t="shared" si="9"/>
        <v>0</v>
      </c>
      <c r="D158" s="202"/>
      <c r="E158" s="59"/>
      <c r="F158" s="143">
        <f t="shared" si="10"/>
        <v>0</v>
      </c>
      <c r="G158" s="253"/>
      <c r="H158" s="202"/>
      <c r="I158" s="110">
        <f t="shared" si="11"/>
        <v>0</v>
      </c>
      <c r="J158" s="253"/>
      <c r="K158" s="202"/>
      <c r="L158" s="110">
        <f t="shared" si="12"/>
        <v>0</v>
      </c>
      <c r="M158" s="125"/>
      <c r="N158" s="59"/>
      <c r="O158" s="110">
        <f t="shared" si="13"/>
        <v>0</v>
      </c>
      <c r="P158" s="344"/>
      <c r="R158" s="300"/>
      <c r="S158" s="300"/>
      <c r="T158" s="300"/>
    </row>
    <row r="159" spans="1:20" ht="48" x14ac:dyDescent="0.25">
      <c r="A159" s="34">
        <v>2369</v>
      </c>
      <c r="B159" s="56" t="s">
        <v>138</v>
      </c>
      <c r="C159" s="362">
        <f t="shared" si="9"/>
        <v>0</v>
      </c>
      <c r="D159" s="202"/>
      <c r="E159" s="59"/>
      <c r="F159" s="143">
        <f t="shared" si="10"/>
        <v>0</v>
      </c>
      <c r="G159" s="253"/>
      <c r="H159" s="202"/>
      <c r="I159" s="110">
        <f t="shared" si="11"/>
        <v>0</v>
      </c>
      <c r="J159" s="253"/>
      <c r="K159" s="202"/>
      <c r="L159" s="110">
        <f t="shared" si="12"/>
        <v>0</v>
      </c>
      <c r="M159" s="125"/>
      <c r="N159" s="59"/>
      <c r="O159" s="110">
        <f t="shared" si="13"/>
        <v>0</v>
      </c>
      <c r="P159" s="344"/>
      <c r="R159" s="300"/>
      <c r="S159" s="300"/>
      <c r="T159" s="300"/>
    </row>
    <row r="160" spans="1:20" x14ac:dyDescent="0.25">
      <c r="A160" s="106">
        <v>2370</v>
      </c>
      <c r="B160" s="78" t="s">
        <v>139</v>
      </c>
      <c r="C160" s="362">
        <f t="shared" si="9"/>
        <v>14213</v>
      </c>
      <c r="D160" s="203">
        <v>9878</v>
      </c>
      <c r="E160" s="113"/>
      <c r="F160" s="256">
        <f t="shared" si="10"/>
        <v>9878</v>
      </c>
      <c r="G160" s="255">
        <v>4335</v>
      </c>
      <c r="H160" s="203"/>
      <c r="I160" s="114">
        <f t="shared" si="11"/>
        <v>4335</v>
      </c>
      <c r="J160" s="255"/>
      <c r="K160" s="203"/>
      <c r="L160" s="114">
        <f t="shared" si="12"/>
        <v>0</v>
      </c>
      <c r="M160" s="301"/>
      <c r="N160" s="113"/>
      <c r="O160" s="114">
        <f t="shared" si="13"/>
        <v>0</v>
      </c>
      <c r="P160" s="348"/>
      <c r="R160" s="300"/>
      <c r="S160" s="300"/>
      <c r="T160" s="300"/>
    </row>
    <row r="161" spans="1:20" x14ac:dyDescent="0.25">
      <c r="A161" s="106">
        <v>2380</v>
      </c>
      <c r="B161" s="78" t="s">
        <v>140</v>
      </c>
      <c r="C161" s="362">
        <f t="shared" si="9"/>
        <v>0</v>
      </c>
      <c r="D161" s="200">
        <f>SUM(D162:D163)</f>
        <v>0</v>
      </c>
      <c r="E161" s="107">
        <f>SUM(E162:E163)</f>
        <v>0</v>
      </c>
      <c r="F161" s="251">
        <f t="shared" si="10"/>
        <v>0</v>
      </c>
      <c r="G161" s="131">
        <f>SUM(G162:G163)</f>
        <v>0</v>
      </c>
      <c r="H161" s="200">
        <f>SUM(H162:H163)</f>
        <v>0</v>
      </c>
      <c r="I161" s="108">
        <f t="shared" si="11"/>
        <v>0</v>
      </c>
      <c r="J161" s="131">
        <f>SUM(J162:J163)</f>
        <v>0</v>
      </c>
      <c r="K161" s="200">
        <f>SUM(K162:K163)</f>
        <v>0</v>
      </c>
      <c r="L161" s="108">
        <f t="shared" si="12"/>
        <v>0</v>
      </c>
      <c r="M161" s="136">
        <f>SUM(M162:M163)</f>
        <v>0</v>
      </c>
      <c r="N161" s="107">
        <f>SUM(N162:N163)</f>
        <v>0</v>
      </c>
      <c r="O161" s="108">
        <f t="shared" si="13"/>
        <v>0</v>
      </c>
      <c r="P161" s="348"/>
      <c r="R161" s="300"/>
      <c r="S161" s="300"/>
      <c r="T161" s="300"/>
    </row>
    <row r="162" spans="1:20" x14ac:dyDescent="0.25">
      <c r="A162" s="30">
        <v>2381</v>
      </c>
      <c r="B162" s="50" t="s">
        <v>141</v>
      </c>
      <c r="C162" s="362">
        <f t="shared" si="9"/>
        <v>0</v>
      </c>
      <c r="D162" s="201"/>
      <c r="E162" s="53"/>
      <c r="F162" s="145">
        <f t="shared" si="10"/>
        <v>0</v>
      </c>
      <c r="G162" s="252"/>
      <c r="H162" s="201"/>
      <c r="I162" s="109">
        <f t="shared" si="11"/>
        <v>0</v>
      </c>
      <c r="J162" s="252"/>
      <c r="K162" s="201"/>
      <c r="L162" s="109">
        <f t="shared" si="12"/>
        <v>0</v>
      </c>
      <c r="M162" s="294"/>
      <c r="N162" s="53"/>
      <c r="O162" s="109">
        <f t="shared" si="13"/>
        <v>0</v>
      </c>
      <c r="P162" s="343"/>
      <c r="R162" s="300"/>
      <c r="S162" s="300"/>
      <c r="T162" s="300"/>
    </row>
    <row r="163" spans="1:20" ht="24" x14ac:dyDescent="0.25">
      <c r="A163" s="34">
        <v>2389</v>
      </c>
      <c r="B163" s="56" t="s">
        <v>142</v>
      </c>
      <c r="C163" s="362">
        <f t="shared" si="9"/>
        <v>0</v>
      </c>
      <c r="D163" s="202"/>
      <c r="E163" s="59"/>
      <c r="F163" s="143">
        <f t="shared" si="10"/>
        <v>0</v>
      </c>
      <c r="G163" s="253"/>
      <c r="H163" s="202"/>
      <c r="I163" s="110">
        <f t="shared" si="11"/>
        <v>0</v>
      </c>
      <c r="J163" s="253"/>
      <c r="K163" s="202"/>
      <c r="L163" s="110">
        <f t="shared" si="12"/>
        <v>0</v>
      </c>
      <c r="M163" s="125"/>
      <c r="N163" s="59"/>
      <c r="O163" s="110">
        <f t="shared" si="13"/>
        <v>0</v>
      </c>
      <c r="P163" s="344"/>
      <c r="R163" s="300"/>
      <c r="S163" s="300"/>
      <c r="T163" s="300"/>
    </row>
    <row r="164" spans="1:20" x14ac:dyDescent="0.25">
      <c r="A164" s="106">
        <v>2390</v>
      </c>
      <c r="B164" s="78" t="s">
        <v>143</v>
      </c>
      <c r="C164" s="362">
        <f t="shared" si="9"/>
        <v>0</v>
      </c>
      <c r="D164" s="203"/>
      <c r="E164" s="113"/>
      <c r="F164" s="256">
        <f t="shared" si="10"/>
        <v>0</v>
      </c>
      <c r="G164" s="255"/>
      <c r="H164" s="203"/>
      <c r="I164" s="114">
        <f t="shared" si="11"/>
        <v>0</v>
      </c>
      <c r="J164" s="255"/>
      <c r="K164" s="203"/>
      <c r="L164" s="114">
        <f t="shared" si="12"/>
        <v>0</v>
      </c>
      <c r="M164" s="301"/>
      <c r="N164" s="113"/>
      <c r="O164" s="114">
        <f t="shared" si="13"/>
        <v>0</v>
      </c>
      <c r="P164" s="348"/>
      <c r="R164" s="300"/>
      <c r="S164" s="300"/>
      <c r="T164" s="300"/>
    </row>
    <row r="165" spans="1:20" x14ac:dyDescent="0.25">
      <c r="A165" s="42">
        <v>2400</v>
      </c>
      <c r="B165" s="104" t="s">
        <v>144</v>
      </c>
      <c r="C165" s="373">
        <f t="shared" si="9"/>
        <v>0</v>
      </c>
      <c r="D165" s="205"/>
      <c r="E165" s="119"/>
      <c r="F165" s="260">
        <f t="shared" si="10"/>
        <v>0</v>
      </c>
      <c r="G165" s="259"/>
      <c r="H165" s="205"/>
      <c r="I165" s="120">
        <f t="shared" si="11"/>
        <v>0</v>
      </c>
      <c r="J165" s="259"/>
      <c r="K165" s="205"/>
      <c r="L165" s="120">
        <f t="shared" si="12"/>
        <v>0</v>
      </c>
      <c r="M165" s="302"/>
      <c r="N165" s="119"/>
      <c r="O165" s="120">
        <f t="shared" si="13"/>
        <v>0</v>
      </c>
      <c r="P165" s="346"/>
      <c r="R165" s="300"/>
      <c r="S165" s="300"/>
      <c r="T165" s="300"/>
    </row>
    <row r="166" spans="1:20" ht="24" x14ac:dyDescent="0.25">
      <c r="A166" s="42">
        <v>2500</v>
      </c>
      <c r="B166" s="104" t="s">
        <v>145</v>
      </c>
      <c r="C166" s="373">
        <f t="shared" si="9"/>
        <v>95</v>
      </c>
      <c r="D166" s="105">
        <f>SUM(D167,D172)</f>
        <v>95</v>
      </c>
      <c r="E166" s="48">
        <f>SUM(E167,E172)</f>
        <v>0</v>
      </c>
      <c r="F166" s="250">
        <f t="shared" si="10"/>
        <v>95</v>
      </c>
      <c r="G166" s="249">
        <f t="shared" ref="G166:K166" si="17">SUM(G167,G172)</f>
        <v>0</v>
      </c>
      <c r="H166" s="105">
        <f t="shared" si="17"/>
        <v>0</v>
      </c>
      <c r="I166" s="115">
        <f t="shared" si="11"/>
        <v>0</v>
      </c>
      <c r="J166" s="249">
        <f t="shared" si="17"/>
        <v>0</v>
      </c>
      <c r="K166" s="105">
        <f t="shared" si="17"/>
        <v>0</v>
      </c>
      <c r="L166" s="115">
        <f t="shared" si="12"/>
        <v>0</v>
      </c>
      <c r="M166" s="140">
        <f t="shared" ref="M166:N166" si="18">SUM(M167,M172)</f>
        <v>0</v>
      </c>
      <c r="N166" s="130">
        <f t="shared" si="18"/>
        <v>0</v>
      </c>
      <c r="O166" s="160">
        <f t="shared" si="13"/>
        <v>0</v>
      </c>
      <c r="P166" s="353"/>
      <c r="R166" s="300"/>
      <c r="S166" s="300"/>
      <c r="T166" s="300"/>
    </row>
    <row r="167" spans="1:20" ht="16.5" customHeight="1" x14ac:dyDescent="0.25">
      <c r="A167" s="116">
        <v>2510</v>
      </c>
      <c r="B167" s="50" t="s">
        <v>146</v>
      </c>
      <c r="C167" s="374">
        <f t="shared" si="9"/>
        <v>95</v>
      </c>
      <c r="D167" s="204">
        <f>SUM(D168:D171)</f>
        <v>95</v>
      </c>
      <c r="E167" s="68">
        <f>SUM(E168:E171)</f>
        <v>0</v>
      </c>
      <c r="F167" s="258">
        <f t="shared" si="10"/>
        <v>95</v>
      </c>
      <c r="G167" s="257">
        <f t="shared" ref="G167:K167" si="19">SUM(G168:G171)</f>
        <v>0</v>
      </c>
      <c r="H167" s="204">
        <f t="shared" si="19"/>
        <v>0</v>
      </c>
      <c r="I167" s="117">
        <f t="shared" si="11"/>
        <v>0</v>
      </c>
      <c r="J167" s="257">
        <f t="shared" si="19"/>
        <v>0</v>
      </c>
      <c r="K167" s="204">
        <f t="shared" si="19"/>
        <v>0</v>
      </c>
      <c r="L167" s="117">
        <f t="shared" si="12"/>
        <v>0</v>
      </c>
      <c r="M167" s="308">
        <f t="shared" ref="M167:N167" si="20">SUM(M168:M171)</f>
        <v>0</v>
      </c>
      <c r="N167" s="311">
        <f t="shared" si="20"/>
        <v>0</v>
      </c>
      <c r="O167" s="316">
        <f t="shared" si="13"/>
        <v>0</v>
      </c>
      <c r="P167" s="347"/>
      <c r="R167" s="300"/>
      <c r="S167" s="300"/>
      <c r="T167" s="300"/>
    </row>
    <row r="168" spans="1:20" ht="24" x14ac:dyDescent="0.25">
      <c r="A168" s="35">
        <v>2512</v>
      </c>
      <c r="B168" s="56" t="s">
        <v>147</v>
      </c>
      <c r="C168" s="362">
        <f t="shared" si="9"/>
        <v>0</v>
      </c>
      <c r="D168" s="202"/>
      <c r="E168" s="59"/>
      <c r="F168" s="143">
        <f t="shared" si="10"/>
        <v>0</v>
      </c>
      <c r="G168" s="253"/>
      <c r="H168" s="202"/>
      <c r="I168" s="110">
        <f t="shared" si="11"/>
        <v>0</v>
      </c>
      <c r="J168" s="253"/>
      <c r="K168" s="202"/>
      <c r="L168" s="110">
        <f t="shared" si="12"/>
        <v>0</v>
      </c>
      <c r="M168" s="125"/>
      <c r="N168" s="59"/>
      <c r="O168" s="110">
        <f t="shared" si="13"/>
        <v>0</v>
      </c>
      <c r="P168" s="344"/>
      <c r="R168" s="300"/>
      <c r="S168" s="300"/>
      <c r="T168" s="300"/>
    </row>
    <row r="169" spans="1:20" ht="36" x14ac:dyDescent="0.25">
      <c r="A169" s="35">
        <v>2513</v>
      </c>
      <c r="B169" s="56" t="s">
        <v>148</v>
      </c>
      <c r="C169" s="362">
        <f t="shared" si="9"/>
        <v>0</v>
      </c>
      <c r="D169" s="202"/>
      <c r="E169" s="59"/>
      <c r="F169" s="143">
        <f t="shared" si="10"/>
        <v>0</v>
      </c>
      <c r="G169" s="253"/>
      <c r="H169" s="202"/>
      <c r="I169" s="110">
        <f t="shared" si="11"/>
        <v>0</v>
      </c>
      <c r="J169" s="253"/>
      <c r="K169" s="202"/>
      <c r="L169" s="110">
        <f t="shared" si="12"/>
        <v>0</v>
      </c>
      <c r="M169" s="125"/>
      <c r="N169" s="59"/>
      <c r="O169" s="110">
        <f t="shared" si="13"/>
        <v>0</v>
      </c>
      <c r="P169" s="344"/>
      <c r="R169" s="300"/>
      <c r="S169" s="300"/>
      <c r="T169" s="300"/>
    </row>
    <row r="170" spans="1:20" ht="24" x14ac:dyDescent="0.25">
      <c r="A170" s="35">
        <v>2515</v>
      </c>
      <c r="B170" s="56" t="s">
        <v>149</v>
      </c>
      <c r="C170" s="362">
        <f t="shared" si="9"/>
        <v>0</v>
      </c>
      <c r="D170" s="202"/>
      <c r="E170" s="59"/>
      <c r="F170" s="143">
        <f t="shared" si="10"/>
        <v>0</v>
      </c>
      <c r="G170" s="253"/>
      <c r="H170" s="202"/>
      <c r="I170" s="110">
        <f t="shared" si="11"/>
        <v>0</v>
      </c>
      <c r="J170" s="253"/>
      <c r="K170" s="202"/>
      <c r="L170" s="110">
        <f t="shared" si="12"/>
        <v>0</v>
      </c>
      <c r="M170" s="125"/>
      <c r="N170" s="59"/>
      <c r="O170" s="110">
        <f t="shared" si="13"/>
        <v>0</v>
      </c>
      <c r="P170" s="344"/>
      <c r="R170" s="300"/>
      <c r="S170" s="300"/>
      <c r="T170" s="300"/>
    </row>
    <row r="171" spans="1:20" ht="24" x14ac:dyDescent="0.25">
      <c r="A171" s="35">
        <v>2519</v>
      </c>
      <c r="B171" s="56" t="s">
        <v>150</v>
      </c>
      <c r="C171" s="362">
        <f t="shared" si="9"/>
        <v>95</v>
      </c>
      <c r="D171" s="202">
        <v>95</v>
      </c>
      <c r="E171" s="59"/>
      <c r="F171" s="143">
        <f t="shared" si="10"/>
        <v>95</v>
      </c>
      <c r="G171" s="253"/>
      <c r="H171" s="202"/>
      <c r="I171" s="110">
        <f t="shared" si="11"/>
        <v>0</v>
      </c>
      <c r="J171" s="253"/>
      <c r="K171" s="202"/>
      <c r="L171" s="110">
        <f t="shared" si="12"/>
        <v>0</v>
      </c>
      <c r="M171" s="125"/>
      <c r="N171" s="59"/>
      <c r="O171" s="110">
        <f t="shared" si="13"/>
        <v>0</v>
      </c>
      <c r="P171" s="344"/>
      <c r="R171" s="300"/>
      <c r="S171" s="300"/>
      <c r="T171" s="300"/>
    </row>
    <row r="172" spans="1:20" ht="24" x14ac:dyDescent="0.25">
      <c r="A172" s="111">
        <v>2520</v>
      </c>
      <c r="B172" s="56" t="s">
        <v>151</v>
      </c>
      <c r="C172" s="362">
        <f t="shared" si="9"/>
        <v>0</v>
      </c>
      <c r="D172" s="202"/>
      <c r="E172" s="59"/>
      <c r="F172" s="143">
        <f t="shared" si="10"/>
        <v>0</v>
      </c>
      <c r="G172" s="253"/>
      <c r="H172" s="202"/>
      <c r="I172" s="110">
        <f t="shared" si="11"/>
        <v>0</v>
      </c>
      <c r="J172" s="253"/>
      <c r="K172" s="202"/>
      <c r="L172" s="110">
        <f t="shared" si="12"/>
        <v>0</v>
      </c>
      <c r="M172" s="125"/>
      <c r="N172" s="59"/>
      <c r="O172" s="110">
        <f t="shared" si="13"/>
        <v>0</v>
      </c>
      <c r="P172" s="344"/>
      <c r="R172" s="300"/>
      <c r="S172" s="300"/>
      <c r="T172" s="300"/>
    </row>
    <row r="173" spans="1:20" s="121" customFormat="1" ht="48" x14ac:dyDescent="0.25">
      <c r="A173" s="17">
        <v>2800</v>
      </c>
      <c r="B173" s="50" t="s">
        <v>152</v>
      </c>
      <c r="C173" s="374">
        <f t="shared" si="9"/>
        <v>0</v>
      </c>
      <c r="D173" s="186"/>
      <c r="E173" s="32"/>
      <c r="F173" s="220">
        <f t="shared" si="10"/>
        <v>0</v>
      </c>
      <c r="G173" s="219"/>
      <c r="H173" s="186"/>
      <c r="I173" s="33">
        <f t="shared" si="11"/>
        <v>0</v>
      </c>
      <c r="J173" s="219"/>
      <c r="K173" s="186"/>
      <c r="L173" s="33">
        <f t="shared" si="12"/>
        <v>0</v>
      </c>
      <c r="M173" s="290"/>
      <c r="N173" s="32"/>
      <c r="O173" s="33">
        <f t="shared" si="13"/>
        <v>0</v>
      </c>
      <c r="P173" s="343"/>
      <c r="R173" s="300"/>
      <c r="S173" s="300"/>
      <c r="T173" s="300"/>
    </row>
    <row r="174" spans="1:20" x14ac:dyDescent="0.25">
      <c r="A174" s="100">
        <v>3000</v>
      </c>
      <c r="B174" s="100" t="s">
        <v>153</v>
      </c>
      <c r="C174" s="383">
        <f t="shared" si="9"/>
        <v>0</v>
      </c>
      <c r="D174" s="199">
        <f>SUM(D175,D185)</f>
        <v>0</v>
      </c>
      <c r="E174" s="102">
        <f>SUM(E175,E185)</f>
        <v>0</v>
      </c>
      <c r="F174" s="248">
        <f t="shared" si="10"/>
        <v>0</v>
      </c>
      <c r="G174" s="247">
        <f>SUM(G175,G185)</f>
        <v>0</v>
      </c>
      <c r="H174" s="199">
        <f>SUM(H175,H185)</f>
        <v>0</v>
      </c>
      <c r="I174" s="103">
        <f t="shared" si="11"/>
        <v>0</v>
      </c>
      <c r="J174" s="247">
        <f>SUM(J175,J185)</f>
        <v>0</v>
      </c>
      <c r="K174" s="199">
        <f>SUM(K175,K185)</f>
        <v>0</v>
      </c>
      <c r="L174" s="103">
        <f t="shared" si="12"/>
        <v>0</v>
      </c>
      <c r="M174" s="139">
        <f>SUM(M175,M185)</f>
        <v>0</v>
      </c>
      <c r="N174" s="102">
        <f>SUM(N175,N185)</f>
        <v>0</v>
      </c>
      <c r="O174" s="103">
        <f t="shared" si="13"/>
        <v>0</v>
      </c>
      <c r="P174" s="352"/>
      <c r="R174" s="300"/>
      <c r="S174" s="300"/>
      <c r="T174" s="300"/>
    </row>
    <row r="175" spans="1:20" ht="24" x14ac:dyDescent="0.25">
      <c r="A175" s="42">
        <v>3200</v>
      </c>
      <c r="B175" s="122" t="s">
        <v>309</v>
      </c>
      <c r="C175" s="373">
        <f t="shared" si="9"/>
        <v>0</v>
      </c>
      <c r="D175" s="105">
        <f>SUM(D176,D180)</f>
        <v>0</v>
      </c>
      <c r="E175" s="48">
        <f>SUM(E176,E180)</f>
        <v>0</v>
      </c>
      <c r="F175" s="250">
        <f t="shared" si="10"/>
        <v>0</v>
      </c>
      <c r="G175" s="249">
        <f t="shared" ref="G175:K175" si="21">SUM(G176,G180)</f>
        <v>0</v>
      </c>
      <c r="H175" s="105">
        <f t="shared" si="21"/>
        <v>0</v>
      </c>
      <c r="I175" s="115">
        <f t="shared" si="11"/>
        <v>0</v>
      </c>
      <c r="J175" s="249">
        <f t="shared" si="21"/>
        <v>0</v>
      </c>
      <c r="K175" s="105">
        <f t="shared" si="21"/>
        <v>0</v>
      </c>
      <c r="L175" s="115">
        <f t="shared" si="12"/>
        <v>0</v>
      </c>
      <c r="M175" s="140">
        <f t="shared" ref="M175:N175" si="22">SUM(M176,M180)</f>
        <v>0</v>
      </c>
      <c r="N175" s="130">
        <f t="shared" si="22"/>
        <v>0</v>
      </c>
      <c r="O175" s="160">
        <f t="shared" si="13"/>
        <v>0</v>
      </c>
      <c r="P175" s="353"/>
      <c r="R175" s="300"/>
      <c r="S175" s="300"/>
      <c r="T175" s="300"/>
    </row>
    <row r="176" spans="1:20" ht="50.25" customHeight="1" x14ac:dyDescent="0.25">
      <c r="A176" s="116">
        <v>3260</v>
      </c>
      <c r="B176" s="50" t="s">
        <v>154</v>
      </c>
      <c r="C176" s="374">
        <f t="shared" si="9"/>
        <v>0</v>
      </c>
      <c r="D176" s="204">
        <f>SUM(D177:D179)</f>
        <v>0</v>
      </c>
      <c r="E176" s="68">
        <f>SUM(E177:E179)</f>
        <v>0</v>
      </c>
      <c r="F176" s="258">
        <f t="shared" si="10"/>
        <v>0</v>
      </c>
      <c r="G176" s="257">
        <f>SUM(G177:G179)</f>
        <v>0</v>
      </c>
      <c r="H176" s="204">
        <f>SUM(H177:H179)</f>
        <v>0</v>
      </c>
      <c r="I176" s="117">
        <f t="shared" si="11"/>
        <v>0</v>
      </c>
      <c r="J176" s="257">
        <f>SUM(J177:J179)</f>
        <v>0</v>
      </c>
      <c r="K176" s="204">
        <f>SUM(K177:K179)</f>
        <v>0</v>
      </c>
      <c r="L176" s="117">
        <f t="shared" si="12"/>
        <v>0</v>
      </c>
      <c r="M176" s="141">
        <f>SUM(M177:M179)</f>
        <v>0</v>
      </c>
      <c r="N176" s="68">
        <f>SUM(N177:N179)</f>
        <v>0</v>
      </c>
      <c r="O176" s="117">
        <f t="shared" si="13"/>
        <v>0</v>
      </c>
      <c r="P176" s="343"/>
      <c r="R176" s="300"/>
      <c r="S176" s="300"/>
      <c r="T176" s="300"/>
    </row>
    <row r="177" spans="1:20" ht="24" x14ac:dyDescent="0.25">
      <c r="A177" s="35">
        <v>3261</v>
      </c>
      <c r="B177" s="56" t="s">
        <v>155</v>
      </c>
      <c r="C177" s="362">
        <f t="shared" si="9"/>
        <v>0</v>
      </c>
      <c r="D177" s="202"/>
      <c r="E177" s="59"/>
      <c r="F177" s="143">
        <f t="shared" si="10"/>
        <v>0</v>
      </c>
      <c r="G177" s="253"/>
      <c r="H177" s="202"/>
      <c r="I177" s="110">
        <f t="shared" si="11"/>
        <v>0</v>
      </c>
      <c r="J177" s="253"/>
      <c r="K177" s="202"/>
      <c r="L177" s="110">
        <f t="shared" si="12"/>
        <v>0</v>
      </c>
      <c r="M177" s="125"/>
      <c r="N177" s="59"/>
      <c r="O177" s="110">
        <f t="shared" si="13"/>
        <v>0</v>
      </c>
      <c r="P177" s="344"/>
      <c r="R177" s="300"/>
      <c r="S177" s="300"/>
      <c r="T177" s="300"/>
    </row>
    <row r="178" spans="1:20" ht="36" x14ac:dyDescent="0.25">
      <c r="A178" s="35">
        <v>3262</v>
      </c>
      <c r="B178" s="56" t="s">
        <v>310</v>
      </c>
      <c r="C178" s="362">
        <f t="shared" si="9"/>
        <v>0</v>
      </c>
      <c r="D178" s="202"/>
      <c r="E178" s="59"/>
      <c r="F178" s="143">
        <f t="shared" si="10"/>
        <v>0</v>
      </c>
      <c r="G178" s="253"/>
      <c r="H178" s="202"/>
      <c r="I178" s="110">
        <f t="shared" si="11"/>
        <v>0</v>
      </c>
      <c r="J178" s="253"/>
      <c r="K178" s="202"/>
      <c r="L178" s="110">
        <f t="shared" si="12"/>
        <v>0</v>
      </c>
      <c r="M178" s="125"/>
      <c r="N178" s="59"/>
      <c r="O178" s="110">
        <f t="shared" si="13"/>
        <v>0</v>
      </c>
      <c r="P178" s="344"/>
      <c r="R178" s="300"/>
      <c r="S178" s="300"/>
      <c r="T178" s="300"/>
    </row>
    <row r="179" spans="1:20" ht="24" x14ac:dyDescent="0.25">
      <c r="A179" s="35">
        <v>3263</v>
      </c>
      <c r="B179" s="56" t="s">
        <v>156</v>
      </c>
      <c r="C179" s="362">
        <f t="shared" si="9"/>
        <v>0</v>
      </c>
      <c r="D179" s="202"/>
      <c r="E179" s="59"/>
      <c r="F179" s="143">
        <f t="shared" si="10"/>
        <v>0</v>
      </c>
      <c r="G179" s="253"/>
      <c r="H179" s="202"/>
      <c r="I179" s="110">
        <f t="shared" si="11"/>
        <v>0</v>
      </c>
      <c r="J179" s="253"/>
      <c r="K179" s="202"/>
      <c r="L179" s="110">
        <f t="shared" si="12"/>
        <v>0</v>
      </c>
      <c r="M179" s="125"/>
      <c r="N179" s="59"/>
      <c r="O179" s="110">
        <f t="shared" si="13"/>
        <v>0</v>
      </c>
      <c r="P179" s="344"/>
      <c r="R179" s="300"/>
      <c r="S179" s="300"/>
      <c r="T179" s="300"/>
    </row>
    <row r="180" spans="1:20" ht="84" x14ac:dyDescent="0.25">
      <c r="A180" s="116">
        <v>3290</v>
      </c>
      <c r="B180" s="50" t="s">
        <v>311</v>
      </c>
      <c r="C180" s="362">
        <f t="shared" ref="C180:C256" si="23">F180+I180+L180+O180</f>
        <v>0</v>
      </c>
      <c r="D180" s="204">
        <f>SUM(D181:D184)</f>
        <v>0</v>
      </c>
      <c r="E180" s="68">
        <f>SUM(E181:E184)</f>
        <v>0</v>
      </c>
      <c r="F180" s="258">
        <f t="shared" si="10"/>
        <v>0</v>
      </c>
      <c r="G180" s="257">
        <f t="shared" ref="G180:K180" si="24">SUM(G181:G184)</f>
        <v>0</v>
      </c>
      <c r="H180" s="204">
        <f t="shared" si="24"/>
        <v>0</v>
      </c>
      <c r="I180" s="117">
        <f t="shared" si="11"/>
        <v>0</v>
      </c>
      <c r="J180" s="257">
        <f t="shared" si="24"/>
        <v>0</v>
      </c>
      <c r="K180" s="204">
        <f t="shared" si="24"/>
        <v>0</v>
      </c>
      <c r="L180" s="117">
        <f t="shared" si="12"/>
        <v>0</v>
      </c>
      <c r="M180" s="142">
        <f t="shared" ref="M180:N180" si="25">SUM(M181:M184)</f>
        <v>0</v>
      </c>
      <c r="N180" s="312">
        <f t="shared" si="25"/>
        <v>0</v>
      </c>
      <c r="O180" s="317">
        <f t="shared" si="13"/>
        <v>0</v>
      </c>
      <c r="P180" s="355"/>
      <c r="R180" s="300"/>
      <c r="S180" s="300"/>
      <c r="T180" s="300"/>
    </row>
    <row r="181" spans="1:20" ht="72" x14ac:dyDescent="0.25">
      <c r="A181" s="35">
        <v>3291</v>
      </c>
      <c r="B181" s="56" t="s">
        <v>157</v>
      </c>
      <c r="C181" s="362">
        <f t="shared" si="23"/>
        <v>0</v>
      </c>
      <c r="D181" s="202"/>
      <c r="E181" s="59"/>
      <c r="F181" s="143">
        <f t="shared" ref="F181:F244" si="26">D181+E181</f>
        <v>0</v>
      </c>
      <c r="G181" s="253"/>
      <c r="H181" s="202"/>
      <c r="I181" s="110">
        <f t="shared" ref="I181:I244" si="27">G181+H181</f>
        <v>0</v>
      </c>
      <c r="J181" s="253"/>
      <c r="K181" s="202"/>
      <c r="L181" s="110">
        <f t="shared" ref="L181:L244" si="28">J181+K181</f>
        <v>0</v>
      </c>
      <c r="M181" s="125"/>
      <c r="N181" s="59"/>
      <c r="O181" s="110">
        <f t="shared" ref="O181:O244" si="29">M181+N181</f>
        <v>0</v>
      </c>
      <c r="P181" s="344"/>
      <c r="R181" s="300"/>
      <c r="S181" s="300"/>
      <c r="T181" s="300"/>
    </row>
    <row r="182" spans="1:20" ht="72" x14ac:dyDescent="0.25">
      <c r="A182" s="35">
        <v>3292</v>
      </c>
      <c r="B182" s="56" t="s">
        <v>312</v>
      </c>
      <c r="C182" s="362">
        <f t="shared" si="23"/>
        <v>0</v>
      </c>
      <c r="D182" s="202"/>
      <c r="E182" s="59"/>
      <c r="F182" s="143">
        <f t="shared" si="26"/>
        <v>0</v>
      </c>
      <c r="G182" s="253"/>
      <c r="H182" s="202"/>
      <c r="I182" s="110">
        <f t="shared" si="27"/>
        <v>0</v>
      </c>
      <c r="J182" s="253"/>
      <c r="K182" s="202"/>
      <c r="L182" s="110">
        <f t="shared" si="28"/>
        <v>0</v>
      </c>
      <c r="M182" s="125"/>
      <c r="N182" s="59"/>
      <c r="O182" s="110">
        <f t="shared" si="29"/>
        <v>0</v>
      </c>
      <c r="P182" s="344"/>
      <c r="R182" s="300"/>
      <c r="S182" s="300"/>
      <c r="T182" s="300"/>
    </row>
    <row r="183" spans="1:20" ht="72" x14ac:dyDescent="0.25">
      <c r="A183" s="35">
        <v>3293</v>
      </c>
      <c r="B183" s="56" t="s">
        <v>313</v>
      </c>
      <c r="C183" s="362">
        <f t="shared" si="23"/>
        <v>0</v>
      </c>
      <c r="D183" s="202"/>
      <c r="E183" s="59"/>
      <c r="F183" s="143">
        <f t="shared" si="26"/>
        <v>0</v>
      </c>
      <c r="G183" s="253"/>
      <c r="H183" s="202"/>
      <c r="I183" s="110">
        <f t="shared" si="27"/>
        <v>0</v>
      </c>
      <c r="J183" s="253"/>
      <c r="K183" s="202"/>
      <c r="L183" s="110">
        <f t="shared" si="28"/>
        <v>0</v>
      </c>
      <c r="M183" s="125"/>
      <c r="N183" s="59"/>
      <c r="O183" s="110">
        <f t="shared" si="29"/>
        <v>0</v>
      </c>
      <c r="P183" s="344"/>
      <c r="R183" s="300"/>
      <c r="S183" s="300"/>
      <c r="T183" s="300"/>
    </row>
    <row r="184" spans="1:20" ht="60" x14ac:dyDescent="0.25">
      <c r="A184" s="126">
        <v>3294</v>
      </c>
      <c r="B184" s="56" t="s">
        <v>158</v>
      </c>
      <c r="C184" s="384">
        <f t="shared" si="23"/>
        <v>0</v>
      </c>
      <c r="D184" s="206"/>
      <c r="E184" s="127"/>
      <c r="F184" s="262">
        <f t="shared" si="26"/>
        <v>0</v>
      </c>
      <c r="G184" s="261"/>
      <c r="H184" s="206"/>
      <c r="I184" s="153">
        <f t="shared" si="27"/>
        <v>0</v>
      </c>
      <c r="J184" s="261"/>
      <c r="K184" s="206"/>
      <c r="L184" s="153">
        <f t="shared" si="28"/>
        <v>0</v>
      </c>
      <c r="M184" s="128"/>
      <c r="N184" s="127"/>
      <c r="O184" s="153">
        <f t="shared" si="29"/>
        <v>0</v>
      </c>
      <c r="P184" s="355"/>
      <c r="R184" s="300"/>
      <c r="S184" s="300"/>
      <c r="T184" s="300"/>
    </row>
    <row r="185" spans="1:20" ht="48" x14ac:dyDescent="0.25">
      <c r="A185" s="72">
        <v>3300</v>
      </c>
      <c r="B185" s="122" t="s">
        <v>159</v>
      </c>
      <c r="C185" s="385">
        <f t="shared" si="23"/>
        <v>0</v>
      </c>
      <c r="D185" s="207">
        <f>SUM(D186:D187)</f>
        <v>0</v>
      </c>
      <c r="E185" s="130">
        <f>SUM(E186:E187)</f>
        <v>0</v>
      </c>
      <c r="F185" s="158">
        <f t="shared" si="26"/>
        <v>0</v>
      </c>
      <c r="G185" s="263">
        <f t="shared" ref="G185:K185" si="30">SUM(G186:G187)</f>
        <v>0</v>
      </c>
      <c r="H185" s="207">
        <f t="shared" si="30"/>
        <v>0</v>
      </c>
      <c r="I185" s="160">
        <f t="shared" si="27"/>
        <v>0</v>
      </c>
      <c r="J185" s="263">
        <f t="shared" si="30"/>
        <v>0</v>
      </c>
      <c r="K185" s="207">
        <f t="shared" si="30"/>
        <v>0</v>
      </c>
      <c r="L185" s="160">
        <f t="shared" si="28"/>
        <v>0</v>
      </c>
      <c r="M185" s="140">
        <f t="shared" ref="M185:N185" si="31">SUM(M186:M187)</f>
        <v>0</v>
      </c>
      <c r="N185" s="130">
        <f t="shared" si="31"/>
        <v>0</v>
      </c>
      <c r="O185" s="160">
        <f t="shared" si="29"/>
        <v>0</v>
      </c>
      <c r="P185" s="353"/>
      <c r="R185" s="300"/>
      <c r="S185" s="300"/>
      <c r="T185" s="300"/>
    </row>
    <row r="186" spans="1:20" ht="48" x14ac:dyDescent="0.25">
      <c r="A186" s="77">
        <v>3310</v>
      </c>
      <c r="B186" s="78" t="s">
        <v>160</v>
      </c>
      <c r="C186" s="378">
        <f t="shared" si="23"/>
        <v>0</v>
      </c>
      <c r="D186" s="203"/>
      <c r="E186" s="113"/>
      <c r="F186" s="256">
        <f t="shared" si="26"/>
        <v>0</v>
      </c>
      <c r="G186" s="255"/>
      <c r="H186" s="203"/>
      <c r="I186" s="114">
        <f t="shared" si="27"/>
        <v>0</v>
      </c>
      <c r="J186" s="255"/>
      <c r="K186" s="203"/>
      <c r="L186" s="114">
        <f t="shared" si="28"/>
        <v>0</v>
      </c>
      <c r="M186" s="301"/>
      <c r="N186" s="113"/>
      <c r="O186" s="114">
        <f t="shared" si="29"/>
        <v>0</v>
      </c>
      <c r="P186" s="348"/>
      <c r="R186" s="300"/>
      <c r="S186" s="300"/>
      <c r="T186" s="300"/>
    </row>
    <row r="187" spans="1:20" ht="58.5" customHeight="1" x14ac:dyDescent="0.25">
      <c r="A187" s="31">
        <v>3320</v>
      </c>
      <c r="B187" s="50" t="s">
        <v>161</v>
      </c>
      <c r="C187" s="374">
        <f t="shared" si="23"/>
        <v>0</v>
      </c>
      <c r="D187" s="201"/>
      <c r="E187" s="53"/>
      <c r="F187" s="145">
        <f t="shared" si="26"/>
        <v>0</v>
      </c>
      <c r="G187" s="252"/>
      <c r="H187" s="201"/>
      <c r="I187" s="109">
        <f t="shared" si="27"/>
        <v>0</v>
      </c>
      <c r="J187" s="252"/>
      <c r="K187" s="201"/>
      <c r="L187" s="109">
        <f t="shared" si="28"/>
        <v>0</v>
      </c>
      <c r="M187" s="294"/>
      <c r="N187" s="53"/>
      <c r="O187" s="109">
        <f t="shared" si="29"/>
        <v>0</v>
      </c>
      <c r="P187" s="343"/>
      <c r="R187" s="300"/>
      <c r="S187" s="300"/>
      <c r="T187" s="300"/>
    </row>
    <row r="188" spans="1:20" x14ac:dyDescent="0.25">
      <c r="A188" s="132">
        <v>4000</v>
      </c>
      <c r="B188" s="100" t="s">
        <v>162</v>
      </c>
      <c r="C188" s="383">
        <f t="shared" si="23"/>
        <v>0</v>
      </c>
      <c r="D188" s="199">
        <f>SUM(D189,D192)</f>
        <v>0</v>
      </c>
      <c r="E188" s="102">
        <f>SUM(E189,E192)</f>
        <v>0</v>
      </c>
      <c r="F188" s="248">
        <f t="shared" si="26"/>
        <v>0</v>
      </c>
      <c r="G188" s="247">
        <f>SUM(G189,G192)</f>
        <v>0</v>
      </c>
      <c r="H188" s="199">
        <f>SUM(H189,H192)</f>
        <v>0</v>
      </c>
      <c r="I188" s="103">
        <f t="shared" si="27"/>
        <v>0</v>
      </c>
      <c r="J188" s="247">
        <f>SUM(J189,J192)</f>
        <v>0</v>
      </c>
      <c r="K188" s="199">
        <f>SUM(K189,K192)</f>
        <v>0</v>
      </c>
      <c r="L188" s="103">
        <f t="shared" si="28"/>
        <v>0</v>
      </c>
      <c r="M188" s="139">
        <f>SUM(M189,M192)</f>
        <v>0</v>
      </c>
      <c r="N188" s="102">
        <f>SUM(N189,N192)</f>
        <v>0</v>
      </c>
      <c r="O188" s="103">
        <f t="shared" si="29"/>
        <v>0</v>
      </c>
      <c r="P188" s="352"/>
      <c r="R188" s="300"/>
      <c r="S188" s="300"/>
      <c r="T188" s="300"/>
    </row>
    <row r="189" spans="1:20" ht="24" x14ac:dyDescent="0.25">
      <c r="A189" s="133">
        <v>4200</v>
      </c>
      <c r="B189" s="104" t="s">
        <v>163</v>
      </c>
      <c r="C189" s="373">
        <f t="shared" si="23"/>
        <v>0</v>
      </c>
      <c r="D189" s="105">
        <f>SUM(D190,D191)</f>
        <v>0</v>
      </c>
      <c r="E189" s="48">
        <f>SUM(E190,E191)</f>
        <v>0</v>
      </c>
      <c r="F189" s="250">
        <f t="shared" si="26"/>
        <v>0</v>
      </c>
      <c r="G189" s="249">
        <f>SUM(G190,G191)</f>
        <v>0</v>
      </c>
      <c r="H189" s="105">
        <f>SUM(H190,H191)</f>
        <v>0</v>
      </c>
      <c r="I189" s="115">
        <f t="shared" si="27"/>
        <v>0</v>
      </c>
      <c r="J189" s="249">
        <f>SUM(J190,J191)</f>
        <v>0</v>
      </c>
      <c r="K189" s="105">
        <f>SUM(K190,K191)</f>
        <v>0</v>
      </c>
      <c r="L189" s="115">
        <f t="shared" si="28"/>
        <v>0</v>
      </c>
      <c r="M189" s="123">
        <f>SUM(M190,M191)</f>
        <v>0</v>
      </c>
      <c r="N189" s="48">
        <f>SUM(N190,N191)</f>
        <v>0</v>
      </c>
      <c r="O189" s="115">
        <f t="shared" si="29"/>
        <v>0</v>
      </c>
      <c r="P189" s="346"/>
      <c r="R189" s="300"/>
      <c r="S189" s="300"/>
      <c r="T189" s="300"/>
    </row>
    <row r="190" spans="1:20" ht="36" x14ac:dyDescent="0.25">
      <c r="A190" s="116">
        <v>4240</v>
      </c>
      <c r="B190" s="50" t="s">
        <v>314</v>
      </c>
      <c r="C190" s="374">
        <f t="shared" si="23"/>
        <v>0</v>
      </c>
      <c r="D190" s="201"/>
      <c r="E190" s="53"/>
      <c r="F190" s="145">
        <f t="shared" si="26"/>
        <v>0</v>
      </c>
      <c r="G190" s="252"/>
      <c r="H190" s="201"/>
      <c r="I190" s="109">
        <f t="shared" si="27"/>
        <v>0</v>
      </c>
      <c r="J190" s="252"/>
      <c r="K190" s="201"/>
      <c r="L190" s="109">
        <f t="shared" si="28"/>
        <v>0</v>
      </c>
      <c r="M190" s="294"/>
      <c r="N190" s="53"/>
      <c r="O190" s="109">
        <f t="shared" si="29"/>
        <v>0</v>
      </c>
      <c r="P190" s="343"/>
      <c r="R190" s="300"/>
      <c r="S190" s="300"/>
      <c r="T190" s="300"/>
    </row>
    <row r="191" spans="1:20" ht="24" x14ac:dyDescent="0.25">
      <c r="A191" s="111">
        <v>4250</v>
      </c>
      <c r="B191" s="56" t="s">
        <v>164</v>
      </c>
      <c r="C191" s="362">
        <f t="shared" si="23"/>
        <v>0</v>
      </c>
      <c r="D191" s="202"/>
      <c r="E191" s="59"/>
      <c r="F191" s="143">
        <f t="shared" si="26"/>
        <v>0</v>
      </c>
      <c r="G191" s="253"/>
      <c r="H191" s="202"/>
      <c r="I191" s="110">
        <f t="shared" si="27"/>
        <v>0</v>
      </c>
      <c r="J191" s="253"/>
      <c r="K191" s="202"/>
      <c r="L191" s="110">
        <f t="shared" si="28"/>
        <v>0</v>
      </c>
      <c r="M191" s="125"/>
      <c r="N191" s="59"/>
      <c r="O191" s="110">
        <f t="shared" si="29"/>
        <v>0</v>
      </c>
      <c r="P191" s="344"/>
      <c r="R191" s="300"/>
      <c r="S191" s="300"/>
      <c r="T191" s="300"/>
    </row>
    <row r="192" spans="1:20" x14ac:dyDescent="0.25">
      <c r="A192" s="42">
        <v>4300</v>
      </c>
      <c r="B192" s="104" t="s">
        <v>165</v>
      </c>
      <c r="C192" s="373">
        <f t="shared" si="23"/>
        <v>0</v>
      </c>
      <c r="D192" s="105">
        <f>SUM(D193)</f>
        <v>0</v>
      </c>
      <c r="E192" s="48">
        <f>SUM(E193)</f>
        <v>0</v>
      </c>
      <c r="F192" s="250">
        <f t="shared" si="26"/>
        <v>0</v>
      </c>
      <c r="G192" s="249">
        <f>SUM(G193)</f>
        <v>0</v>
      </c>
      <c r="H192" s="105">
        <f>SUM(H193)</f>
        <v>0</v>
      </c>
      <c r="I192" s="115">
        <f t="shared" si="27"/>
        <v>0</v>
      </c>
      <c r="J192" s="249">
        <f>SUM(J193)</f>
        <v>0</v>
      </c>
      <c r="K192" s="105">
        <f>SUM(K193)</f>
        <v>0</v>
      </c>
      <c r="L192" s="115">
        <f t="shared" si="28"/>
        <v>0</v>
      </c>
      <c r="M192" s="123">
        <f>SUM(M193)</f>
        <v>0</v>
      </c>
      <c r="N192" s="48">
        <f>SUM(N193)</f>
        <v>0</v>
      </c>
      <c r="O192" s="115">
        <f t="shared" si="29"/>
        <v>0</v>
      </c>
      <c r="P192" s="346"/>
      <c r="R192" s="300"/>
      <c r="S192" s="300"/>
      <c r="T192" s="300"/>
    </row>
    <row r="193" spans="1:20" ht="24" x14ac:dyDescent="0.25">
      <c r="A193" s="116">
        <v>4310</v>
      </c>
      <c r="B193" s="50" t="s">
        <v>166</v>
      </c>
      <c r="C193" s="374">
        <f t="shared" si="23"/>
        <v>0</v>
      </c>
      <c r="D193" s="204">
        <f>SUM(D194:D194)</f>
        <v>0</v>
      </c>
      <c r="E193" s="68">
        <f>SUM(E194:E194)</f>
        <v>0</v>
      </c>
      <c r="F193" s="258">
        <f t="shared" si="26"/>
        <v>0</v>
      </c>
      <c r="G193" s="257">
        <f>SUM(G194:G194)</f>
        <v>0</v>
      </c>
      <c r="H193" s="204">
        <f>SUM(H194:H194)</f>
        <v>0</v>
      </c>
      <c r="I193" s="117">
        <f t="shared" si="27"/>
        <v>0</v>
      </c>
      <c r="J193" s="257">
        <f>SUM(J194:J194)</f>
        <v>0</v>
      </c>
      <c r="K193" s="204">
        <f>SUM(K194:K194)</f>
        <v>0</v>
      </c>
      <c r="L193" s="117">
        <f t="shared" si="28"/>
        <v>0</v>
      </c>
      <c r="M193" s="141">
        <f>SUM(M194:M194)</f>
        <v>0</v>
      </c>
      <c r="N193" s="68">
        <f>SUM(N194:N194)</f>
        <v>0</v>
      </c>
      <c r="O193" s="117">
        <f t="shared" si="29"/>
        <v>0</v>
      </c>
      <c r="P193" s="343"/>
      <c r="R193" s="300"/>
      <c r="S193" s="300"/>
      <c r="T193" s="300"/>
    </row>
    <row r="194" spans="1:20" ht="36" x14ac:dyDescent="0.25">
      <c r="A194" s="35">
        <v>4311</v>
      </c>
      <c r="B194" s="56" t="s">
        <v>315</v>
      </c>
      <c r="C194" s="362">
        <f t="shared" si="23"/>
        <v>0</v>
      </c>
      <c r="D194" s="202"/>
      <c r="E194" s="59"/>
      <c r="F194" s="143">
        <f t="shared" si="26"/>
        <v>0</v>
      </c>
      <c r="G194" s="253"/>
      <c r="H194" s="202"/>
      <c r="I194" s="110">
        <f t="shared" si="27"/>
        <v>0</v>
      </c>
      <c r="J194" s="253"/>
      <c r="K194" s="202"/>
      <c r="L194" s="110">
        <f t="shared" si="28"/>
        <v>0</v>
      </c>
      <c r="M194" s="125"/>
      <c r="N194" s="59"/>
      <c r="O194" s="110">
        <f t="shared" si="29"/>
        <v>0</v>
      </c>
      <c r="P194" s="344"/>
      <c r="R194" s="300"/>
      <c r="S194" s="300"/>
      <c r="T194" s="300"/>
    </row>
    <row r="195" spans="1:20" s="19" customFormat="1" ht="24" x14ac:dyDescent="0.25">
      <c r="A195" s="134"/>
      <c r="B195" s="17" t="s">
        <v>167</v>
      </c>
      <c r="C195" s="382">
        <f t="shared" si="23"/>
        <v>34887</v>
      </c>
      <c r="D195" s="198">
        <f>SUM(D196,D231,D269)</f>
        <v>30057</v>
      </c>
      <c r="E195" s="98">
        <f>SUM(E196,E231,E269)</f>
        <v>0</v>
      </c>
      <c r="F195" s="246">
        <f t="shared" si="26"/>
        <v>30057</v>
      </c>
      <c r="G195" s="245">
        <f>SUM(G196,G231,G269)</f>
        <v>4830</v>
      </c>
      <c r="H195" s="198">
        <f>SUM(H196,H231,H269)</f>
        <v>0</v>
      </c>
      <c r="I195" s="99">
        <f t="shared" si="27"/>
        <v>4830</v>
      </c>
      <c r="J195" s="245">
        <f>SUM(J196,J231,J269)</f>
        <v>0</v>
      </c>
      <c r="K195" s="198">
        <f>SUM(K196,K231,K269)</f>
        <v>0</v>
      </c>
      <c r="L195" s="99">
        <f t="shared" si="28"/>
        <v>0</v>
      </c>
      <c r="M195" s="309">
        <f>SUM(M196,M231,M269)</f>
        <v>0</v>
      </c>
      <c r="N195" s="313">
        <f>SUM(N196,N231,N269)</f>
        <v>0</v>
      </c>
      <c r="O195" s="318">
        <f t="shared" si="29"/>
        <v>0</v>
      </c>
      <c r="P195" s="356"/>
      <c r="R195" s="300"/>
      <c r="S195" s="300"/>
      <c r="T195" s="300"/>
    </row>
    <row r="196" spans="1:20" x14ac:dyDescent="0.25">
      <c r="A196" s="100">
        <v>5000</v>
      </c>
      <c r="B196" s="100" t="s">
        <v>168</v>
      </c>
      <c r="C196" s="383">
        <f>F196+I196+L196+O196</f>
        <v>34887</v>
      </c>
      <c r="D196" s="199">
        <f>D197+D205</f>
        <v>30057</v>
      </c>
      <c r="E196" s="102">
        <f>E197+E205</f>
        <v>0</v>
      </c>
      <c r="F196" s="248">
        <f t="shared" si="26"/>
        <v>30057</v>
      </c>
      <c r="G196" s="247">
        <f>G197+G205</f>
        <v>4830</v>
      </c>
      <c r="H196" s="199">
        <f>H197+H205</f>
        <v>0</v>
      </c>
      <c r="I196" s="103">
        <f t="shared" si="27"/>
        <v>4830</v>
      </c>
      <c r="J196" s="247">
        <f>J197+J205</f>
        <v>0</v>
      </c>
      <c r="K196" s="199">
        <f>K197+K205</f>
        <v>0</v>
      </c>
      <c r="L196" s="103">
        <f t="shared" si="28"/>
        <v>0</v>
      </c>
      <c r="M196" s="139">
        <f>M197+M205</f>
        <v>0</v>
      </c>
      <c r="N196" s="102">
        <f>N197+N205</f>
        <v>0</v>
      </c>
      <c r="O196" s="103">
        <f t="shared" si="29"/>
        <v>0</v>
      </c>
      <c r="P196" s="352"/>
      <c r="R196" s="300"/>
      <c r="S196" s="300"/>
      <c r="T196" s="300"/>
    </row>
    <row r="197" spans="1:20" x14ac:dyDescent="0.25">
      <c r="A197" s="42">
        <v>5100</v>
      </c>
      <c r="B197" s="104" t="s">
        <v>169</v>
      </c>
      <c r="C197" s="373">
        <f t="shared" si="23"/>
        <v>2465</v>
      </c>
      <c r="D197" s="105">
        <f>D198+D199+D202+D203+D204</f>
        <v>2465</v>
      </c>
      <c r="E197" s="48">
        <f>E198+E199+E202+E203+E204</f>
        <v>0</v>
      </c>
      <c r="F197" s="250">
        <f t="shared" si="26"/>
        <v>2465</v>
      </c>
      <c r="G197" s="249">
        <f>G198+G199+G202+G203+G204</f>
        <v>0</v>
      </c>
      <c r="H197" s="105">
        <f>H198+H199+H202+H203+H204</f>
        <v>0</v>
      </c>
      <c r="I197" s="115">
        <f t="shared" si="27"/>
        <v>0</v>
      </c>
      <c r="J197" s="249">
        <f>J198+J199+J202+J203+J204</f>
        <v>0</v>
      </c>
      <c r="K197" s="105">
        <f>K198+K199+K202+K203+K204</f>
        <v>0</v>
      </c>
      <c r="L197" s="115">
        <f t="shared" si="28"/>
        <v>0</v>
      </c>
      <c r="M197" s="123">
        <f>M198+M199+M202+M203+M204</f>
        <v>0</v>
      </c>
      <c r="N197" s="48">
        <f>N198+N199+N202+N203+N204</f>
        <v>0</v>
      </c>
      <c r="O197" s="115">
        <f t="shared" si="29"/>
        <v>0</v>
      </c>
      <c r="P197" s="346"/>
      <c r="R197" s="300"/>
      <c r="S197" s="300"/>
      <c r="T197" s="300"/>
    </row>
    <row r="198" spans="1:20" x14ac:dyDescent="0.25">
      <c r="A198" s="116">
        <v>5110</v>
      </c>
      <c r="B198" s="50" t="s">
        <v>170</v>
      </c>
      <c r="C198" s="374">
        <f t="shared" si="23"/>
        <v>0</v>
      </c>
      <c r="D198" s="201"/>
      <c r="E198" s="53"/>
      <c r="F198" s="145">
        <f t="shared" si="26"/>
        <v>0</v>
      </c>
      <c r="G198" s="252"/>
      <c r="H198" s="201"/>
      <c r="I198" s="109">
        <f t="shared" si="27"/>
        <v>0</v>
      </c>
      <c r="J198" s="252"/>
      <c r="K198" s="201"/>
      <c r="L198" s="109">
        <f t="shared" si="28"/>
        <v>0</v>
      </c>
      <c r="M198" s="294"/>
      <c r="N198" s="53"/>
      <c r="O198" s="109">
        <f t="shared" si="29"/>
        <v>0</v>
      </c>
      <c r="P198" s="343"/>
      <c r="R198" s="300"/>
      <c r="S198" s="300"/>
      <c r="T198" s="300"/>
    </row>
    <row r="199" spans="1:20" ht="24" x14ac:dyDescent="0.25">
      <c r="A199" s="111">
        <v>5120</v>
      </c>
      <c r="B199" s="56" t="s">
        <v>171</v>
      </c>
      <c r="C199" s="362">
        <f t="shared" si="23"/>
        <v>2465</v>
      </c>
      <c r="D199" s="118">
        <f>D200+D201</f>
        <v>2465</v>
      </c>
      <c r="E199" s="38">
        <f>E200+E201</f>
        <v>0</v>
      </c>
      <c r="F199" s="149">
        <f t="shared" si="26"/>
        <v>2465</v>
      </c>
      <c r="G199" s="254">
        <f>G200+G201</f>
        <v>0</v>
      </c>
      <c r="H199" s="118">
        <f>H200+H201</f>
        <v>0</v>
      </c>
      <c r="I199" s="112">
        <f t="shared" si="27"/>
        <v>0</v>
      </c>
      <c r="J199" s="254">
        <f>J200+J201</f>
        <v>0</v>
      </c>
      <c r="K199" s="118">
        <f>K200+K201</f>
        <v>0</v>
      </c>
      <c r="L199" s="112">
        <f t="shared" si="28"/>
        <v>0</v>
      </c>
      <c r="M199" s="135">
        <f>M200+M201</f>
        <v>0</v>
      </c>
      <c r="N199" s="38">
        <f>N200+N201</f>
        <v>0</v>
      </c>
      <c r="O199" s="112">
        <f t="shared" si="29"/>
        <v>0</v>
      </c>
      <c r="P199" s="344"/>
      <c r="R199" s="300"/>
      <c r="S199" s="300"/>
      <c r="T199" s="300"/>
    </row>
    <row r="200" spans="1:20" x14ac:dyDescent="0.25">
      <c r="A200" s="35">
        <v>5121</v>
      </c>
      <c r="B200" s="56" t="s">
        <v>172</v>
      </c>
      <c r="C200" s="362">
        <f t="shared" si="23"/>
        <v>2465</v>
      </c>
      <c r="D200" s="202">
        <v>2465</v>
      </c>
      <c r="E200" s="59"/>
      <c r="F200" s="143">
        <f t="shared" si="26"/>
        <v>2465</v>
      </c>
      <c r="G200" s="253"/>
      <c r="H200" s="202"/>
      <c r="I200" s="110">
        <f t="shared" si="27"/>
        <v>0</v>
      </c>
      <c r="J200" s="253"/>
      <c r="K200" s="202"/>
      <c r="L200" s="110">
        <f t="shared" si="28"/>
        <v>0</v>
      </c>
      <c r="M200" s="125"/>
      <c r="N200" s="59"/>
      <c r="O200" s="110">
        <f t="shared" si="29"/>
        <v>0</v>
      </c>
      <c r="P200" s="344"/>
      <c r="R200" s="300"/>
      <c r="S200" s="300"/>
      <c r="T200" s="300"/>
    </row>
    <row r="201" spans="1:20" ht="35.25" customHeight="1" x14ac:dyDescent="0.25">
      <c r="A201" s="35">
        <v>5129</v>
      </c>
      <c r="B201" s="56" t="s">
        <v>173</v>
      </c>
      <c r="C201" s="362">
        <f t="shared" si="23"/>
        <v>0</v>
      </c>
      <c r="D201" s="202"/>
      <c r="E201" s="59"/>
      <c r="F201" s="143">
        <f t="shared" si="26"/>
        <v>0</v>
      </c>
      <c r="G201" s="253"/>
      <c r="H201" s="202"/>
      <c r="I201" s="110">
        <f t="shared" si="27"/>
        <v>0</v>
      </c>
      <c r="J201" s="253"/>
      <c r="K201" s="202"/>
      <c r="L201" s="110">
        <f t="shared" si="28"/>
        <v>0</v>
      </c>
      <c r="M201" s="125"/>
      <c r="N201" s="59"/>
      <c r="O201" s="110">
        <f t="shared" si="29"/>
        <v>0</v>
      </c>
      <c r="P201" s="344"/>
      <c r="R201" s="300"/>
      <c r="S201" s="300"/>
      <c r="T201" s="300"/>
    </row>
    <row r="202" spans="1:20" x14ac:dyDescent="0.25">
      <c r="A202" s="111">
        <v>5130</v>
      </c>
      <c r="B202" s="56" t="s">
        <v>174</v>
      </c>
      <c r="C202" s="362">
        <f t="shared" si="23"/>
        <v>0</v>
      </c>
      <c r="D202" s="202"/>
      <c r="E202" s="59"/>
      <c r="F202" s="143">
        <f t="shared" si="26"/>
        <v>0</v>
      </c>
      <c r="G202" s="253"/>
      <c r="H202" s="202"/>
      <c r="I202" s="110">
        <f t="shared" si="27"/>
        <v>0</v>
      </c>
      <c r="J202" s="253"/>
      <c r="K202" s="202"/>
      <c r="L202" s="110">
        <f t="shared" si="28"/>
        <v>0</v>
      </c>
      <c r="M202" s="125"/>
      <c r="N202" s="59"/>
      <c r="O202" s="110">
        <f t="shared" si="29"/>
        <v>0</v>
      </c>
      <c r="P202" s="344"/>
      <c r="R202" s="300"/>
      <c r="S202" s="300"/>
      <c r="T202" s="300"/>
    </row>
    <row r="203" spans="1:20" x14ac:dyDescent="0.25">
      <c r="A203" s="111">
        <v>5140</v>
      </c>
      <c r="B203" s="56" t="s">
        <v>175</v>
      </c>
      <c r="C203" s="362">
        <f t="shared" si="23"/>
        <v>0</v>
      </c>
      <c r="D203" s="202"/>
      <c r="E203" s="59"/>
      <c r="F203" s="143">
        <f t="shared" si="26"/>
        <v>0</v>
      </c>
      <c r="G203" s="253"/>
      <c r="H203" s="202"/>
      <c r="I203" s="110">
        <f t="shared" si="27"/>
        <v>0</v>
      </c>
      <c r="J203" s="253"/>
      <c r="K203" s="202"/>
      <c r="L203" s="110">
        <f t="shared" si="28"/>
        <v>0</v>
      </c>
      <c r="M203" s="125"/>
      <c r="N203" s="59"/>
      <c r="O203" s="110">
        <f t="shared" si="29"/>
        <v>0</v>
      </c>
      <c r="P203" s="344"/>
      <c r="R203" s="300"/>
      <c r="S203" s="300"/>
      <c r="T203" s="300"/>
    </row>
    <row r="204" spans="1:20" ht="24" x14ac:dyDescent="0.25">
      <c r="A204" s="111">
        <v>5170</v>
      </c>
      <c r="B204" s="56" t="s">
        <v>176</v>
      </c>
      <c r="C204" s="362">
        <f t="shared" si="23"/>
        <v>0</v>
      </c>
      <c r="D204" s="202"/>
      <c r="E204" s="59"/>
      <c r="F204" s="143">
        <f t="shared" si="26"/>
        <v>0</v>
      </c>
      <c r="G204" s="253"/>
      <c r="H204" s="202"/>
      <c r="I204" s="110">
        <f t="shared" si="27"/>
        <v>0</v>
      </c>
      <c r="J204" s="253"/>
      <c r="K204" s="202"/>
      <c r="L204" s="110">
        <f t="shared" si="28"/>
        <v>0</v>
      </c>
      <c r="M204" s="125"/>
      <c r="N204" s="59"/>
      <c r="O204" s="110">
        <f t="shared" si="29"/>
        <v>0</v>
      </c>
      <c r="P204" s="344"/>
      <c r="R204" s="300"/>
      <c r="S204" s="300"/>
      <c r="T204" s="300"/>
    </row>
    <row r="205" spans="1:20" x14ac:dyDescent="0.25">
      <c r="A205" s="42">
        <v>5200</v>
      </c>
      <c r="B205" s="104" t="s">
        <v>177</v>
      </c>
      <c r="C205" s="373">
        <f t="shared" si="23"/>
        <v>32422</v>
      </c>
      <c r="D205" s="105">
        <f>D206+D216+D217+D226+D227+D228+D230</f>
        <v>27592</v>
      </c>
      <c r="E205" s="48">
        <f>E206+E216+E217+E226+E227+E228+E230</f>
        <v>0</v>
      </c>
      <c r="F205" s="250">
        <f t="shared" si="26"/>
        <v>27592</v>
      </c>
      <c r="G205" s="249">
        <f>G206+G216+G217+G226+G227+G228+G230</f>
        <v>4830</v>
      </c>
      <c r="H205" s="105">
        <f>H206+H216+H217+H226+H227+H228+H230</f>
        <v>0</v>
      </c>
      <c r="I205" s="115">
        <f t="shared" si="27"/>
        <v>4830</v>
      </c>
      <c r="J205" s="249">
        <f>J206+J216+J217+J226+J227+J228+J230</f>
        <v>0</v>
      </c>
      <c r="K205" s="105">
        <f>K206+K216+K217+K226+K227+K228+K230</f>
        <v>0</v>
      </c>
      <c r="L205" s="115">
        <f t="shared" si="28"/>
        <v>0</v>
      </c>
      <c r="M205" s="123">
        <f>M206+M216+M217+M226+M227+M228+M230</f>
        <v>0</v>
      </c>
      <c r="N205" s="48">
        <f>N206+N216+N217+N226+N227+N228+N230</f>
        <v>0</v>
      </c>
      <c r="O205" s="115">
        <f t="shared" si="29"/>
        <v>0</v>
      </c>
      <c r="P205" s="346"/>
      <c r="R205" s="300"/>
      <c r="S205" s="300"/>
      <c r="T205" s="300"/>
    </row>
    <row r="206" spans="1:20" x14ac:dyDescent="0.25">
      <c r="A206" s="106">
        <v>5210</v>
      </c>
      <c r="B206" s="78" t="s">
        <v>178</v>
      </c>
      <c r="C206" s="378">
        <f t="shared" si="23"/>
        <v>0</v>
      </c>
      <c r="D206" s="200">
        <f>SUM(D207:D215)</f>
        <v>0</v>
      </c>
      <c r="E206" s="107">
        <f>SUM(E207:E215)</f>
        <v>0</v>
      </c>
      <c r="F206" s="251">
        <f t="shared" si="26"/>
        <v>0</v>
      </c>
      <c r="G206" s="131">
        <f>SUM(G207:G215)</f>
        <v>0</v>
      </c>
      <c r="H206" s="200">
        <f>SUM(H207:H215)</f>
        <v>0</v>
      </c>
      <c r="I206" s="108">
        <f t="shared" si="27"/>
        <v>0</v>
      </c>
      <c r="J206" s="131">
        <f>SUM(J207:J215)</f>
        <v>0</v>
      </c>
      <c r="K206" s="200">
        <f>SUM(K207:K215)</f>
        <v>0</v>
      </c>
      <c r="L206" s="108">
        <f t="shared" si="28"/>
        <v>0</v>
      </c>
      <c r="M206" s="136">
        <f>SUM(M207:M215)</f>
        <v>0</v>
      </c>
      <c r="N206" s="107">
        <f>SUM(N207:N215)</f>
        <v>0</v>
      </c>
      <c r="O206" s="108">
        <f t="shared" si="29"/>
        <v>0</v>
      </c>
      <c r="P206" s="348"/>
      <c r="R206" s="300"/>
      <c r="S206" s="300"/>
      <c r="T206" s="300"/>
    </row>
    <row r="207" spans="1:20" x14ac:dyDescent="0.25">
      <c r="A207" s="31">
        <v>5211</v>
      </c>
      <c r="B207" s="50" t="s">
        <v>179</v>
      </c>
      <c r="C207" s="362">
        <f t="shared" si="23"/>
        <v>0</v>
      </c>
      <c r="D207" s="201"/>
      <c r="E207" s="53"/>
      <c r="F207" s="145">
        <f t="shared" si="26"/>
        <v>0</v>
      </c>
      <c r="G207" s="252"/>
      <c r="H207" s="201"/>
      <c r="I207" s="109">
        <f t="shared" si="27"/>
        <v>0</v>
      </c>
      <c r="J207" s="252"/>
      <c r="K207" s="201"/>
      <c r="L207" s="109">
        <f t="shared" si="28"/>
        <v>0</v>
      </c>
      <c r="M207" s="294"/>
      <c r="N207" s="53"/>
      <c r="O207" s="109">
        <f t="shared" si="29"/>
        <v>0</v>
      </c>
      <c r="P207" s="343"/>
      <c r="R207" s="300"/>
      <c r="S207" s="300"/>
      <c r="T207" s="300"/>
    </row>
    <row r="208" spans="1:20" x14ac:dyDescent="0.25">
      <c r="A208" s="35">
        <v>5212</v>
      </c>
      <c r="B208" s="56" t="s">
        <v>180</v>
      </c>
      <c r="C208" s="362">
        <f t="shared" si="23"/>
        <v>0</v>
      </c>
      <c r="D208" s="202"/>
      <c r="E208" s="59"/>
      <c r="F208" s="143">
        <f t="shared" si="26"/>
        <v>0</v>
      </c>
      <c r="G208" s="253"/>
      <c r="H208" s="202"/>
      <c r="I208" s="110">
        <f t="shared" si="27"/>
        <v>0</v>
      </c>
      <c r="J208" s="253"/>
      <c r="K208" s="202"/>
      <c r="L208" s="110">
        <f t="shared" si="28"/>
        <v>0</v>
      </c>
      <c r="M208" s="125"/>
      <c r="N208" s="59"/>
      <c r="O208" s="110">
        <f t="shared" si="29"/>
        <v>0</v>
      </c>
      <c r="P208" s="344"/>
      <c r="R208" s="300"/>
      <c r="S208" s="300"/>
      <c r="T208" s="300"/>
    </row>
    <row r="209" spans="1:20" x14ac:dyDescent="0.25">
      <c r="A209" s="35">
        <v>5213</v>
      </c>
      <c r="B209" s="56" t="s">
        <v>181</v>
      </c>
      <c r="C209" s="362">
        <f t="shared" si="23"/>
        <v>0</v>
      </c>
      <c r="D209" s="202"/>
      <c r="E209" s="59"/>
      <c r="F209" s="143">
        <f t="shared" si="26"/>
        <v>0</v>
      </c>
      <c r="G209" s="253"/>
      <c r="H209" s="202"/>
      <c r="I209" s="110">
        <f t="shared" si="27"/>
        <v>0</v>
      </c>
      <c r="J209" s="253"/>
      <c r="K209" s="202"/>
      <c r="L209" s="110">
        <f t="shared" si="28"/>
        <v>0</v>
      </c>
      <c r="M209" s="125"/>
      <c r="N209" s="59"/>
      <c r="O209" s="110">
        <f t="shared" si="29"/>
        <v>0</v>
      </c>
      <c r="P209" s="344"/>
      <c r="R209" s="300"/>
      <c r="S209" s="300"/>
      <c r="T209" s="300"/>
    </row>
    <row r="210" spans="1:20" x14ac:dyDescent="0.25">
      <c r="A210" s="35">
        <v>5214</v>
      </c>
      <c r="B210" s="56" t="s">
        <v>182</v>
      </c>
      <c r="C210" s="362">
        <f t="shared" si="23"/>
        <v>0</v>
      </c>
      <c r="D210" s="202"/>
      <c r="E210" s="59"/>
      <c r="F210" s="143">
        <f t="shared" si="26"/>
        <v>0</v>
      </c>
      <c r="G210" s="253"/>
      <c r="H210" s="202"/>
      <c r="I210" s="110">
        <f t="shared" si="27"/>
        <v>0</v>
      </c>
      <c r="J210" s="253"/>
      <c r="K210" s="202"/>
      <c r="L210" s="110">
        <f t="shared" si="28"/>
        <v>0</v>
      </c>
      <c r="M210" s="125"/>
      <c r="N210" s="59"/>
      <c r="O210" s="110">
        <f t="shared" si="29"/>
        <v>0</v>
      </c>
      <c r="P210" s="344"/>
      <c r="R210" s="300"/>
      <c r="S210" s="300"/>
      <c r="T210" s="300"/>
    </row>
    <row r="211" spans="1:20" x14ac:dyDescent="0.25">
      <c r="A211" s="35">
        <v>5215</v>
      </c>
      <c r="B211" s="56" t="s">
        <v>183</v>
      </c>
      <c r="C211" s="362">
        <f t="shared" si="23"/>
        <v>0</v>
      </c>
      <c r="D211" s="202"/>
      <c r="E211" s="59"/>
      <c r="F211" s="143">
        <f t="shared" si="26"/>
        <v>0</v>
      </c>
      <c r="G211" s="253"/>
      <c r="H211" s="202"/>
      <c r="I211" s="110">
        <f t="shared" si="27"/>
        <v>0</v>
      </c>
      <c r="J211" s="253"/>
      <c r="K211" s="202"/>
      <c r="L211" s="110">
        <f t="shared" si="28"/>
        <v>0</v>
      </c>
      <c r="M211" s="125"/>
      <c r="N211" s="59"/>
      <c r="O211" s="110">
        <f t="shared" si="29"/>
        <v>0</v>
      </c>
      <c r="P211" s="344"/>
      <c r="R211" s="300"/>
      <c r="S211" s="300"/>
      <c r="T211" s="300"/>
    </row>
    <row r="212" spans="1:20" ht="24" x14ac:dyDescent="0.25">
      <c r="A212" s="35">
        <v>5216</v>
      </c>
      <c r="B212" s="56" t="s">
        <v>184</v>
      </c>
      <c r="C212" s="362">
        <f t="shared" si="23"/>
        <v>0</v>
      </c>
      <c r="D212" s="202"/>
      <c r="E212" s="59"/>
      <c r="F212" s="143">
        <f t="shared" si="26"/>
        <v>0</v>
      </c>
      <c r="G212" s="253"/>
      <c r="H212" s="202"/>
      <c r="I212" s="110">
        <f t="shared" si="27"/>
        <v>0</v>
      </c>
      <c r="J212" s="253"/>
      <c r="K212" s="202"/>
      <c r="L212" s="110">
        <f t="shared" si="28"/>
        <v>0</v>
      </c>
      <c r="M212" s="125"/>
      <c r="N212" s="59"/>
      <c r="O212" s="110">
        <f t="shared" si="29"/>
        <v>0</v>
      </c>
      <c r="P212" s="344"/>
      <c r="R212" s="300"/>
      <c r="S212" s="300"/>
      <c r="T212" s="300"/>
    </row>
    <row r="213" spans="1:20" x14ac:dyDescent="0.25">
      <c r="A213" s="35">
        <v>5217</v>
      </c>
      <c r="B213" s="56" t="s">
        <v>185</v>
      </c>
      <c r="C213" s="362">
        <f t="shared" si="23"/>
        <v>0</v>
      </c>
      <c r="D213" s="202"/>
      <c r="E213" s="59"/>
      <c r="F213" s="143">
        <f t="shared" si="26"/>
        <v>0</v>
      </c>
      <c r="G213" s="253"/>
      <c r="H213" s="202"/>
      <c r="I213" s="110">
        <f t="shared" si="27"/>
        <v>0</v>
      </c>
      <c r="J213" s="253"/>
      <c r="K213" s="202"/>
      <c r="L213" s="110">
        <f t="shared" si="28"/>
        <v>0</v>
      </c>
      <c r="M213" s="125"/>
      <c r="N213" s="59"/>
      <c r="O213" s="110">
        <f t="shared" si="29"/>
        <v>0</v>
      </c>
      <c r="P213" s="344"/>
      <c r="R213" s="300"/>
      <c r="S213" s="300"/>
      <c r="T213" s="300"/>
    </row>
    <row r="214" spans="1:20" x14ac:dyDescent="0.25">
      <c r="A214" s="35">
        <v>5218</v>
      </c>
      <c r="B214" s="56" t="s">
        <v>186</v>
      </c>
      <c r="C214" s="362">
        <f t="shared" si="23"/>
        <v>0</v>
      </c>
      <c r="D214" s="202"/>
      <c r="E214" s="59"/>
      <c r="F214" s="143">
        <f t="shared" si="26"/>
        <v>0</v>
      </c>
      <c r="G214" s="253"/>
      <c r="H214" s="202"/>
      <c r="I214" s="110">
        <f t="shared" si="27"/>
        <v>0</v>
      </c>
      <c r="J214" s="253"/>
      <c r="K214" s="202"/>
      <c r="L214" s="110">
        <f t="shared" si="28"/>
        <v>0</v>
      </c>
      <c r="M214" s="125"/>
      <c r="N214" s="59"/>
      <c r="O214" s="110">
        <f t="shared" si="29"/>
        <v>0</v>
      </c>
      <c r="P214" s="344"/>
      <c r="R214" s="300"/>
      <c r="S214" s="300"/>
      <c r="T214" s="300"/>
    </row>
    <row r="215" spans="1:20" x14ac:dyDescent="0.25">
      <c r="A215" s="35">
        <v>5219</v>
      </c>
      <c r="B215" s="56" t="s">
        <v>187</v>
      </c>
      <c r="C215" s="362">
        <f t="shared" si="23"/>
        <v>0</v>
      </c>
      <c r="D215" s="202"/>
      <c r="E215" s="59"/>
      <c r="F215" s="143">
        <f t="shared" si="26"/>
        <v>0</v>
      </c>
      <c r="G215" s="253"/>
      <c r="H215" s="202"/>
      <c r="I215" s="110">
        <f t="shared" si="27"/>
        <v>0</v>
      </c>
      <c r="J215" s="253"/>
      <c r="K215" s="202"/>
      <c r="L215" s="110">
        <f t="shared" si="28"/>
        <v>0</v>
      </c>
      <c r="M215" s="125"/>
      <c r="N215" s="59"/>
      <c r="O215" s="110">
        <f t="shared" si="29"/>
        <v>0</v>
      </c>
      <c r="P215" s="344"/>
      <c r="R215" s="300"/>
      <c r="S215" s="300"/>
      <c r="T215" s="300"/>
    </row>
    <row r="216" spans="1:20" ht="13.5" customHeight="1" x14ac:dyDescent="0.25">
      <c r="A216" s="111">
        <v>5220</v>
      </c>
      <c r="B216" s="56" t="s">
        <v>188</v>
      </c>
      <c r="C216" s="362">
        <f t="shared" si="23"/>
        <v>0</v>
      </c>
      <c r="D216" s="202"/>
      <c r="E216" s="59"/>
      <c r="F216" s="143">
        <f t="shared" si="26"/>
        <v>0</v>
      </c>
      <c r="G216" s="253"/>
      <c r="H216" s="202"/>
      <c r="I216" s="110">
        <f t="shared" si="27"/>
        <v>0</v>
      </c>
      <c r="J216" s="253"/>
      <c r="K216" s="202"/>
      <c r="L216" s="110">
        <f t="shared" si="28"/>
        <v>0</v>
      </c>
      <c r="M216" s="125"/>
      <c r="N216" s="59"/>
      <c r="O216" s="110">
        <f t="shared" si="29"/>
        <v>0</v>
      </c>
      <c r="P216" s="344"/>
      <c r="R216" s="300"/>
      <c r="S216" s="300"/>
      <c r="T216" s="300"/>
    </row>
    <row r="217" spans="1:20" x14ac:dyDescent="0.25">
      <c r="A217" s="111">
        <v>5230</v>
      </c>
      <c r="B217" s="56" t="s">
        <v>189</v>
      </c>
      <c r="C217" s="362">
        <f t="shared" si="23"/>
        <v>32422</v>
      </c>
      <c r="D217" s="118">
        <f>SUM(D218:D225)</f>
        <v>27592</v>
      </c>
      <c r="E217" s="38">
        <f>SUM(E218:E225)</f>
        <v>0</v>
      </c>
      <c r="F217" s="149">
        <f t="shared" si="26"/>
        <v>27592</v>
      </c>
      <c r="G217" s="254">
        <f>SUM(G218:G225)</f>
        <v>4830</v>
      </c>
      <c r="H217" s="118">
        <f>SUM(H218:H225)</f>
        <v>0</v>
      </c>
      <c r="I217" s="112">
        <f t="shared" si="27"/>
        <v>4830</v>
      </c>
      <c r="J217" s="254">
        <f>SUM(J218:J225)</f>
        <v>0</v>
      </c>
      <c r="K217" s="118">
        <f>SUM(K218:K225)</f>
        <v>0</v>
      </c>
      <c r="L217" s="112">
        <f t="shared" si="28"/>
        <v>0</v>
      </c>
      <c r="M217" s="135">
        <f>SUM(M218:M225)</f>
        <v>0</v>
      </c>
      <c r="N217" s="38">
        <f>SUM(N218:N225)</f>
        <v>0</v>
      </c>
      <c r="O217" s="112">
        <f t="shared" si="29"/>
        <v>0</v>
      </c>
      <c r="P217" s="344"/>
      <c r="R217" s="300"/>
      <c r="S217" s="300"/>
      <c r="T217" s="300"/>
    </row>
    <row r="218" spans="1:20" x14ac:dyDescent="0.25">
      <c r="A218" s="35">
        <v>5231</v>
      </c>
      <c r="B218" s="56" t="s">
        <v>190</v>
      </c>
      <c r="C218" s="362">
        <f t="shared" si="23"/>
        <v>0</v>
      </c>
      <c r="D218" s="202"/>
      <c r="E218" s="59"/>
      <c r="F218" s="143">
        <f t="shared" si="26"/>
        <v>0</v>
      </c>
      <c r="G218" s="253"/>
      <c r="H218" s="202"/>
      <c r="I218" s="110">
        <f t="shared" si="27"/>
        <v>0</v>
      </c>
      <c r="J218" s="253"/>
      <c r="K218" s="202"/>
      <c r="L218" s="110">
        <f t="shared" si="28"/>
        <v>0</v>
      </c>
      <c r="M218" s="125"/>
      <c r="N218" s="59"/>
      <c r="O218" s="110">
        <f t="shared" si="29"/>
        <v>0</v>
      </c>
      <c r="P218" s="344"/>
      <c r="R218" s="300"/>
      <c r="S218" s="300"/>
      <c r="T218" s="300"/>
    </row>
    <row r="219" spans="1:20" x14ac:dyDescent="0.25">
      <c r="A219" s="35">
        <v>5232</v>
      </c>
      <c r="B219" s="56" t="s">
        <v>191</v>
      </c>
      <c r="C219" s="362">
        <f t="shared" si="23"/>
        <v>0</v>
      </c>
      <c r="D219" s="202"/>
      <c r="E219" s="59"/>
      <c r="F219" s="143">
        <f t="shared" si="26"/>
        <v>0</v>
      </c>
      <c r="G219" s="253"/>
      <c r="H219" s="202"/>
      <c r="I219" s="110">
        <f t="shared" si="27"/>
        <v>0</v>
      </c>
      <c r="J219" s="253"/>
      <c r="K219" s="202"/>
      <c r="L219" s="110">
        <f t="shared" si="28"/>
        <v>0</v>
      </c>
      <c r="M219" s="125"/>
      <c r="N219" s="59"/>
      <c r="O219" s="110">
        <f t="shared" si="29"/>
        <v>0</v>
      </c>
      <c r="P219" s="344"/>
      <c r="R219" s="300"/>
      <c r="S219" s="300"/>
      <c r="T219" s="300"/>
    </row>
    <row r="220" spans="1:20" x14ac:dyDescent="0.25">
      <c r="A220" s="35">
        <v>5233</v>
      </c>
      <c r="B220" s="56" t="s">
        <v>192</v>
      </c>
      <c r="C220" s="362">
        <f t="shared" si="23"/>
        <v>13368</v>
      </c>
      <c r="D220" s="202">
        <v>8538</v>
      </c>
      <c r="E220" s="59"/>
      <c r="F220" s="143">
        <f t="shared" si="26"/>
        <v>8538</v>
      </c>
      <c r="G220" s="253">
        <v>4830</v>
      </c>
      <c r="H220" s="202"/>
      <c r="I220" s="110">
        <f t="shared" si="27"/>
        <v>4830</v>
      </c>
      <c r="J220" s="253"/>
      <c r="K220" s="202"/>
      <c r="L220" s="110">
        <f t="shared" si="28"/>
        <v>0</v>
      </c>
      <c r="M220" s="125"/>
      <c r="N220" s="59"/>
      <c r="O220" s="110">
        <f t="shared" si="29"/>
        <v>0</v>
      </c>
      <c r="P220" s="344"/>
      <c r="R220" s="300"/>
      <c r="S220" s="300"/>
      <c r="T220" s="300"/>
    </row>
    <row r="221" spans="1:20" ht="24" x14ac:dyDescent="0.25">
      <c r="A221" s="35">
        <v>5234</v>
      </c>
      <c r="B221" s="56" t="s">
        <v>193</v>
      </c>
      <c r="C221" s="362">
        <f t="shared" si="23"/>
        <v>0</v>
      </c>
      <c r="D221" s="202"/>
      <c r="E221" s="59"/>
      <c r="F221" s="143">
        <f t="shared" si="26"/>
        <v>0</v>
      </c>
      <c r="G221" s="253"/>
      <c r="H221" s="202"/>
      <c r="I221" s="110">
        <f t="shared" si="27"/>
        <v>0</v>
      </c>
      <c r="J221" s="253"/>
      <c r="K221" s="202"/>
      <c r="L221" s="110">
        <f t="shared" si="28"/>
        <v>0</v>
      </c>
      <c r="M221" s="125"/>
      <c r="N221" s="59"/>
      <c r="O221" s="110">
        <f t="shared" si="29"/>
        <v>0</v>
      </c>
      <c r="P221" s="344"/>
      <c r="R221" s="300"/>
      <c r="S221" s="300"/>
      <c r="T221" s="300"/>
    </row>
    <row r="222" spans="1:20" ht="14.25" customHeight="1" x14ac:dyDescent="0.25">
      <c r="A222" s="35">
        <v>5236</v>
      </c>
      <c r="B222" s="56" t="s">
        <v>194</v>
      </c>
      <c r="C222" s="362">
        <f t="shared" si="23"/>
        <v>0</v>
      </c>
      <c r="D222" s="202"/>
      <c r="E222" s="59"/>
      <c r="F222" s="143">
        <f t="shared" si="26"/>
        <v>0</v>
      </c>
      <c r="G222" s="253"/>
      <c r="H222" s="202"/>
      <c r="I222" s="110">
        <f t="shared" si="27"/>
        <v>0</v>
      </c>
      <c r="J222" s="253"/>
      <c r="K222" s="202"/>
      <c r="L222" s="110">
        <f t="shared" si="28"/>
        <v>0</v>
      </c>
      <c r="M222" s="125"/>
      <c r="N222" s="59"/>
      <c r="O222" s="110">
        <f t="shared" si="29"/>
        <v>0</v>
      </c>
      <c r="P222" s="344"/>
      <c r="R222" s="300"/>
      <c r="S222" s="300"/>
      <c r="T222" s="300"/>
    </row>
    <row r="223" spans="1:20" ht="14.25" customHeight="1" x14ac:dyDescent="0.25">
      <c r="A223" s="35">
        <v>5237</v>
      </c>
      <c r="B223" s="56" t="s">
        <v>195</v>
      </c>
      <c r="C223" s="362">
        <f t="shared" si="23"/>
        <v>0</v>
      </c>
      <c r="D223" s="202"/>
      <c r="E223" s="59"/>
      <c r="F223" s="143">
        <f t="shared" si="26"/>
        <v>0</v>
      </c>
      <c r="G223" s="253"/>
      <c r="H223" s="202"/>
      <c r="I223" s="110">
        <f t="shared" si="27"/>
        <v>0</v>
      </c>
      <c r="J223" s="253"/>
      <c r="K223" s="202"/>
      <c r="L223" s="110">
        <f t="shared" si="28"/>
        <v>0</v>
      </c>
      <c r="M223" s="125"/>
      <c r="N223" s="59"/>
      <c r="O223" s="110">
        <f t="shared" si="29"/>
        <v>0</v>
      </c>
      <c r="P223" s="344"/>
      <c r="R223" s="300"/>
      <c r="S223" s="300"/>
      <c r="T223" s="300"/>
    </row>
    <row r="224" spans="1:20" ht="24" x14ac:dyDescent="0.25">
      <c r="A224" s="35">
        <v>5238</v>
      </c>
      <c r="B224" s="56" t="s">
        <v>196</v>
      </c>
      <c r="C224" s="362">
        <f t="shared" si="23"/>
        <v>18754</v>
      </c>
      <c r="D224" s="202">
        <v>18754</v>
      </c>
      <c r="E224" s="59"/>
      <c r="F224" s="143">
        <f t="shared" si="26"/>
        <v>18754</v>
      </c>
      <c r="G224" s="253"/>
      <c r="H224" s="202"/>
      <c r="I224" s="110">
        <f t="shared" si="27"/>
        <v>0</v>
      </c>
      <c r="J224" s="253"/>
      <c r="K224" s="202"/>
      <c r="L224" s="110">
        <f t="shared" si="28"/>
        <v>0</v>
      </c>
      <c r="M224" s="125"/>
      <c r="N224" s="59"/>
      <c r="O224" s="110">
        <f t="shared" si="29"/>
        <v>0</v>
      </c>
      <c r="P224" s="344"/>
      <c r="R224" s="300"/>
      <c r="S224" s="300"/>
      <c r="T224" s="300"/>
    </row>
    <row r="225" spans="1:20" ht="24" x14ac:dyDescent="0.25">
      <c r="A225" s="35">
        <v>5239</v>
      </c>
      <c r="B225" s="56" t="s">
        <v>197</v>
      </c>
      <c r="C225" s="362">
        <f t="shared" si="23"/>
        <v>300</v>
      </c>
      <c r="D225" s="202">
        <v>300</v>
      </c>
      <c r="E225" s="59"/>
      <c r="F225" s="143">
        <f t="shared" si="26"/>
        <v>300</v>
      </c>
      <c r="G225" s="253"/>
      <c r="H225" s="202"/>
      <c r="I225" s="110">
        <f t="shared" si="27"/>
        <v>0</v>
      </c>
      <c r="J225" s="253"/>
      <c r="K225" s="202"/>
      <c r="L225" s="110">
        <f t="shared" si="28"/>
        <v>0</v>
      </c>
      <c r="M225" s="125"/>
      <c r="N225" s="59"/>
      <c r="O225" s="110">
        <f t="shared" si="29"/>
        <v>0</v>
      </c>
      <c r="P225" s="344"/>
      <c r="R225" s="300"/>
      <c r="S225" s="300"/>
      <c r="T225" s="300"/>
    </row>
    <row r="226" spans="1:20" ht="24" x14ac:dyDescent="0.25">
      <c r="A226" s="111">
        <v>5240</v>
      </c>
      <c r="B226" s="56" t="s">
        <v>198</v>
      </c>
      <c r="C226" s="362">
        <f t="shared" si="23"/>
        <v>0</v>
      </c>
      <c r="D226" s="202"/>
      <c r="E226" s="59"/>
      <c r="F226" s="143">
        <f t="shared" si="26"/>
        <v>0</v>
      </c>
      <c r="G226" s="253"/>
      <c r="H226" s="202"/>
      <c r="I226" s="110">
        <f t="shared" si="27"/>
        <v>0</v>
      </c>
      <c r="J226" s="253"/>
      <c r="K226" s="202"/>
      <c r="L226" s="110">
        <f t="shared" si="28"/>
        <v>0</v>
      </c>
      <c r="M226" s="125"/>
      <c r="N226" s="59"/>
      <c r="O226" s="110">
        <f t="shared" si="29"/>
        <v>0</v>
      </c>
      <c r="P226" s="344"/>
      <c r="R226" s="300"/>
      <c r="S226" s="300"/>
      <c r="T226" s="300"/>
    </row>
    <row r="227" spans="1:20" ht="22.5" customHeight="1" x14ac:dyDescent="0.25">
      <c r="A227" s="111">
        <v>5250</v>
      </c>
      <c r="B227" s="56" t="s">
        <v>199</v>
      </c>
      <c r="C227" s="362">
        <f t="shared" si="23"/>
        <v>0</v>
      </c>
      <c r="D227" s="202"/>
      <c r="E227" s="59"/>
      <c r="F227" s="143">
        <f t="shared" si="26"/>
        <v>0</v>
      </c>
      <c r="G227" s="253"/>
      <c r="H227" s="202"/>
      <c r="I227" s="110">
        <f t="shared" si="27"/>
        <v>0</v>
      </c>
      <c r="J227" s="253"/>
      <c r="K227" s="202"/>
      <c r="L227" s="110">
        <f t="shared" si="28"/>
        <v>0</v>
      </c>
      <c r="M227" s="125"/>
      <c r="N227" s="59"/>
      <c r="O227" s="110">
        <f t="shared" si="29"/>
        <v>0</v>
      </c>
      <c r="P227" s="344"/>
      <c r="R227" s="300"/>
      <c r="S227" s="300"/>
      <c r="T227" s="300"/>
    </row>
    <row r="228" spans="1:20" x14ac:dyDescent="0.25">
      <c r="A228" s="111">
        <v>5260</v>
      </c>
      <c r="B228" s="56" t="s">
        <v>200</v>
      </c>
      <c r="C228" s="362">
        <f t="shared" si="23"/>
        <v>0</v>
      </c>
      <c r="D228" s="118">
        <f>SUM(D229)</f>
        <v>0</v>
      </c>
      <c r="E228" s="38">
        <f>SUM(E229)</f>
        <v>0</v>
      </c>
      <c r="F228" s="149">
        <f t="shared" si="26"/>
        <v>0</v>
      </c>
      <c r="G228" s="254">
        <f>SUM(G229)</f>
        <v>0</v>
      </c>
      <c r="H228" s="118">
        <f>SUM(H229)</f>
        <v>0</v>
      </c>
      <c r="I228" s="112">
        <f t="shared" si="27"/>
        <v>0</v>
      </c>
      <c r="J228" s="254">
        <f>SUM(J229)</f>
        <v>0</v>
      </c>
      <c r="K228" s="118">
        <f>SUM(K229)</f>
        <v>0</v>
      </c>
      <c r="L228" s="112">
        <f t="shared" si="28"/>
        <v>0</v>
      </c>
      <c r="M228" s="135">
        <f>SUM(M229)</f>
        <v>0</v>
      </c>
      <c r="N228" s="38">
        <f>SUM(N229)</f>
        <v>0</v>
      </c>
      <c r="O228" s="112">
        <f t="shared" si="29"/>
        <v>0</v>
      </c>
      <c r="P228" s="344"/>
      <c r="R228" s="300"/>
      <c r="S228" s="300"/>
      <c r="T228" s="300"/>
    </row>
    <row r="229" spans="1:20" ht="24" x14ac:dyDescent="0.25">
      <c r="A229" s="35">
        <v>5269</v>
      </c>
      <c r="B229" s="56" t="s">
        <v>201</v>
      </c>
      <c r="C229" s="362">
        <f t="shared" si="23"/>
        <v>0</v>
      </c>
      <c r="D229" s="202"/>
      <c r="E229" s="59"/>
      <c r="F229" s="143">
        <f t="shared" si="26"/>
        <v>0</v>
      </c>
      <c r="G229" s="253"/>
      <c r="H229" s="202"/>
      <c r="I229" s="110">
        <f t="shared" si="27"/>
        <v>0</v>
      </c>
      <c r="J229" s="253"/>
      <c r="K229" s="202"/>
      <c r="L229" s="110">
        <f t="shared" si="28"/>
        <v>0</v>
      </c>
      <c r="M229" s="125"/>
      <c r="N229" s="59"/>
      <c r="O229" s="110">
        <f t="shared" si="29"/>
        <v>0</v>
      </c>
      <c r="P229" s="344"/>
      <c r="R229" s="300"/>
      <c r="S229" s="300"/>
      <c r="T229" s="300"/>
    </row>
    <row r="230" spans="1:20" ht="24" x14ac:dyDescent="0.25">
      <c r="A230" s="106">
        <v>5270</v>
      </c>
      <c r="B230" s="78" t="s">
        <v>202</v>
      </c>
      <c r="C230" s="363">
        <f t="shared" si="23"/>
        <v>0</v>
      </c>
      <c r="D230" s="203"/>
      <c r="E230" s="113"/>
      <c r="F230" s="256">
        <f t="shared" si="26"/>
        <v>0</v>
      </c>
      <c r="G230" s="255"/>
      <c r="H230" s="203"/>
      <c r="I230" s="114">
        <f t="shared" si="27"/>
        <v>0</v>
      </c>
      <c r="J230" s="255"/>
      <c r="K230" s="203"/>
      <c r="L230" s="114">
        <f t="shared" si="28"/>
        <v>0</v>
      </c>
      <c r="M230" s="301"/>
      <c r="N230" s="113"/>
      <c r="O230" s="114">
        <f t="shared" si="29"/>
        <v>0</v>
      </c>
      <c r="P230" s="348"/>
      <c r="R230" s="300"/>
      <c r="S230" s="300"/>
      <c r="T230" s="300"/>
    </row>
    <row r="231" spans="1:20" x14ac:dyDescent="0.25">
      <c r="A231" s="100">
        <v>6000</v>
      </c>
      <c r="B231" s="100" t="s">
        <v>203</v>
      </c>
      <c r="C231" s="383">
        <f t="shared" si="23"/>
        <v>0</v>
      </c>
      <c r="D231" s="199">
        <f>D232+D252+D259</f>
        <v>0</v>
      </c>
      <c r="E231" s="102">
        <f>E232+E252+E259</f>
        <v>0</v>
      </c>
      <c r="F231" s="248">
        <f t="shared" si="26"/>
        <v>0</v>
      </c>
      <c r="G231" s="247">
        <f>G232+G252+G259</f>
        <v>0</v>
      </c>
      <c r="H231" s="199">
        <f>H232+H252+H259</f>
        <v>0</v>
      </c>
      <c r="I231" s="103">
        <f t="shared" si="27"/>
        <v>0</v>
      </c>
      <c r="J231" s="247">
        <f>J232+J252+J259</f>
        <v>0</v>
      </c>
      <c r="K231" s="199">
        <f>K232+K252+K259</f>
        <v>0</v>
      </c>
      <c r="L231" s="103">
        <f t="shared" si="28"/>
        <v>0</v>
      </c>
      <c r="M231" s="139">
        <f>M232+M252+M259</f>
        <v>0</v>
      </c>
      <c r="N231" s="102">
        <f>N232+N252+N259</f>
        <v>0</v>
      </c>
      <c r="O231" s="103">
        <f t="shared" si="29"/>
        <v>0</v>
      </c>
      <c r="P231" s="352"/>
      <c r="R231" s="300"/>
      <c r="S231" s="300"/>
      <c r="T231" s="300"/>
    </row>
    <row r="232" spans="1:20" ht="14.25" customHeight="1" x14ac:dyDescent="0.25">
      <c r="A232" s="72">
        <v>6200</v>
      </c>
      <c r="B232" s="122" t="s">
        <v>204</v>
      </c>
      <c r="C232" s="385">
        <f>F232+I232+L232+O232</f>
        <v>0</v>
      </c>
      <c r="D232" s="207">
        <f>SUM(D233,D234,D236,D239,D245,D246,D247)</f>
        <v>0</v>
      </c>
      <c r="E232" s="130">
        <f>SUM(E233,E234,E236,E239,E245,E246,E247)</f>
        <v>0</v>
      </c>
      <c r="F232" s="158">
        <f>D232+E232</f>
        <v>0</v>
      </c>
      <c r="G232" s="263">
        <f>SUM(G233,G234,G236,G239,G245,G246,G247)</f>
        <v>0</v>
      </c>
      <c r="H232" s="207">
        <f>SUM(H233,H234,H236,H239,H245,H246,H247)</f>
        <v>0</v>
      </c>
      <c r="I232" s="160">
        <f t="shared" si="27"/>
        <v>0</v>
      </c>
      <c r="J232" s="263">
        <f>SUM(J233,J234,J236,J239,J245,J246,J247)</f>
        <v>0</v>
      </c>
      <c r="K232" s="207">
        <f>SUM(K233,K234,K236,K239,K245,K246,K247)</f>
        <v>0</v>
      </c>
      <c r="L232" s="160">
        <f t="shared" si="28"/>
        <v>0</v>
      </c>
      <c r="M232" s="140">
        <f>SUM(M233,M234,M236,M239,M245,M246,M247)</f>
        <v>0</v>
      </c>
      <c r="N232" s="130">
        <f>SUM(N233,N234,N236,N239,N245,N246,N247)</f>
        <v>0</v>
      </c>
      <c r="O232" s="160">
        <f t="shared" si="29"/>
        <v>0</v>
      </c>
      <c r="P232" s="353"/>
      <c r="R232" s="300"/>
      <c r="S232" s="300"/>
      <c r="T232" s="300"/>
    </row>
    <row r="233" spans="1:20" ht="24" x14ac:dyDescent="0.25">
      <c r="A233" s="116">
        <v>6220</v>
      </c>
      <c r="B233" s="50" t="s">
        <v>205</v>
      </c>
      <c r="C233" s="258">
        <f t="shared" si="23"/>
        <v>0</v>
      </c>
      <c r="D233" s="201"/>
      <c r="E233" s="53"/>
      <c r="F233" s="145">
        <f t="shared" si="26"/>
        <v>0</v>
      </c>
      <c r="G233" s="252"/>
      <c r="H233" s="201"/>
      <c r="I233" s="109">
        <f t="shared" si="27"/>
        <v>0</v>
      </c>
      <c r="J233" s="252"/>
      <c r="K233" s="201"/>
      <c r="L233" s="109">
        <f t="shared" si="28"/>
        <v>0</v>
      </c>
      <c r="M233" s="294"/>
      <c r="N233" s="53"/>
      <c r="O233" s="109">
        <f t="shared" si="29"/>
        <v>0</v>
      </c>
      <c r="P233" s="343"/>
      <c r="R233" s="300"/>
      <c r="S233" s="300"/>
      <c r="T233" s="300"/>
    </row>
    <row r="234" spans="1:20" x14ac:dyDescent="0.25">
      <c r="A234" s="111">
        <v>6230</v>
      </c>
      <c r="B234" s="56" t="s">
        <v>316</v>
      </c>
      <c r="C234" s="149">
        <f t="shared" si="23"/>
        <v>0</v>
      </c>
      <c r="D234" s="202">
        <f>SUM(D235)</f>
        <v>0</v>
      </c>
      <c r="E234" s="202">
        <f>SUM(E235)</f>
        <v>0</v>
      </c>
      <c r="F234" s="149">
        <f t="shared" si="26"/>
        <v>0</v>
      </c>
      <c r="G234" s="253">
        <f>SUM(G235)</f>
        <v>0</v>
      </c>
      <c r="H234" s="202">
        <f>SUM(H235)</f>
        <v>0</v>
      </c>
      <c r="I234" s="112">
        <f t="shared" si="27"/>
        <v>0</v>
      </c>
      <c r="J234" s="253">
        <f>SUM(J235)</f>
        <v>0</v>
      </c>
      <c r="K234" s="202">
        <f>SUM(K235)</f>
        <v>0</v>
      </c>
      <c r="L234" s="112">
        <f t="shared" si="28"/>
        <v>0</v>
      </c>
      <c r="M234" s="253">
        <f>SUM(M235)</f>
        <v>0</v>
      </c>
      <c r="N234" s="202">
        <f>SUM(N235)</f>
        <v>0</v>
      </c>
      <c r="O234" s="112">
        <f t="shared" si="29"/>
        <v>0</v>
      </c>
      <c r="P234" s="344"/>
      <c r="R234" s="300"/>
      <c r="S234" s="300"/>
      <c r="T234" s="300"/>
    </row>
    <row r="235" spans="1:20" ht="24" x14ac:dyDescent="0.25">
      <c r="A235" s="35">
        <v>6239</v>
      </c>
      <c r="B235" s="50" t="s">
        <v>317</v>
      </c>
      <c r="C235" s="149">
        <f t="shared" si="23"/>
        <v>0</v>
      </c>
      <c r="D235" s="202"/>
      <c r="E235" s="59"/>
      <c r="F235" s="149">
        <f t="shared" si="26"/>
        <v>0</v>
      </c>
      <c r="G235" s="253"/>
      <c r="H235" s="202"/>
      <c r="I235" s="112">
        <f t="shared" si="27"/>
        <v>0</v>
      </c>
      <c r="J235" s="253"/>
      <c r="K235" s="202"/>
      <c r="L235" s="112">
        <f t="shared" si="28"/>
        <v>0</v>
      </c>
      <c r="M235" s="125"/>
      <c r="N235" s="59"/>
      <c r="O235" s="112">
        <f t="shared" si="29"/>
        <v>0</v>
      </c>
      <c r="P235" s="344"/>
      <c r="R235" s="300"/>
      <c r="S235" s="300"/>
      <c r="T235" s="300"/>
    </row>
    <row r="236" spans="1:20" ht="24" x14ac:dyDescent="0.25">
      <c r="A236" s="111">
        <v>6240</v>
      </c>
      <c r="B236" s="56" t="s">
        <v>206</v>
      </c>
      <c r="C236" s="149">
        <f t="shared" si="23"/>
        <v>0</v>
      </c>
      <c r="D236" s="118">
        <f>SUM(D237:D238)</f>
        <v>0</v>
      </c>
      <c r="E236" s="38">
        <f>SUM(E237:E238)</f>
        <v>0</v>
      </c>
      <c r="F236" s="149">
        <f t="shared" si="26"/>
        <v>0</v>
      </c>
      <c r="G236" s="254">
        <f>SUM(G237:G238)</f>
        <v>0</v>
      </c>
      <c r="H236" s="118">
        <f>SUM(H237:H238)</f>
        <v>0</v>
      </c>
      <c r="I236" s="112">
        <f t="shared" si="27"/>
        <v>0</v>
      </c>
      <c r="J236" s="254">
        <f>SUM(J237:J238)</f>
        <v>0</v>
      </c>
      <c r="K236" s="118">
        <f>SUM(K237:K238)</f>
        <v>0</v>
      </c>
      <c r="L236" s="112">
        <f t="shared" si="28"/>
        <v>0</v>
      </c>
      <c r="M236" s="135">
        <f>SUM(M237:M238)</f>
        <v>0</v>
      </c>
      <c r="N236" s="38">
        <f>SUM(N237:N238)</f>
        <v>0</v>
      </c>
      <c r="O236" s="112">
        <f t="shared" si="29"/>
        <v>0</v>
      </c>
      <c r="P236" s="344"/>
      <c r="R236" s="300"/>
      <c r="S236" s="300"/>
      <c r="T236" s="300"/>
    </row>
    <row r="237" spans="1:20" x14ac:dyDescent="0.25">
      <c r="A237" s="35">
        <v>6241</v>
      </c>
      <c r="B237" s="56" t="s">
        <v>207</v>
      </c>
      <c r="C237" s="149">
        <f t="shared" si="23"/>
        <v>0</v>
      </c>
      <c r="D237" s="202"/>
      <c r="E237" s="59"/>
      <c r="F237" s="143">
        <f t="shared" si="26"/>
        <v>0</v>
      </c>
      <c r="G237" s="253"/>
      <c r="H237" s="202"/>
      <c r="I237" s="110">
        <f t="shared" si="27"/>
        <v>0</v>
      </c>
      <c r="J237" s="253"/>
      <c r="K237" s="202"/>
      <c r="L237" s="110">
        <f t="shared" si="28"/>
        <v>0</v>
      </c>
      <c r="M237" s="125"/>
      <c r="N237" s="59"/>
      <c r="O237" s="110">
        <f t="shared" si="29"/>
        <v>0</v>
      </c>
      <c r="P237" s="344"/>
      <c r="R237" s="300"/>
      <c r="S237" s="300"/>
      <c r="T237" s="300"/>
    </row>
    <row r="238" spans="1:20" x14ac:dyDescent="0.25">
      <c r="A238" s="35">
        <v>6242</v>
      </c>
      <c r="B238" s="56" t="s">
        <v>208</v>
      </c>
      <c r="C238" s="149">
        <f t="shared" si="23"/>
        <v>0</v>
      </c>
      <c r="D238" s="202"/>
      <c r="E238" s="59"/>
      <c r="F238" s="143">
        <f t="shared" si="26"/>
        <v>0</v>
      </c>
      <c r="G238" s="253"/>
      <c r="H238" s="202"/>
      <c r="I238" s="110">
        <f t="shared" si="27"/>
        <v>0</v>
      </c>
      <c r="J238" s="253"/>
      <c r="K238" s="202"/>
      <c r="L238" s="110">
        <f t="shared" si="28"/>
        <v>0</v>
      </c>
      <c r="M238" s="125"/>
      <c r="N238" s="59"/>
      <c r="O238" s="110">
        <f t="shared" si="29"/>
        <v>0</v>
      </c>
      <c r="P238" s="344"/>
      <c r="R238" s="300"/>
      <c r="S238" s="300"/>
      <c r="T238" s="300"/>
    </row>
    <row r="239" spans="1:20" ht="25.5" customHeight="1" x14ac:dyDescent="0.25">
      <c r="A239" s="111">
        <v>6250</v>
      </c>
      <c r="B239" s="56" t="s">
        <v>209</v>
      </c>
      <c r="C239" s="149">
        <f t="shared" si="23"/>
        <v>0</v>
      </c>
      <c r="D239" s="118">
        <f>SUM(D240:D244)</f>
        <v>0</v>
      </c>
      <c r="E239" s="38">
        <f>SUM(E240:E244)</f>
        <v>0</v>
      </c>
      <c r="F239" s="149">
        <f t="shared" si="26"/>
        <v>0</v>
      </c>
      <c r="G239" s="254">
        <f>SUM(G240:G244)</f>
        <v>0</v>
      </c>
      <c r="H239" s="118">
        <f>SUM(H240:H244)</f>
        <v>0</v>
      </c>
      <c r="I239" s="112">
        <f t="shared" si="27"/>
        <v>0</v>
      </c>
      <c r="J239" s="254">
        <f>SUM(J240:J244)</f>
        <v>0</v>
      </c>
      <c r="K239" s="118">
        <f>SUM(K240:K244)</f>
        <v>0</v>
      </c>
      <c r="L239" s="112">
        <f t="shared" si="28"/>
        <v>0</v>
      </c>
      <c r="M239" s="135">
        <f>SUM(M240:M244)</f>
        <v>0</v>
      </c>
      <c r="N239" s="38">
        <f>SUM(N240:N244)</f>
        <v>0</v>
      </c>
      <c r="O239" s="112">
        <f t="shared" si="29"/>
        <v>0</v>
      </c>
      <c r="P239" s="344"/>
      <c r="R239" s="300"/>
      <c r="S239" s="300"/>
      <c r="T239" s="300"/>
    </row>
    <row r="240" spans="1:20" ht="14.25" customHeight="1" x14ac:dyDescent="0.25">
      <c r="A240" s="35">
        <v>6252</v>
      </c>
      <c r="B240" s="56" t="s">
        <v>210</v>
      </c>
      <c r="C240" s="149">
        <f t="shared" si="23"/>
        <v>0</v>
      </c>
      <c r="D240" s="202"/>
      <c r="E240" s="59"/>
      <c r="F240" s="143">
        <f t="shared" si="26"/>
        <v>0</v>
      </c>
      <c r="G240" s="253"/>
      <c r="H240" s="202"/>
      <c r="I240" s="110">
        <f t="shared" si="27"/>
        <v>0</v>
      </c>
      <c r="J240" s="253"/>
      <c r="K240" s="202"/>
      <c r="L240" s="110">
        <f t="shared" si="28"/>
        <v>0</v>
      </c>
      <c r="M240" s="125"/>
      <c r="N240" s="59"/>
      <c r="O240" s="110">
        <f t="shared" si="29"/>
        <v>0</v>
      </c>
      <c r="P240" s="344"/>
      <c r="R240" s="300"/>
      <c r="S240" s="300"/>
      <c r="T240" s="300"/>
    </row>
    <row r="241" spans="1:20" ht="14.25" customHeight="1" x14ac:dyDescent="0.25">
      <c r="A241" s="35">
        <v>6253</v>
      </c>
      <c r="B241" s="56" t="s">
        <v>211</v>
      </c>
      <c r="C241" s="149">
        <f t="shared" si="23"/>
        <v>0</v>
      </c>
      <c r="D241" s="202"/>
      <c r="E241" s="59"/>
      <c r="F241" s="143">
        <f t="shared" si="26"/>
        <v>0</v>
      </c>
      <c r="G241" s="253"/>
      <c r="H241" s="202"/>
      <c r="I241" s="110">
        <f t="shared" si="27"/>
        <v>0</v>
      </c>
      <c r="J241" s="253"/>
      <c r="K241" s="202"/>
      <c r="L241" s="110">
        <f t="shared" si="28"/>
        <v>0</v>
      </c>
      <c r="M241" s="125"/>
      <c r="N241" s="59"/>
      <c r="O241" s="110">
        <f t="shared" si="29"/>
        <v>0</v>
      </c>
      <c r="P241" s="344"/>
      <c r="R241" s="300"/>
      <c r="S241" s="300"/>
      <c r="T241" s="300"/>
    </row>
    <row r="242" spans="1:20" ht="24" x14ac:dyDescent="0.25">
      <c r="A242" s="35">
        <v>6254</v>
      </c>
      <c r="B242" s="56" t="s">
        <v>212</v>
      </c>
      <c r="C242" s="149">
        <f t="shared" si="23"/>
        <v>0</v>
      </c>
      <c r="D242" s="202"/>
      <c r="E242" s="59"/>
      <c r="F242" s="143">
        <f t="shared" si="26"/>
        <v>0</v>
      </c>
      <c r="G242" s="253"/>
      <c r="H242" s="202"/>
      <c r="I242" s="110">
        <f t="shared" si="27"/>
        <v>0</v>
      </c>
      <c r="J242" s="253"/>
      <c r="K242" s="202"/>
      <c r="L242" s="110">
        <f t="shared" si="28"/>
        <v>0</v>
      </c>
      <c r="M242" s="125"/>
      <c r="N242" s="59"/>
      <c r="O242" s="110">
        <f t="shared" si="29"/>
        <v>0</v>
      </c>
      <c r="P242" s="344"/>
      <c r="R242" s="300"/>
      <c r="S242" s="300"/>
      <c r="T242" s="300"/>
    </row>
    <row r="243" spans="1:20" ht="24" x14ac:dyDescent="0.25">
      <c r="A243" s="35">
        <v>6255</v>
      </c>
      <c r="B243" s="56" t="s">
        <v>213</v>
      </c>
      <c r="C243" s="149">
        <f t="shared" si="23"/>
        <v>0</v>
      </c>
      <c r="D243" s="202"/>
      <c r="E243" s="59"/>
      <c r="F243" s="143">
        <f t="shared" si="26"/>
        <v>0</v>
      </c>
      <c r="G243" s="253"/>
      <c r="H243" s="202"/>
      <c r="I243" s="110">
        <f t="shared" si="27"/>
        <v>0</v>
      </c>
      <c r="J243" s="253"/>
      <c r="K243" s="202"/>
      <c r="L243" s="110">
        <f t="shared" si="28"/>
        <v>0</v>
      </c>
      <c r="M243" s="125"/>
      <c r="N243" s="59"/>
      <c r="O243" s="110">
        <f t="shared" si="29"/>
        <v>0</v>
      </c>
      <c r="P243" s="344"/>
      <c r="R243" s="300"/>
      <c r="S243" s="300"/>
      <c r="T243" s="300"/>
    </row>
    <row r="244" spans="1:20" x14ac:dyDescent="0.25">
      <c r="A244" s="35">
        <v>6259</v>
      </c>
      <c r="B244" s="56" t="s">
        <v>214</v>
      </c>
      <c r="C244" s="149">
        <f t="shared" si="23"/>
        <v>0</v>
      </c>
      <c r="D244" s="202"/>
      <c r="E244" s="59"/>
      <c r="F244" s="143">
        <f t="shared" si="26"/>
        <v>0</v>
      </c>
      <c r="G244" s="253"/>
      <c r="H244" s="202"/>
      <c r="I244" s="110">
        <f t="shared" si="27"/>
        <v>0</v>
      </c>
      <c r="J244" s="253"/>
      <c r="K244" s="202"/>
      <c r="L244" s="110">
        <f t="shared" si="28"/>
        <v>0</v>
      </c>
      <c r="M244" s="125"/>
      <c r="N244" s="59"/>
      <c r="O244" s="110">
        <f t="shared" si="29"/>
        <v>0</v>
      </c>
      <c r="P244" s="344"/>
      <c r="R244" s="300"/>
      <c r="S244" s="300"/>
      <c r="T244" s="300"/>
    </row>
    <row r="245" spans="1:20" ht="37.5" customHeight="1" x14ac:dyDescent="0.25">
      <c r="A245" s="111">
        <v>6260</v>
      </c>
      <c r="B245" s="56" t="s">
        <v>215</v>
      </c>
      <c r="C245" s="149">
        <f t="shared" si="23"/>
        <v>0</v>
      </c>
      <c r="D245" s="202"/>
      <c r="E245" s="59"/>
      <c r="F245" s="143">
        <f t="shared" ref="F245:F286" si="32">D245+E245</f>
        <v>0</v>
      </c>
      <c r="G245" s="253"/>
      <c r="H245" s="202"/>
      <c r="I245" s="110">
        <f t="shared" ref="I245:I286" si="33">G245+H245</f>
        <v>0</v>
      </c>
      <c r="J245" s="253"/>
      <c r="K245" s="202"/>
      <c r="L245" s="110">
        <f t="shared" ref="L245:L286" si="34">J245+K245</f>
        <v>0</v>
      </c>
      <c r="M245" s="125"/>
      <c r="N245" s="59"/>
      <c r="O245" s="110">
        <f t="shared" ref="O245:O276" si="35">M245+N245</f>
        <v>0</v>
      </c>
      <c r="P245" s="344"/>
      <c r="R245" s="300"/>
      <c r="S245" s="300"/>
      <c r="T245" s="300"/>
    </row>
    <row r="246" spans="1:20" x14ac:dyDescent="0.25">
      <c r="A246" s="111">
        <v>6270</v>
      </c>
      <c r="B246" s="56" t="s">
        <v>216</v>
      </c>
      <c r="C246" s="149">
        <f t="shared" si="23"/>
        <v>0</v>
      </c>
      <c r="D246" s="202"/>
      <c r="E246" s="59"/>
      <c r="F246" s="143">
        <f t="shared" si="32"/>
        <v>0</v>
      </c>
      <c r="G246" s="253"/>
      <c r="H246" s="202"/>
      <c r="I246" s="110">
        <f t="shared" si="33"/>
        <v>0</v>
      </c>
      <c r="J246" s="253"/>
      <c r="K246" s="202"/>
      <c r="L246" s="110">
        <f t="shared" si="34"/>
        <v>0</v>
      </c>
      <c r="M246" s="125"/>
      <c r="N246" s="59"/>
      <c r="O246" s="110">
        <f t="shared" si="35"/>
        <v>0</v>
      </c>
      <c r="P246" s="344"/>
      <c r="R246" s="300"/>
      <c r="S246" s="300"/>
      <c r="T246" s="300"/>
    </row>
    <row r="247" spans="1:20" ht="24.75" customHeight="1" x14ac:dyDescent="0.25">
      <c r="A247" s="116">
        <v>6290</v>
      </c>
      <c r="B247" s="50" t="s">
        <v>217</v>
      </c>
      <c r="C247" s="149">
        <f t="shared" si="23"/>
        <v>0</v>
      </c>
      <c r="D247" s="204">
        <f>SUM(D248:D251)</f>
        <v>0</v>
      </c>
      <c r="E247" s="68">
        <f>SUM(E248:E251)</f>
        <v>0</v>
      </c>
      <c r="F247" s="258">
        <f t="shared" si="32"/>
        <v>0</v>
      </c>
      <c r="G247" s="257">
        <f t="shared" ref="G247:K247" si="36">SUM(G248:G251)</f>
        <v>0</v>
      </c>
      <c r="H247" s="204">
        <f t="shared" si="36"/>
        <v>0</v>
      </c>
      <c r="I247" s="117">
        <f t="shared" si="33"/>
        <v>0</v>
      </c>
      <c r="J247" s="257">
        <f t="shared" si="36"/>
        <v>0</v>
      </c>
      <c r="K247" s="204">
        <f t="shared" si="36"/>
        <v>0</v>
      </c>
      <c r="L247" s="117">
        <f t="shared" si="34"/>
        <v>0</v>
      </c>
      <c r="M247" s="142">
        <f t="shared" ref="M247:N247" si="37">SUM(M248:M251)</f>
        <v>0</v>
      </c>
      <c r="N247" s="312">
        <f t="shared" si="37"/>
        <v>0</v>
      </c>
      <c r="O247" s="317">
        <f t="shared" si="35"/>
        <v>0</v>
      </c>
      <c r="P247" s="355"/>
      <c r="R247" s="300"/>
      <c r="S247" s="300"/>
      <c r="T247" s="300"/>
    </row>
    <row r="248" spans="1:20" x14ac:dyDescent="0.25">
      <c r="A248" s="35">
        <v>6291</v>
      </c>
      <c r="B248" s="56" t="s">
        <v>218</v>
      </c>
      <c r="C248" s="149">
        <f t="shared" si="23"/>
        <v>0</v>
      </c>
      <c r="D248" s="202"/>
      <c r="E248" s="59"/>
      <c r="F248" s="143">
        <f t="shared" si="32"/>
        <v>0</v>
      </c>
      <c r="G248" s="253"/>
      <c r="H248" s="202"/>
      <c r="I248" s="110">
        <f t="shared" si="33"/>
        <v>0</v>
      </c>
      <c r="J248" s="253"/>
      <c r="K248" s="202"/>
      <c r="L248" s="110">
        <f t="shared" si="34"/>
        <v>0</v>
      </c>
      <c r="M248" s="125"/>
      <c r="N248" s="59"/>
      <c r="O248" s="110">
        <f t="shared" si="35"/>
        <v>0</v>
      </c>
      <c r="P248" s="344"/>
      <c r="R248" s="300"/>
      <c r="S248" s="300"/>
      <c r="T248" s="300"/>
    </row>
    <row r="249" spans="1:20" x14ac:dyDescent="0.25">
      <c r="A249" s="35">
        <v>6292</v>
      </c>
      <c r="B249" s="56" t="s">
        <v>219</v>
      </c>
      <c r="C249" s="149">
        <f t="shared" si="23"/>
        <v>0</v>
      </c>
      <c r="D249" s="202"/>
      <c r="E249" s="59"/>
      <c r="F249" s="143">
        <f t="shared" si="32"/>
        <v>0</v>
      </c>
      <c r="G249" s="253"/>
      <c r="H249" s="202"/>
      <c r="I249" s="110">
        <f t="shared" si="33"/>
        <v>0</v>
      </c>
      <c r="J249" s="253"/>
      <c r="K249" s="202"/>
      <c r="L249" s="110">
        <f t="shared" si="34"/>
        <v>0</v>
      </c>
      <c r="M249" s="125"/>
      <c r="N249" s="59"/>
      <c r="O249" s="110">
        <f t="shared" si="35"/>
        <v>0</v>
      </c>
      <c r="P249" s="344"/>
      <c r="R249" s="300"/>
      <c r="S249" s="300"/>
      <c r="T249" s="300"/>
    </row>
    <row r="250" spans="1:20" ht="78.75" customHeight="1" x14ac:dyDescent="0.25">
      <c r="A250" s="35">
        <v>6296</v>
      </c>
      <c r="B250" s="56" t="s">
        <v>220</v>
      </c>
      <c r="C250" s="149">
        <f t="shared" si="23"/>
        <v>0</v>
      </c>
      <c r="D250" s="202"/>
      <c r="E250" s="59"/>
      <c r="F250" s="143">
        <f t="shared" si="32"/>
        <v>0</v>
      </c>
      <c r="G250" s="253"/>
      <c r="H250" s="202"/>
      <c r="I250" s="110">
        <f t="shared" si="33"/>
        <v>0</v>
      </c>
      <c r="J250" s="253"/>
      <c r="K250" s="202"/>
      <c r="L250" s="110">
        <f t="shared" si="34"/>
        <v>0</v>
      </c>
      <c r="M250" s="125"/>
      <c r="N250" s="59"/>
      <c r="O250" s="110">
        <f t="shared" si="35"/>
        <v>0</v>
      </c>
      <c r="P250" s="344"/>
      <c r="R250" s="300"/>
      <c r="S250" s="300"/>
      <c r="T250" s="300"/>
    </row>
    <row r="251" spans="1:20" ht="39.75" customHeight="1" x14ac:dyDescent="0.25">
      <c r="A251" s="35">
        <v>6299</v>
      </c>
      <c r="B251" s="56" t="s">
        <v>221</v>
      </c>
      <c r="C251" s="149">
        <f t="shared" si="23"/>
        <v>0</v>
      </c>
      <c r="D251" s="202"/>
      <c r="E251" s="59"/>
      <c r="F251" s="143">
        <f t="shared" si="32"/>
        <v>0</v>
      </c>
      <c r="G251" s="253"/>
      <c r="H251" s="202"/>
      <c r="I251" s="110">
        <f t="shared" si="33"/>
        <v>0</v>
      </c>
      <c r="J251" s="253"/>
      <c r="K251" s="202"/>
      <c r="L251" s="110">
        <f t="shared" si="34"/>
        <v>0</v>
      </c>
      <c r="M251" s="125"/>
      <c r="N251" s="59"/>
      <c r="O251" s="110">
        <f t="shared" si="35"/>
        <v>0</v>
      </c>
      <c r="P251" s="344"/>
      <c r="R251" s="300"/>
      <c r="S251" s="300"/>
      <c r="T251" s="300"/>
    </row>
    <row r="252" spans="1:20" x14ac:dyDescent="0.25">
      <c r="A252" s="42">
        <v>6300</v>
      </c>
      <c r="B252" s="104" t="s">
        <v>222</v>
      </c>
      <c r="C252" s="373">
        <f t="shared" si="23"/>
        <v>0</v>
      </c>
      <c r="D252" s="105">
        <f>SUM(D253,D257,D258)</f>
        <v>0</v>
      </c>
      <c r="E252" s="48">
        <f>SUM(E253,E257,E258)</f>
        <v>0</v>
      </c>
      <c r="F252" s="250">
        <f t="shared" si="32"/>
        <v>0</v>
      </c>
      <c r="G252" s="249">
        <f t="shared" ref="G252:K252" si="38">SUM(G253,G257,G258)</f>
        <v>0</v>
      </c>
      <c r="H252" s="105">
        <f t="shared" si="38"/>
        <v>0</v>
      </c>
      <c r="I252" s="115">
        <f t="shared" si="33"/>
        <v>0</v>
      </c>
      <c r="J252" s="249">
        <f t="shared" si="38"/>
        <v>0</v>
      </c>
      <c r="K252" s="105">
        <f t="shared" si="38"/>
        <v>0</v>
      </c>
      <c r="L252" s="115">
        <f t="shared" si="34"/>
        <v>0</v>
      </c>
      <c r="M252" s="137">
        <f t="shared" ref="M252:N252" si="39">SUM(M253,M257,M258)</f>
        <v>0</v>
      </c>
      <c r="N252" s="62">
        <f t="shared" si="39"/>
        <v>0</v>
      </c>
      <c r="O252" s="284">
        <f t="shared" si="35"/>
        <v>0</v>
      </c>
      <c r="P252" s="354"/>
      <c r="R252" s="300"/>
      <c r="S252" s="300"/>
      <c r="T252" s="300"/>
    </row>
    <row r="253" spans="1:20" ht="24" x14ac:dyDescent="0.25">
      <c r="A253" s="116">
        <v>6320</v>
      </c>
      <c r="B253" s="50" t="s">
        <v>223</v>
      </c>
      <c r="C253" s="317">
        <f t="shared" si="23"/>
        <v>0</v>
      </c>
      <c r="D253" s="204">
        <f>SUM(D254:D256)</f>
        <v>0</v>
      </c>
      <c r="E253" s="68">
        <f>SUM(E254:E256)</f>
        <v>0</v>
      </c>
      <c r="F253" s="258">
        <f t="shared" si="32"/>
        <v>0</v>
      </c>
      <c r="G253" s="257">
        <f t="shared" ref="G253:K253" si="40">SUM(G254:G256)</f>
        <v>0</v>
      </c>
      <c r="H253" s="204">
        <f t="shared" si="40"/>
        <v>0</v>
      </c>
      <c r="I253" s="117">
        <f t="shared" si="33"/>
        <v>0</v>
      </c>
      <c r="J253" s="257">
        <f t="shared" si="40"/>
        <v>0</v>
      </c>
      <c r="K253" s="204">
        <f t="shared" si="40"/>
        <v>0</v>
      </c>
      <c r="L253" s="117">
        <f t="shared" si="34"/>
        <v>0</v>
      </c>
      <c r="M253" s="141">
        <f t="shared" ref="M253:N253" si="41">SUM(M254:M256)</f>
        <v>0</v>
      </c>
      <c r="N253" s="68">
        <f t="shared" si="41"/>
        <v>0</v>
      </c>
      <c r="O253" s="117">
        <f t="shared" si="35"/>
        <v>0</v>
      </c>
      <c r="P253" s="343"/>
      <c r="R253" s="300"/>
      <c r="S253" s="300"/>
      <c r="T253" s="300"/>
    </row>
    <row r="254" spans="1:20" x14ac:dyDescent="0.25">
      <c r="A254" s="35">
        <v>6322</v>
      </c>
      <c r="B254" s="56" t="s">
        <v>224</v>
      </c>
      <c r="C254" s="112">
        <f t="shared" si="23"/>
        <v>0</v>
      </c>
      <c r="D254" s="202"/>
      <c r="E254" s="59"/>
      <c r="F254" s="143">
        <f t="shared" si="32"/>
        <v>0</v>
      </c>
      <c r="G254" s="253"/>
      <c r="H254" s="202"/>
      <c r="I254" s="110">
        <f t="shared" si="33"/>
        <v>0</v>
      </c>
      <c r="J254" s="253"/>
      <c r="K254" s="202"/>
      <c r="L254" s="110">
        <f t="shared" si="34"/>
        <v>0</v>
      </c>
      <c r="M254" s="125"/>
      <c r="N254" s="59"/>
      <c r="O254" s="110">
        <f t="shared" si="35"/>
        <v>0</v>
      </c>
      <c r="P254" s="344"/>
      <c r="R254" s="300"/>
      <c r="S254" s="300"/>
      <c r="T254" s="300"/>
    </row>
    <row r="255" spans="1:20" ht="24" x14ac:dyDescent="0.25">
      <c r="A255" s="35">
        <v>6323</v>
      </c>
      <c r="B255" s="56" t="s">
        <v>225</v>
      </c>
      <c r="C255" s="112">
        <f t="shared" si="23"/>
        <v>0</v>
      </c>
      <c r="D255" s="202"/>
      <c r="E255" s="59"/>
      <c r="F255" s="143">
        <f t="shared" si="32"/>
        <v>0</v>
      </c>
      <c r="G255" s="253"/>
      <c r="H255" s="202"/>
      <c r="I255" s="110">
        <f t="shared" si="33"/>
        <v>0</v>
      </c>
      <c r="J255" s="253"/>
      <c r="K255" s="202"/>
      <c r="L255" s="110">
        <f t="shared" si="34"/>
        <v>0</v>
      </c>
      <c r="M255" s="125"/>
      <c r="N255" s="59"/>
      <c r="O255" s="110">
        <f t="shared" si="35"/>
        <v>0</v>
      </c>
      <c r="P255" s="344"/>
      <c r="R255" s="300"/>
      <c r="S255" s="300"/>
      <c r="T255" s="300"/>
    </row>
    <row r="256" spans="1:20" x14ac:dyDescent="0.25">
      <c r="A256" s="31">
        <v>6329</v>
      </c>
      <c r="B256" s="50" t="s">
        <v>226</v>
      </c>
      <c r="C256" s="112">
        <f t="shared" si="23"/>
        <v>0</v>
      </c>
      <c r="D256" s="201"/>
      <c r="E256" s="53"/>
      <c r="F256" s="145">
        <f t="shared" si="32"/>
        <v>0</v>
      </c>
      <c r="G256" s="252"/>
      <c r="H256" s="201"/>
      <c r="I256" s="109">
        <f t="shared" si="33"/>
        <v>0</v>
      </c>
      <c r="J256" s="252"/>
      <c r="K256" s="201"/>
      <c r="L256" s="109">
        <f t="shared" si="34"/>
        <v>0</v>
      </c>
      <c r="M256" s="294"/>
      <c r="N256" s="53"/>
      <c r="O256" s="109">
        <f t="shared" si="35"/>
        <v>0</v>
      </c>
      <c r="P256" s="343"/>
      <c r="R256" s="300"/>
      <c r="S256" s="300"/>
      <c r="T256" s="300"/>
    </row>
    <row r="257" spans="1:20" ht="24" x14ac:dyDescent="0.25">
      <c r="A257" s="146">
        <v>6330</v>
      </c>
      <c r="B257" s="147" t="s">
        <v>227</v>
      </c>
      <c r="C257" s="112">
        <f t="shared" ref="C257:C285" si="42">F257+I257+L257+O257</f>
        <v>0</v>
      </c>
      <c r="D257" s="206"/>
      <c r="E257" s="127"/>
      <c r="F257" s="262">
        <f t="shared" si="32"/>
        <v>0</v>
      </c>
      <c r="G257" s="261"/>
      <c r="H257" s="206"/>
      <c r="I257" s="153">
        <f t="shared" si="33"/>
        <v>0</v>
      </c>
      <c r="J257" s="261"/>
      <c r="K257" s="206"/>
      <c r="L257" s="153">
        <f t="shared" si="34"/>
        <v>0</v>
      </c>
      <c r="M257" s="128"/>
      <c r="N257" s="127"/>
      <c r="O257" s="153">
        <f t="shared" si="35"/>
        <v>0</v>
      </c>
      <c r="P257" s="355"/>
      <c r="R257" s="300"/>
      <c r="S257" s="300"/>
      <c r="T257" s="300"/>
    </row>
    <row r="258" spans="1:20" x14ac:dyDescent="0.25">
      <c r="A258" s="111">
        <v>6360</v>
      </c>
      <c r="B258" s="56" t="s">
        <v>228</v>
      </c>
      <c r="C258" s="112">
        <f t="shared" si="42"/>
        <v>0</v>
      </c>
      <c r="D258" s="202"/>
      <c r="E258" s="59"/>
      <c r="F258" s="143">
        <f t="shared" si="32"/>
        <v>0</v>
      </c>
      <c r="G258" s="253"/>
      <c r="H258" s="202"/>
      <c r="I258" s="110">
        <f t="shared" si="33"/>
        <v>0</v>
      </c>
      <c r="J258" s="253"/>
      <c r="K258" s="202"/>
      <c r="L258" s="110">
        <f t="shared" si="34"/>
        <v>0</v>
      </c>
      <c r="M258" s="125"/>
      <c r="N258" s="59"/>
      <c r="O258" s="110">
        <f t="shared" si="35"/>
        <v>0</v>
      </c>
      <c r="P258" s="344"/>
      <c r="R258" s="300"/>
      <c r="S258" s="300"/>
      <c r="T258" s="300"/>
    </row>
    <row r="259" spans="1:20" ht="36" x14ac:dyDescent="0.25">
      <c r="A259" s="42">
        <v>6400</v>
      </c>
      <c r="B259" s="104" t="s">
        <v>229</v>
      </c>
      <c r="C259" s="373">
        <f t="shared" si="42"/>
        <v>0</v>
      </c>
      <c r="D259" s="105">
        <f>SUM(D260,D264)</f>
        <v>0</v>
      </c>
      <c r="E259" s="48">
        <f>SUM(E260,E264)</f>
        <v>0</v>
      </c>
      <c r="F259" s="250">
        <f t="shared" si="32"/>
        <v>0</v>
      </c>
      <c r="G259" s="249">
        <f t="shared" ref="G259:K259" si="43">SUM(G260,G264)</f>
        <v>0</v>
      </c>
      <c r="H259" s="105">
        <f t="shared" si="43"/>
        <v>0</v>
      </c>
      <c r="I259" s="115">
        <f t="shared" si="33"/>
        <v>0</v>
      </c>
      <c r="J259" s="249">
        <f t="shared" si="43"/>
        <v>0</v>
      </c>
      <c r="K259" s="105">
        <f t="shared" si="43"/>
        <v>0</v>
      </c>
      <c r="L259" s="115">
        <f t="shared" si="34"/>
        <v>0</v>
      </c>
      <c r="M259" s="137">
        <f t="shared" ref="M259:N259" si="44">SUM(M260,M264)</f>
        <v>0</v>
      </c>
      <c r="N259" s="62">
        <f t="shared" si="44"/>
        <v>0</v>
      </c>
      <c r="O259" s="284">
        <f t="shared" si="35"/>
        <v>0</v>
      </c>
      <c r="P259" s="354"/>
      <c r="R259" s="300"/>
      <c r="S259" s="300"/>
      <c r="T259" s="300"/>
    </row>
    <row r="260" spans="1:20" ht="24" x14ac:dyDescent="0.25">
      <c r="A260" s="116">
        <v>6410</v>
      </c>
      <c r="B260" s="50" t="s">
        <v>230</v>
      </c>
      <c r="C260" s="117">
        <f t="shared" si="42"/>
        <v>0</v>
      </c>
      <c r="D260" s="204">
        <f>SUM(D261:D263)</f>
        <v>0</v>
      </c>
      <c r="E260" s="68">
        <f>SUM(E261:E263)</f>
        <v>0</v>
      </c>
      <c r="F260" s="258">
        <f t="shared" si="32"/>
        <v>0</v>
      </c>
      <c r="G260" s="257">
        <f t="shared" ref="G260:K260" si="45">SUM(G261:G263)</f>
        <v>0</v>
      </c>
      <c r="H260" s="204">
        <f t="shared" si="45"/>
        <v>0</v>
      </c>
      <c r="I260" s="117">
        <f t="shared" si="33"/>
        <v>0</v>
      </c>
      <c r="J260" s="257">
        <f t="shared" si="45"/>
        <v>0</v>
      </c>
      <c r="K260" s="204">
        <f t="shared" si="45"/>
        <v>0</v>
      </c>
      <c r="L260" s="117">
        <f t="shared" si="34"/>
        <v>0</v>
      </c>
      <c r="M260" s="308">
        <f t="shared" ref="M260:N260" si="46">SUM(M261:M263)</f>
        <v>0</v>
      </c>
      <c r="N260" s="311">
        <f t="shared" si="46"/>
        <v>0</v>
      </c>
      <c r="O260" s="316">
        <f t="shared" si="35"/>
        <v>0</v>
      </c>
      <c r="P260" s="347"/>
      <c r="R260" s="300"/>
      <c r="S260" s="300"/>
      <c r="T260" s="300"/>
    </row>
    <row r="261" spans="1:20" x14ac:dyDescent="0.25">
      <c r="A261" s="35">
        <v>6411</v>
      </c>
      <c r="B261" s="148" t="s">
        <v>231</v>
      </c>
      <c r="C261" s="149">
        <f t="shared" si="42"/>
        <v>0</v>
      </c>
      <c r="D261" s="202"/>
      <c r="E261" s="59"/>
      <c r="F261" s="143">
        <f t="shared" si="32"/>
        <v>0</v>
      </c>
      <c r="G261" s="253"/>
      <c r="H261" s="202"/>
      <c r="I261" s="110">
        <f t="shared" si="33"/>
        <v>0</v>
      </c>
      <c r="J261" s="253"/>
      <c r="K261" s="202"/>
      <c r="L261" s="110">
        <f t="shared" si="34"/>
        <v>0</v>
      </c>
      <c r="M261" s="125"/>
      <c r="N261" s="59"/>
      <c r="O261" s="110">
        <f t="shared" si="35"/>
        <v>0</v>
      </c>
      <c r="P261" s="344"/>
      <c r="R261" s="300"/>
      <c r="S261" s="300"/>
      <c r="T261" s="300"/>
    </row>
    <row r="262" spans="1:20" ht="46.5" customHeight="1" x14ac:dyDescent="0.25">
      <c r="A262" s="35">
        <v>6412</v>
      </c>
      <c r="B262" s="56" t="s">
        <v>232</v>
      </c>
      <c r="C262" s="149">
        <f t="shared" si="42"/>
        <v>0</v>
      </c>
      <c r="D262" s="202"/>
      <c r="E262" s="59"/>
      <c r="F262" s="143">
        <f t="shared" si="32"/>
        <v>0</v>
      </c>
      <c r="G262" s="253"/>
      <c r="H262" s="202"/>
      <c r="I262" s="110">
        <f t="shared" si="33"/>
        <v>0</v>
      </c>
      <c r="J262" s="253"/>
      <c r="K262" s="202"/>
      <c r="L262" s="110">
        <f t="shared" si="34"/>
        <v>0</v>
      </c>
      <c r="M262" s="125"/>
      <c r="N262" s="59"/>
      <c r="O262" s="110">
        <f t="shared" si="35"/>
        <v>0</v>
      </c>
      <c r="P262" s="344"/>
      <c r="R262" s="300"/>
      <c r="S262" s="300"/>
      <c r="T262" s="300"/>
    </row>
    <row r="263" spans="1:20" ht="36" x14ac:dyDescent="0.25">
      <c r="A263" s="35">
        <v>6419</v>
      </c>
      <c r="B263" s="56" t="s">
        <v>233</v>
      </c>
      <c r="C263" s="149">
        <f t="shared" si="42"/>
        <v>0</v>
      </c>
      <c r="D263" s="202"/>
      <c r="E263" s="59"/>
      <c r="F263" s="143">
        <f t="shared" si="32"/>
        <v>0</v>
      </c>
      <c r="G263" s="253"/>
      <c r="H263" s="202"/>
      <c r="I263" s="110">
        <f t="shared" si="33"/>
        <v>0</v>
      </c>
      <c r="J263" s="253"/>
      <c r="K263" s="202"/>
      <c r="L263" s="110">
        <f t="shared" si="34"/>
        <v>0</v>
      </c>
      <c r="M263" s="125"/>
      <c r="N263" s="59"/>
      <c r="O263" s="110">
        <f t="shared" si="35"/>
        <v>0</v>
      </c>
      <c r="P263" s="344"/>
      <c r="R263" s="300"/>
      <c r="S263" s="300"/>
      <c r="T263" s="300"/>
    </row>
    <row r="264" spans="1:20" ht="36" x14ac:dyDescent="0.25">
      <c r="A264" s="111">
        <v>6420</v>
      </c>
      <c r="B264" s="56" t="s">
        <v>234</v>
      </c>
      <c r="C264" s="149">
        <f t="shared" si="42"/>
        <v>0</v>
      </c>
      <c r="D264" s="118">
        <f>SUM(D265:D268)</f>
        <v>0</v>
      </c>
      <c r="E264" s="38">
        <f>SUM(E265:E268)</f>
        <v>0</v>
      </c>
      <c r="F264" s="149">
        <f t="shared" si="32"/>
        <v>0</v>
      </c>
      <c r="G264" s="254">
        <f>SUM(G265:G268)</f>
        <v>0</v>
      </c>
      <c r="H264" s="118">
        <f>SUM(H265:H268)</f>
        <v>0</v>
      </c>
      <c r="I264" s="112">
        <f t="shared" si="33"/>
        <v>0</v>
      </c>
      <c r="J264" s="254">
        <f>SUM(J265:J268)</f>
        <v>0</v>
      </c>
      <c r="K264" s="118">
        <f>SUM(K265:K268)</f>
        <v>0</v>
      </c>
      <c r="L264" s="112">
        <f t="shared" si="34"/>
        <v>0</v>
      </c>
      <c r="M264" s="135">
        <f>SUM(M265:M268)</f>
        <v>0</v>
      </c>
      <c r="N264" s="38">
        <f>SUM(N265:N268)</f>
        <v>0</v>
      </c>
      <c r="O264" s="112">
        <f t="shared" si="35"/>
        <v>0</v>
      </c>
      <c r="P264" s="344"/>
      <c r="R264" s="300"/>
      <c r="S264" s="300"/>
      <c r="T264" s="300"/>
    </row>
    <row r="265" spans="1:20" x14ac:dyDescent="0.25">
      <c r="A265" s="35">
        <v>6421</v>
      </c>
      <c r="B265" s="56" t="s">
        <v>235</v>
      </c>
      <c r="C265" s="149">
        <f t="shared" si="42"/>
        <v>0</v>
      </c>
      <c r="D265" s="202"/>
      <c r="E265" s="59"/>
      <c r="F265" s="143">
        <f t="shared" si="32"/>
        <v>0</v>
      </c>
      <c r="G265" s="253"/>
      <c r="H265" s="202"/>
      <c r="I265" s="110">
        <f t="shared" si="33"/>
        <v>0</v>
      </c>
      <c r="J265" s="253"/>
      <c r="K265" s="202"/>
      <c r="L265" s="110">
        <f t="shared" si="34"/>
        <v>0</v>
      </c>
      <c r="M265" s="125"/>
      <c r="N265" s="59"/>
      <c r="O265" s="110">
        <f t="shared" si="35"/>
        <v>0</v>
      </c>
      <c r="P265" s="344"/>
      <c r="R265" s="300"/>
      <c r="S265" s="300"/>
      <c r="T265" s="300"/>
    </row>
    <row r="266" spans="1:20" x14ac:dyDescent="0.25">
      <c r="A266" s="35">
        <v>6422</v>
      </c>
      <c r="B266" s="56" t="s">
        <v>236</v>
      </c>
      <c r="C266" s="149">
        <f t="shared" si="42"/>
        <v>0</v>
      </c>
      <c r="D266" s="202"/>
      <c r="E266" s="59"/>
      <c r="F266" s="143">
        <f t="shared" si="32"/>
        <v>0</v>
      </c>
      <c r="G266" s="253"/>
      <c r="H266" s="202"/>
      <c r="I266" s="110">
        <f t="shared" si="33"/>
        <v>0</v>
      </c>
      <c r="J266" s="253"/>
      <c r="K266" s="202"/>
      <c r="L266" s="110">
        <f t="shared" si="34"/>
        <v>0</v>
      </c>
      <c r="M266" s="125"/>
      <c r="N266" s="59"/>
      <c r="O266" s="110">
        <f t="shared" si="35"/>
        <v>0</v>
      </c>
      <c r="P266" s="344"/>
      <c r="R266" s="300"/>
      <c r="S266" s="300"/>
      <c r="T266" s="300"/>
    </row>
    <row r="267" spans="1:20" ht="24" x14ac:dyDescent="0.25">
      <c r="A267" s="35">
        <v>6423</v>
      </c>
      <c r="B267" s="56" t="s">
        <v>237</v>
      </c>
      <c r="C267" s="149">
        <f t="shared" si="42"/>
        <v>0</v>
      </c>
      <c r="D267" s="202"/>
      <c r="E267" s="59"/>
      <c r="F267" s="143">
        <f t="shared" si="32"/>
        <v>0</v>
      </c>
      <c r="G267" s="253"/>
      <c r="H267" s="202"/>
      <c r="I267" s="110">
        <f t="shared" si="33"/>
        <v>0</v>
      </c>
      <c r="J267" s="253"/>
      <c r="K267" s="202"/>
      <c r="L267" s="110">
        <f t="shared" si="34"/>
        <v>0</v>
      </c>
      <c r="M267" s="125"/>
      <c r="N267" s="59"/>
      <c r="O267" s="110">
        <f t="shared" si="35"/>
        <v>0</v>
      </c>
      <c r="P267" s="344"/>
      <c r="R267" s="300"/>
      <c r="S267" s="300"/>
      <c r="T267" s="300"/>
    </row>
    <row r="268" spans="1:20" ht="36" x14ac:dyDescent="0.25">
      <c r="A268" s="35">
        <v>6424</v>
      </c>
      <c r="B268" s="56" t="s">
        <v>275</v>
      </c>
      <c r="C268" s="149">
        <f t="shared" si="42"/>
        <v>0</v>
      </c>
      <c r="D268" s="202"/>
      <c r="E268" s="59"/>
      <c r="F268" s="143">
        <f t="shared" si="32"/>
        <v>0</v>
      </c>
      <c r="G268" s="253"/>
      <c r="H268" s="202"/>
      <c r="I268" s="110">
        <f t="shared" si="33"/>
        <v>0</v>
      </c>
      <c r="J268" s="253"/>
      <c r="K268" s="202"/>
      <c r="L268" s="110">
        <f t="shared" si="34"/>
        <v>0</v>
      </c>
      <c r="M268" s="125"/>
      <c r="N268" s="59"/>
      <c r="O268" s="110">
        <f t="shared" si="35"/>
        <v>0</v>
      </c>
      <c r="P268" s="344"/>
      <c r="R268" s="300"/>
      <c r="S268" s="300"/>
      <c r="T268" s="300"/>
    </row>
    <row r="269" spans="1:20" ht="48.75" customHeight="1" x14ac:dyDescent="0.25">
      <c r="A269" s="150">
        <v>7000</v>
      </c>
      <c r="B269" s="150" t="s">
        <v>238</v>
      </c>
      <c r="C269" s="386">
        <f t="shared" si="42"/>
        <v>0</v>
      </c>
      <c r="D269" s="209">
        <f>SUM(D270,D281)</f>
        <v>0</v>
      </c>
      <c r="E269" s="151">
        <f>SUM(E270,E281)</f>
        <v>0</v>
      </c>
      <c r="F269" s="267">
        <f t="shared" si="32"/>
        <v>0</v>
      </c>
      <c r="G269" s="266">
        <f t="shared" ref="G269:K269" si="47">SUM(G270,G281)</f>
        <v>0</v>
      </c>
      <c r="H269" s="209">
        <f t="shared" si="47"/>
        <v>0</v>
      </c>
      <c r="I269" s="285">
        <f t="shared" si="33"/>
        <v>0</v>
      </c>
      <c r="J269" s="266">
        <f t="shared" si="47"/>
        <v>0</v>
      </c>
      <c r="K269" s="209">
        <f t="shared" si="47"/>
        <v>0</v>
      </c>
      <c r="L269" s="285">
        <f t="shared" si="34"/>
        <v>0</v>
      </c>
      <c r="M269" s="310">
        <f t="shared" ref="M269:N269" si="48">SUM(M270,M281)</f>
        <v>0</v>
      </c>
      <c r="N269" s="314">
        <f t="shared" si="48"/>
        <v>0</v>
      </c>
      <c r="O269" s="319">
        <f t="shared" si="35"/>
        <v>0</v>
      </c>
      <c r="P269" s="357"/>
      <c r="R269" s="300"/>
      <c r="S269" s="300"/>
      <c r="T269" s="300"/>
    </row>
    <row r="270" spans="1:20" ht="24" x14ac:dyDescent="0.25">
      <c r="A270" s="42">
        <v>7200</v>
      </c>
      <c r="B270" s="104" t="s">
        <v>239</v>
      </c>
      <c r="C270" s="373">
        <f t="shared" si="42"/>
        <v>0</v>
      </c>
      <c r="D270" s="105">
        <f>SUM(D271,D272,D276,D277,D280)</f>
        <v>0</v>
      </c>
      <c r="E270" s="48">
        <f>SUM(E271,E272,E276,E277,E280)</f>
        <v>0</v>
      </c>
      <c r="F270" s="250">
        <f t="shared" si="32"/>
        <v>0</v>
      </c>
      <c r="G270" s="249">
        <f t="shared" ref="G270:K270" si="49">SUM(G271,G272,G276,G277,G280)</f>
        <v>0</v>
      </c>
      <c r="H270" s="105">
        <f t="shared" si="49"/>
        <v>0</v>
      </c>
      <c r="I270" s="115">
        <f t="shared" si="33"/>
        <v>0</v>
      </c>
      <c r="J270" s="249">
        <f t="shared" si="49"/>
        <v>0</v>
      </c>
      <c r="K270" s="105">
        <f t="shared" si="49"/>
        <v>0</v>
      </c>
      <c r="L270" s="115">
        <f t="shared" si="34"/>
        <v>0</v>
      </c>
      <c r="M270" s="140">
        <f t="shared" ref="M270:N270" si="50">SUM(M271,M272,M276,M277,M280)</f>
        <v>0</v>
      </c>
      <c r="N270" s="130">
        <f t="shared" si="50"/>
        <v>0</v>
      </c>
      <c r="O270" s="160">
        <f t="shared" si="35"/>
        <v>0</v>
      </c>
      <c r="P270" s="353"/>
      <c r="R270" s="300"/>
      <c r="S270" s="300"/>
      <c r="T270" s="300"/>
    </row>
    <row r="271" spans="1:20" ht="24" x14ac:dyDescent="0.25">
      <c r="A271" s="116">
        <v>7210</v>
      </c>
      <c r="B271" s="50" t="s">
        <v>240</v>
      </c>
      <c r="C271" s="374">
        <f t="shared" si="42"/>
        <v>0</v>
      </c>
      <c r="D271" s="201"/>
      <c r="E271" s="53"/>
      <c r="F271" s="145">
        <f t="shared" si="32"/>
        <v>0</v>
      </c>
      <c r="G271" s="252"/>
      <c r="H271" s="201"/>
      <c r="I271" s="109">
        <f t="shared" si="33"/>
        <v>0</v>
      </c>
      <c r="J271" s="252"/>
      <c r="K271" s="201"/>
      <c r="L271" s="109">
        <f t="shared" si="34"/>
        <v>0</v>
      </c>
      <c r="M271" s="294"/>
      <c r="N271" s="53"/>
      <c r="O271" s="109">
        <f t="shared" si="35"/>
        <v>0</v>
      </c>
      <c r="P271" s="343"/>
      <c r="R271" s="300"/>
      <c r="S271" s="300"/>
      <c r="T271" s="300"/>
    </row>
    <row r="272" spans="1:20" s="152" customFormat="1" ht="36" x14ac:dyDescent="0.25">
      <c r="A272" s="111">
        <v>7220</v>
      </c>
      <c r="B272" s="56" t="s">
        <v>241</v>
      </c>
      <c r="C272" s="362">
        <f t="shared" si="42"/>
        <v>0</v>
      </c>
      <c r="D272" s="118">
        <f>SUM(D273:D275)</f>
        <v>0</v>
      </c>
      <c r="E272" s="38">
        <f>SUM(E273:E275)</f>
        <v>0</v>
      </c>
      <c r="F272" s="149">
        <f t="shared" si="32"/>
        <v>0</v>
      </c>
      <c r="G272" s="254">
        <f>SUM(G273:G275)</f>
        <v>0</v>
      </c>
      <c r="H272" s="118">
        <f>SUM(H273:H275)</f>
        <v>0</v>
      </c>
      <c r="I272" s="112">
        <f t="shared" si="33"/>
        <v>0</v>
      </c>
      <c r="J272" s="254">
        <f>SUM(J273:J275)</f>
        <v>0</v>
      </c>
      <c r="K272" s="118">
        <f>SUM(K273:K275)</f>
        <v>0</v>
      </c>
      <c r="L272" s="112">
        <f t="shared" si="34"/>
        <v>0</v>
      </c>
      <c r="M272" s="135">
        <f>SUM(M273:M275)</f>
        <v>0</v>
      </c>
      <c r="N272" s="38">
        <f>SUM(N273:N275)</f>
        <v>0</v>
      </c>
      <c r="O272" s="112">
        <f t="shared" si="35"/>
        <v>0</v>
      </c>
      <c r="P272" s="344"/>
      <c r="R272" s="300"/>
      <c r="S272" s="300"/>
      <c r="T272" s="300"/>
    </row>
    <row r="273" spans="1:20" s="152" customFormat="1" ht="36" x14ac:dyDescent="0.25">
      <c r="A273" s="35">
        <v>7221</v>
      </c>
      <c r="B273" s="56" t="s">
        <v>242</v>
      </c>
      <c r="C273" s="362">
        <f t="shared" si="42"/>
        <v>0</v>
      </c>
      <c r="D273" s="202"/>
      <c r="E273" s="59"/>
      <c r="F273" s="143">
        <f t="shared" si="32"/>
        <v>0</v>
      </c>
      <c r="G273" s="253"/>
      <c r="H273" s="202"/>
      <c r="I273" s="110">
        <f t="shared" si="33"/>
        <v>0</v>
      </c>
      <c r="J273" s="253"/>
      <c r="K273" s="202"/>
      <c r="L273" s="110">
        <f t="shared" si="34"/>
        <v>0</v>
      </c>
      <c r="M273" s="125"/>
      <c r="N273" s="59"/>
      <c r="O273" s="110">
        <f t="shared" si="35"/>
        <v>0</v>
      </c>
      <c r="P273" s="344"/>
      <c r="R273" s="300"/>
      <c r="S273" s="300"/>
      <c r="T273" s="300"/>
    </row>
    <row r="274" spans="1:20" s="152" customFormat="1" ht="36" x14ac:dyDescent="0.25">
      <c r="A274" s="35">
        <v>7222</v>
      </c>
      <c r="B274" s="56" t="s">
        <v>243</v>
      </c>
      <c r="C274" s="362">
        <f t="shared" si="42"/>
        <v>0</v>
      </c>
      <c r="D274" s="202"/>
      <c r="E274" s="59"/>
      <c r="F274" s="143">
        <f t="shared" si="32"/>
        <v>0</v>
      </c>
      <c r="G274" s="253"/>
      <c r="H274" s="202"/>
      <c r="I274" s="110">
        <f t="shared" si="33"/>
        <v>0</v>
      </c>
      <c r="J274" s="253"/>
      <c r="K274" s="202"/>
      <c r="L274" s="110">
        <f t="shared" si="34"/>
        <v>0</v>
      </c>
      <c r="M274" s="125"/>
      <c r="N274" s="59"/>
      <c r="O274" s="110">
        <f t="shared" si="35"/>
        <v>0</v>
      </c>
      <c r="P274" s="344"/>
      <c r="R274" s="300"/>
      <c r="S274" s="300"/>
      <c r="T274" s="300"/>
    </row>
    <row r="275" spans="1:20" s="152" customFormat="1" ht="36" x14ac:dyDescent="0.25">
      <c r="A275" s="31">
        <v>7223</v>
      </c>
      <c r="B275" s="50" t="s">
        <v>276</v>
      </c>
      <c r="C275" s="362">
        <f t="shared" si="42"/>
        <v>0</v>
      </c>
      <c r="D275" s="201"/>
      <c r="E275" s="53"/>
      <c r="F275" s="145">
        <f t="shared" si="32"/>
        <v>0</v>
      </c>
      <c r="G275" s="252"/>
      <c r="H275" s="201"/>
      <c r="I275" s="109">
        <f t="shared" si="33"/>
        <v>0</v>
      </c>
      <c r="J275" s="252"/>
      <c r="K275" s="201"/>
      <c r="L275" s="109">
        <f t="shared" si="34"/>
        <v>0</v>
      </c>
      <c r="M275" s="294"/>
      <c r="N275" s="53"/>
      <c r="O275" s="109">
        <f t="shared" si="35"/>
        <v>0</v>
      </c>
      <c r="P275" s="343"/>
      <c r="R275" s="300"/>
      <c r="S275" s="300"/>
      <c r="T275" s="300"/>
    </row>
    <row r="276" spans="1:20" ht="24" x14ac:dyDescent="0.25">
      <c r="A276" s="111">
        <v>7230</v>
      </c>
      <c r="B276" s="56" t="s">
        <v>244</v>
      </c>
      <c r="C276" s="362">
        <f t="shared" si="42"/>
        <v>0</v>
      </c>
      <c r="D276" s="202"/>
      <c r="E276" s="59"/>
      <c r="F276" s="143">
        <f t="shared" si="32"/>
        <v>0</v>
      </c>
      <c r="G276" s="253"/>
      <c r="H276" s="202"/>
      <c r="I276" s="110">
        <f t="shared" si="33"/>
        <v>0</v>
      </c>
      <c r="J276" s="253"/>
      <c r="K276" s="202"/>
      <c r="L276" s="110">
        <f t="shared" si="34"/>
        <v>0</v>
      </c>
      <c r="M276" s="125"/>
      <c r="N276" s="59"/>
      <c r="O276" s="110">
        <f t="shared" si="35"/>
        <v>0</v>
      </c>
      <c r="P276" s="344"/>
      <c r="R276" s="300"/>
      <c r="S276" s="300"/>
      <c r="T276" s="300"/>
    </row>
    <row r="277" spans="1:20" ht="24" x14ac:dyDescent="0.25">
      <c r="A277" s="111">
        <v>7240</v>
      </c>
      <c r="B277" s="56" t="s">
        <v>245</v>
      </c>
      <c r="C277" s="362">
        <f t="shared" si="42"/>
        <v>0</v>
      </c>
      <c r="D277" s="118">
        <f>SUM(D278:D279)</f>
        <v>0</v>
      </c>
      <c r="E277" s="38">
        <f>SUM(E278:E279)</f>
        <v>0</v>
      </c>
      <c r="F277" s="149">
        <f t="shared" si="32"/>
        <v>0</v>
      </c>
      <c r="G277" s="254">
        <f>SUM(G278:G279)</f>
        <v>0</v>
      </c>
      <c r="H277" s="118">
        <f>SUM(H278:H279)</f>
        <v>0</v>
      </c>
      <c r="I277" s="112">
        <f t="shared" si="33"/>
        <v>0</v>
      </c>
      <c r="J277" s="254">
        <f>SUM(J278:J279)</f>
        <v>0</v>
      </c>
      <c r="K277" s="118">
        <f>SUM(K278:K279)</f>
        <v>0</v>
      </c>
      <c r="L277" s="112">
        <f t="shared" si="34"/>
        <v>0</v>
      </c>
      <c r="M277" s="135">
        <f>SUM(M278:M279)</f>
        <v>0</v>
      </c>
      <c r="N277" s="38">
        <f>SUM(N278:N279)</f>
        <v>0</v>
      </c>
      <c r="O277" s="112">
        <f>SUM(O278:O279)</f>
        <v>0</v>
      </c>
      <c r="P277" s="344"/>
      <c r="R277" s="300"/>
      <c r="S277" s="300"/>
      <c r="T277" s="300"/>
    </row>
    <row r="278" spans="1:20" ht="48" x14ac:dyDescent="0.25">
      <c r="A278" s="35">
        <v>7245</v>
      </c>
      <c r="B278" s="56" t="s">
        <v>246</v>
      </c>
      <c r="C278" s="362">
        <f t="shared" si="42"/>
        <v>0</v>
      </c>
      <c r="D278" s="202"/>
      <c r="E278" s="59"/>
      <c r="F278" s="143">
        <f t="shared" si="32"/>
        <v>0</v>
      </c>
      <c r="G278" s="253"/>
      <c r="H278" s="202"/>
      <c r="I278" s="110">
        <f t="shared" si="33"/>
        <v>0</v>
      </c>
      <c r="J278" s="253"/>
      <c r="K278" s="202"/>
      <c r="L278" s="110">
        <f t="shared" si="34"/>
        <v>0</v>
      </c>
      <c r="M278" s="125"/>
      <c r="N278" s="59"/>
      <c r="O278" s="110">
        <f t="shared" ref="O278:O281" si="51">M278+N278</f>
        <v>0</v>
      </c>
      <c r="P278" s="344"/>
      <c r="R278" s="300"/>
      <c r="S278" s="300"/>
      <c r="T278" s="300"/>
    </row>
    <row r="279" spans="1:20" ht="94.5" customHeight="1" x14ac:dyDescent="0.25">
      <c r="A279" s="35">
        <v>7246</v>
      </c>
      <c r="B279" s="56" t="s">
        <v>247</v>
      </c>
      <c r="C279" s="362">
        <f t="shared" si="42"/>
        <v>0</v>
      </c>
      <c r="D279" s="202"/>
      <c r="E279" s="59"/>
      <c r="F279" s="143">
        <f t="shared" si="32"/>
        <v>0</v>
      </c>
      <c r="G279" s="253"/>
      <c r="H279" s="202"/>
      <c r="I279" s="110">
        <f t="shared" si="33"/>
        <v>0</v>
      </c>
      <c r="J279" s="253"/>
      <c r="K279" s="202"/>
      <c r="L279" s="110">
        <f t="shared" si="34"/>
        <v>0</v>
      </c>
      <c r="M279" s="125"/>
      <c r="N279" s="59"/>
      <c r="O279" s="110">
        <f t="shared" si="51"/>
        <v>0</v>
      </c>
      <c r="P279" s="344"/>
      <c r="R279" s="300"/>
      <c r="S279" s="300"/>
      <c r="T279" s="300"/>
    </row>
    <row r="280" spans="1:20" ht="24" x14ac:dyDescent="0.25">
      <c r="A280" s="111">
        <v>7260</v>
      </c>
      <c r="B280" s="56" t="s">
        <v>248</v>
      </c>
      <c r="C280" s="362">
        <f t="shared" si="42"/>
        <v>0</v>
      </c>
      <c r="D280" s="201"/>
      <c r="E280" s="53"/>
      <c r="F280" s="145">
        <f t="shared" si="32"/>
        <v>0</v>
      </c>
      <c r="G280" s="252"/>
      <c r="H280" s="201"/>
      <c r="I280" s="109">
        <f t="shared" si="33"/>
        <v>0</v>
      </c>
      <c r="J280" s="252"/>
      <c r="K280" s="201"/>
      <c r="L280" s="109">
        <f t="shared" si="34"/>
        <v>0</v>
      </c>
      <c r="M280" s="294"/>
      <c r="N280" s="53"/>
      <c r="O280" s="109">
        <f t="shared" si="51"/>
        <v>0</v>
      </c>
      <c r="P280" s="343"/>
      <c r="R280" s="300"/>
      <c r="S280" s="300"/>
      <c r="T280" s="300"/>
    </row>
    <row r="281" spans="1:20" x14ac:dyDescent="0.25">
      <c r="A281" s="42">
        <v>7700</v>
      </c>
      <c r="B281" s="104" t="s">
        <v>249</v>
      </c>
      <c r="C281" s="363">
        <f t="shared" si="42"/>
        <v>0</v>
      </c>
      <c r="D281" s="208">
        <f>SUM(D282)</f>
        <v>0</v>
      </c>
      <c r="E281" s="62">
        <f>SUM(E282)</f>
        <v>0</v>
      </c>
      <c r="F281" s="265">
        <f t="shared" si="32"/>
        <v>0</v>
      </c>
      <c r="G281" s="264">
        <f>SUM(G282)</f>
        <v>0</v>
      </c>
      <c r="H281" s="208">
        <f>SUM(H282)</f>
        <v>0</v>
      </c>
      <c r="I281" s="284">
        <f t="shared" si="33"/>
        <v>0</v>
      </c>
      <c r="J281" s="264">
        <f>SUM(J282)</f>
        <v>0</v>
      </c>
      <c r="K281" s="208">
        <f>SUM(K282)</f>
        <v>0</v>
      </c>
      <c r="L281" s="284">
        <f t="shared" si="34"/>
        <v>0</v>
      </c>
      <c r="M281" s="137">
        <f>SUM(M282)</f>
        <v>0</v>
      </c>
      <c r="N281" s="62">
        <f>SUM(N282)</f>
        <v>0</v>
      </c>
      <c r="O281" s="284">
        <f t="shared" si="51"/>
        <v>0</v>
      </c>
      <c r="P281" s="354"/>
      <c r="R281" s="300"/>
      <c r="S281" s="300"/>
      <c r="T281" s="300"/>
    </row>
    <row r="282" spans="1:20" x14ac:dyDescent="0.25">
      <c r="A282" s="35">
        <v>7720</v>
      </c>
      <c r="B282" s="50" t="s">
        <v>250</v>
      </c>
      <c r="C282" s="385">
        <f t="shared" si="42"/>
        <v>0</v>
      </c>
      <c r="D282" s="732"/>
      <c r="E282" s="730"/>
      <c r="F282" s="731">
        <f t="shared" si="32"/>
        <v>0</v>
      </c>
      <c r="G282" s="729"/>
      <c r="H282" s="732"/>
      <c r="I282" s="733">
        <f t="shared" si="33"/>
        <v>0</v>
      </c>
      <c r="J282" s="729"/>
      <c r="K282" s="732"/>
      <c r="L282" s="733">
        <f>J282+K282</f>
        <v>0</v>
      </c>
      <c r="M282" s="734"/>
      <c r="N282" s="730"/>
      <c r="O282" s="733">
        <f>M282+N282</f>
        <v>0</v>
      </c>
      <c r="P282" s="354"/>
      <c r="R282" s="300"/>
      <c r="S282" s="300"/>
      <c r="T282" s="300"/>
    </row>
    <row r="283" spans="1:20" x14ac:dyDescent="0.25">
      <c r="A283" s="148"/>
      <c r="B283" s="56" t="s">
        <v>278</v>
      </c>
      <c r="C283" s="374">
        <f t="shared" si="42"/>
        <v>0</v>
      </c>
      <c r="D283" s="118">
        <f>SUM(D284:D285)</f>
        <v>0</v>
      </c>
      <c r="E283" s="38">
        <f>SUM(E284:E285)</f>
        <v>0</v>
      </c>
      <c r="F283" s="149">
        <f t="shared" si="32"/>
        <v>0</v>
      </c>
      <c r="G283" s="254">
        <f>SUM(G284:G285)</f>
        <v>0</v>
      </c>
      <c r="H283" s="118">
        <f>SUM(H284:H285)</f>
        <v>0</v>
      </c>
      <c r="I283" s="112">
        <f t="shared" si="33"/>
        <v>0</v>
      </c>
      <c r="J283" s="254">
        <f>SUM(J284:J285)</f>
        <v>0</v>
      </c>
      <c r="K283" s="118">
        <f>SUM(K284:K285)</f>
        <v>0</v>
      </c>
      <c r="L283" s="112">
        <f t="shared" si="34"/>
        <v>0</v>
      </c>
      <c r="M283" s="135">
        <f>SUM(M284:M285)</f>
        <v>0</v>
      </c>
      <c r="N283" s="38">
        <f>SUM(N284:N285)</f>
        <v>0</v>
      </c>
      <c r="O283" s="112">
        <f t="shared" ref="O283:O286" si="52">M283+N283</f>
        <v>0</v>
      </c>
      <c r="P283" s="344"/>
      <c r="R283" s="300"/>
      <c r="S283" s="300"/>
      <c r="T283" s="300"/>
    </row>
    <row r="284" spans="1:20" x14ac:dyDescent="0.25">
      <c r="A284" s="148" t="s">
        <v>281</v>
      </c>
      <c r="B284" s="35" t="s">
        <v>279</v>
      </c>
      <c r="C284" s="384">
        <f t="shared" si="42"/>
        <v>0</v>
      </c>
      <c r="D284" s="202"/>
      <c r="E284" s="59"/>
      <c r="F284" s="143">
        <f t="shared" si="32"/>
        <v>0</v>
      </c>
      <c r="G284" s="253"/>
      <c r="H284" s="202"/>
      <c r="I284" s="110">
        <f t="shared" si="33"/>
        <v>0</v>
      </c>
      <c r="J284" s="253"/>
      <c r="K284" s="202"/>
      <c r="L284" s="110">
        <f t="shared" si="34"/>
        <v>0</v>
      </c>
      <c r="M284" s="125"/>
      <c r="N284" s="59"/>
      <c r="O284" s="110">
        <f t="shared" si="52"/>
        <v>0</v>
      </c>
      <c r="P284" s="344"/>
      <c r="R284" s="300"/>
      <c r="S284" s="300"/>
      <c r="T284" s="300"/>
    </row>
    <row r="285" spans="1:20" ht="24" x14ac:dyDescent="0.25">
      <c r="A285" s="148" t="s">
        <v>282</v>
      </c>
      <c r="B285" s="154" t="s">
        <v>280</v>
      </c>
      <c r="C285" s="374">
        <f t="shared" si="42"/>
        <v>0</v>
      </c>
      <c r="D285" s="201"/>
      <c r="E285" s="53"/>
      <c r="F285" s="145">
        <f t="shared" si="32"/>
        <v>0</v>
      </c>
      <c r="G285" s="252"/>
      <c r="H285" s="201"/>
      <c r="I285" s="109">
        <f t="shared" si="33"/>
        <v>0</v>
      </c>
      <c r="J285" s="252"/>
      <c r="K285" s="201"/>
      <c r="L285" s="109">
        <f t="shared" si="34"/>
        <v>0</v>
      </c>
      <c r="M285" s="294"/>
      <c r="N285" s="53"/>
      <c r="O285" s="109">
        <f t="shared" si="52"/>
        <v>0</v>
      </c>
      <c r="P285" s="343"/>
      <c r="R285" s="300"/>
      <c r="S285" s="300"/>
      <c r="T285" s="300"/>
    </row>
    <row r="286" spans="1:20" x14ac:dyDescent="0.25">
      <c r="A286" s="155"/>
      <c r="B286" s="156" t="s">
        <v>251</v>
      </c>
      <c r="C286" s="286">
        <f>SUM(C283,C269,C231,C196,C188,C174,C76,C54)</f>
        <v>984776</v>
      </c>
      <c r="D286" s="159">
        <f>SUM(D283,D269,D231,D196,D188,D174,D76,D54)</f>
        <v>490926</v>
      </c>
      <c r="E286" s="157">
        <f>SUM(E283,E269,E231,E196,E188,E174,E76,E54)</f>
        <v>0</v>
      </c>
      <c r="F286" s="144">
        <f t="shared" si="32"/>
        <v>490926</v>
      </c>
      <c r="G286" s="268">
        <f>SUM(G283,G269,G231,G196,G188,G174,G76,G54)</f>
        <v>481334</v>
      </c>
      <c r="H286" s="159">
        <f>SUM(H283,H269,H231,H196,H188,H174,H76,H54)</f>
        <v>0</v>
      </c>
      <c r="I286" s="286">
        <f t="shared" si="33"/>
        <v>481334</v>
      </c>
      <c r="J286" s="268">
        <f>SUM(J283,J269,J231,J196,J188,J174,J76,J54)</f>
        <v>12516</v>
      </c>
      <c r="K286" s="159">
        <f>SUM(K283,K269,K231,K196,K188,K174,K76,K54)</f>
        <v>0</v>
      </c>
      <c r="L286" s="286">
        <f t="shared" si="34"/>
        <v>12516</v>
      </c>
      <c r="M286" s="140">
        <f>SUM(M283,M269,M231,M196,M188,M174,M76,M54)</f>
        <v>0</v>
      </c>
      <c r="N286" s="130">
        <f>SUM(N283,N269,N231,N196,N188,N174,N76,N54)</f>
        <v>0</v>
      </c>
      <c r="O286" s="160">
        <f t="shared" si="52"/>
        <v>0</v>
      </c>
      <c r="P286" s="353"/>
      <c r="R286" s="300"/>
      <c r="S286" s="300"/>
      <c r="T286" s="300"/>
    </row>
    <row r="287" spans="1:20" ht="3" customHeight="1" x14ac:dyDescent="0.25">
      <c r="A287" s="155"/>
      <c r="B287" s="155"/>
      <c r="C287" s="385"/>
      <c r="D287" s="207"/>
      <c r="E287" s="130"/>
      <c r="F287" s="158"/>
      <c r="G287" s="263"/>
      <c r="H287" s="207"/>
      <c r="I287" s="160"/>
      <c r="J287" s="263"/>
      <c r="K287" s="207"/>
      <c r="L287" s="160"/>
      <c r="M287" s="140"/>
      <c r="N287" s="130"/>
      <c r="O287" s="160"/>
      <c r="P287" s="358"/>
      <c r="R287" s="300"/>
      <c r="S287" s="300"/>
      <c r="T287" s="300"/>
    </row>
    <row r="288" spans="1:20" s="19" customFormat="1" x14ac:dyDescent="0.25">
      <c r="A288" s="1195" t="s">
        <v>252</v>
      </c>
      <c r="B288" s="1196"/>
      <c r="C288" s="166">
        <f t="shared" ref="C288" si="53">F288+I288+L288+O288</f>
        <v>-2497</v>
      </c>
      <c r="D288" s="210">
        <f>SUM(D26,D27,D43)-D52</f>
        <v>0</v>
      </c>
      <c r="E288" s="162">
        <f>SUM(E26,E27,E43)-E52</f>
        <v>0</v>
      </c>
      <c r="F288" s="163">
        <f>D288+E288</f>
        <v>0</v>
      </c>
      <c r="G288" s="269">
        <f>SUM(G26,G27,G43)-G52</f>
        <v>0</v>
      </c>
      <c r="H288" s="210">
        <f>SUM(H26,H27,H43)-H52</f>
        <v>0</v>
      </c>
      <c r="I288" s="166">
        <f>G288+H288</f>
        <v>0</v>
      </c>
      <c r="J288" s="269">
        <f>(J28+J44)-J52</f>
        <v>-2497</v>
      </c>
      <c r="K288" s="210">
        <f>(K28+K44)-K52</f>
        <v>0</v>
      </c>
      <c r="L288" s="166">
        <f>J288+K288</f>
        <v>-2497</v>
      </c>
      <c r="M288" s="161">
        <f>M46-M52</f>
        <v>0</v>
      </c>
      <c r="N288" s="162">
        <f>N46-N52</f>
        <v>0</v>
      </c>
      <c r="O288" s="166">
        <f>M288+N288</f>
        <v>0</v>
      </c>
      <c r="P288" s="359"/>
      <c r="R288" s="300"/>
      <c r="S288" s="300"/>
      <c r="T288" s="300"/>
    </row>
    <row r="289" spans="1:20" ht="3" customHeight="1" x14ac:dyDescent="0.25">
      <c r="A289" s="164"/>
      <c r="B289" s="164"/>
      <c r="C289" s="385"/>
      <c r="D289" s="207"/>
      <c r="E289" s="130"/>
      <c r="F289" s="158"/>
      <c r="G289" s="263"/>
      <c r="H289" s="207"/>
      <c r="I289" s="160"/>
      <c r="J289" s="263"/>
      <c r="K289" s="207"/>
      <c r="L289" s="160"/>
      <c r="M289" s="140"/>
      <c r="N289" s="130"/>
      <c r="O289" s="160"/>
      <c r="P289" s="358"/>
      <c r="R289" s="300"/>
      <c r="S289" s="300"/>
      <c r="T289" s="300"/>
    </row>
    <row r="290" spans="1:20" s="19" customFormat="1" x14ac:dyDescent="0.25">
      <c r="A290" s="1195" t="s">
        <v>253</v>
      </c>
      <c r="B290" s="1196"/>
      <c r="C290" s="163">
        <f>SUM(C291,C293)-C301+C303</f>
        <v>2497</v>
      </c>
      <c r="D290" s="210">
        <f>SUM(D291,D293)-D301+D303</f>
        <v>0</v>
      </c>
      <c r="E290" s="162">
        <f t="shared" ref="E290" si="54">SUM(E291,E293)-E301+E303</f>
        <v>0</v>
      </c>
      <c r="F290" s="163">
        <f>D290+E290</f>
        <v>0</v>
      </c>
      <c r="G290" s="269">
        <f t="shared" ref="G290:K290" si="55">SUM(G291,G293)-G301+G303</f>
        <v>0</v>
      </c>
      <c r="H290" s="210">
        <f t="shared" si="55"/>
        <v>0</v>
      </c>
      <c r="I290" s="166">
        <f>G290+H290</f>
        <v>0</v>
      </c>
      <c r="J290" s="269">
        <f t="shared" si="55"/>
        <v>2497</v>
      </c>
      <c r="K290" s="210">
        <f t="shared" si="55"/>
        <v>0</v>
      </c>
      <c r="L290" s="166">
        <f>J290+K290</f>
        <v>2497</v>
      </c>
      <c r="M290" s="161">
        <f t="shared" ref="M290:N290" si="56">SUM(M291,M293)-M301+M303</f>
        <v>0</v>
      </c>
      <c r="N290" s="162">
        <f t="shared" si="56"/>
        <v>0</v>
      </c>
      <c r="O290" s="166">
        <f>M290+N290</f>
        <v>0</v>
      </c>
      <c r="P290" s="359"/>
      <c r="R290" s="300"/>
      <c r="S290" s="300"/>
      <c r="T290" s="300"/>
    </row>
    <row r="291" spans="1:20" s="19" customFormat="1" x14ac:dyDescent="0.25">
      <c r="A291" s="165" t="s">
        <v>254</v>
      </c>
      <c r="B291" s="165" t="s">
        <v>255</v>
      </c>
      <c r="C291" s="163">
        <f>C23-C283</f>
        <v>2497</v>
      </c>
      <c r="D291" s="210">
        <f>D23-D283</f>
        <v>0</v>
      </c>
      <c r="E291" s="162">
        <f>E23-E283</f>
        <v>0</v>
      </c>
      <c r="F291" s="163">
        <f>D291+E291</f>
        <v>0</v>
      </c>
      <c r="G291" s="269">
        <f>G23-G283</f>
        <v>0</v>
      </c>
      <c r="H291" s="210">
        <f>H23-H283</f>
        <v>0</v>
      </c>
      <c r="I291" s="166">
        <f>G291+H291</f>
        <v>0</v>
      </c>
      <c r="J291" s="269">
        <f>J23-J283</f>
        <v>2497</v>
      </c>
      <c r="K291" s="210">
        <f>K23-K283</f>
        <v>0</v>
      </c>
      <c r="L291" s="166">
        <f>J291+K291</f>
        <v>2497</v>
      </c>
      <c r="M291" s="161">
        <f>M23-M283</f>
        <v>0</v>
      </c>
      <c r="N291" s="162">
        <f>N23-N283</f>
        <v>0</v>
      </c>
      <c r="O291" s="166">
        <f>M291+N291</f>
        <v>0</v>
      </c>
      <c r="P291" s="359"/>
      <c r="R291" s="300"/>
      <c r="S291" s="300"/>
      <c r="T291" s="300"/>
    </row>
    <row r="292" spans="1:20" ht="3" customHeight="1" x14ac:dyDescent="0.25">
      <c r="A292" s="155"/>
      <c r="B292" s="155"/>
      <c r="C292" s="385"/>
      <c r="D292" s="207"/>
      <c r="E292" s="130"/>
      <c r="F292" s="158"/>
      <c r="G292" s="263"/>
      <c r="H292" s="207"/>
      <c r="I292" s="160"/>
      <c r="J292" s="263"/>
      <c r="K292" s="207"/>
      <c r="L292" s="160"/>
      <c r="M292" s="140"/>
      <c r="N292" s="130"/>
      <c r="O292" s="160"/>
      <c r="P292" s="358"/>
      <c r="R292" s="300"/>
      <c r="S292" s="300"/>
      <c r="T292" s="300"/>
    </row>
    <row r="293" spans="1:20" s="19" customFormat="1" x14ac:dyDescent="0.25">
      <c r="A293" s="167" t="s">
        <v>256</v>
      </c>
      <c r="B293" s="167" t="s">
        <v>257</v>
      </c>
      <c r="C293" s="163">
        <f>SUM(C294,C296,C298)-SUM(C295,C297,C299)</f>
        <v>0</v>
      </c>
      <c r="D293" s="210">
        <f t="shared" ref="D293:K293" si="57">SUM(D294,D296,D298)-SUM(D295,D297,D299)</f>
        <v>0</v>
      </c>
      <c r="E293" s="162">
        <f t="shared" si="57"/>
        <v>0</v>
      </c>
      <c r="F293" s="163">
        <f>D293+E293</f>
        <v>0</v>
      </c>
      <c r="G293" s="269">
        <f t="shared" si="57"/>
        <v>0</v>
      </c>
      <c r="H293" s="210">
        <f t="shared" si="57"/>
        <v>0</v>
      </c>
      <c r="I293" s="166">
        <f>G293+H293</f>
        <v>0</v>
      </c>
      <c r="J293" s="269">
        <f t="shared" si="57"/>
        <v>0</v>
      </c>
      <c r="K293" s="210">
        <f t="shared" si="57"/>
        <v>0</v>
      </c>
      <c r="L293" s="166">
        <f>J293+K293</f>
        <v>0</v>
      </c>
      <c r="M293" s="161">
        <f t="shared" ref="M293:N293" si="58">SUM(M294,M296,M298)-SUM(M295,M297,M299)</f>
        <v>0</v>
      </c>
      <c r="N293" s="162">
        <f t="shared" si="58"/>
        <v>0</v>
      </c>
      <c r="O293" s="166">
        <f>M293+N293</f>
        <v>0</v>
      </c>
      <c r="P293" s="359"/>
      <c r="R293" s="300"/>
      <c r="S293" s="300"/>
      <c r="T293" s="300"/>
    </row>
    <row r="294" spans="1:20" x14ac:dyDescent="0.25">
      <c r="A294" s="168" t="s">
        <v>258</v>
      </c>
      <c r="B294" s="82" t="s">
        <v>259</v>
      </c>
      <c r="C294" s="365">
        <f t="shared" ref="C294:C303" si="59">F294+I294+L294+O294</f>
        <v>0</v>
      </c>
      <c r="D294" s="211"/>
      <c r="E294" s="66"/>
      <c r="F294" s="271">
        <f>D294+E294</f>
        <v>0</v>
      </c>
      <c r="G294" s="270"/>
      <c r="H294" s="211"/>
      <c r="I294" s="169">
        <f>G294+H294</f>
        <v>0</v>
      </c>
      <c r="J294" s="270"/>
      <c r="K294" s="211"/>
      <c r="L294" s="169">
        <f>J294+K294</f>
        <v>0</v>
      </c>
      <c r="M294" s="295"/>
      <c r="N294" s="66"/>
      <c r="O294" s="169">
        <f>M294+N294</f>
        <v>0</v>
      </c>
      <c r="P294" s="347"/>
      <c r="R294" s="300"/>
      <c r="S294" s="300"/>
      <c r="T294" s="300"/>
    </row>
    <row r="295" spans="1:20" ht="24" x14ac:dyDescent="0.25">
      <c r="A295" s="148" t="s">
        <v>260</v>
      </c>
      <c r="B295" s="34" t="s">
        <v>261</v>
      </c>
      <c r="C295" s="362">
        <f t="shared" si="59"/>
        <v>0</v>
      </c>
      <c r="D295" s="202"/>
      <c r="E295" s="59"/>
      <c r="F295" s="143">
        <f>D295+E295</f>
        <v>0</v>
      </c>
      <c r="G295" s="253"/>
      <c r="H295" s="202"/>
      <c r="I295" s="110">
        <f>G295+H295</f>
        <v>0</v>
      </c>
      <c r="J295" s="253"/>
      <c r="K295" s="202"/>
      <c r="L295" s="110">
        <f>J295+K295</f>
        <v>0</v>
      </c>
      <c r="M295" s="125"/>
      <c r="N295" s="59"/>
      <c r="O295" s="110">
        <f>M295+N295</f>
        <v>0</v>
      </c>
      <c r="P295" s="344"/>
      <c r="R295" s="300"/>
      <c r="S295" s="300"/>
      <c r="T295" s="300"/>
    </row>
    <row r="296" spans="1:20" x14ac:dyDescent="0.25">
      <c r="A296" s="148" t="s">
        <v>262</v>
      </c>
      <c r="B296" s="34" t="s">
        <v>263</v>
      </c>
      <c r="C296" s="362">
        <f t="shared" si="59"/>
        <v>0</v>
      </c>
      <c r="D296" s="202"/>
      <c r="E296" s="59"/>
      <c r="F296" s="143">
        <f>D296+E296</f>
        <v>0</v>
      </c>
      <c r="G296" s="253"/>
      <c r="H296" s="202"/>
      <c r="I296" s="110">
        <f t="shared" ref="I296:I303" si="60">G296+H296</f>
        <v>0</v>
      </c>
      <c r="J296" s="253"/>
      <c r="K296" s="202"/>
      <c r="L296" s="110">
        <f t="shared" ref="L296:L303" si="61">J296+K296</f>
        <v>0</v>
      </c>
      <c r="M296" s="125"/>
      <c r="N296" s="59"/>
      <c r="O296" s="110">
        <f t="shared" ref="O296:O303" si="62">M296+N296</f>
        <v>0</v>
      </c>
      <c r="P296" s="344"/>
      <c r="R296" s="300"/>
      <c r="S296" s="300"/>
      <c r="T296" s="300"/>
    </row>
    <row r="297" spans="1:20" ht="24" x14ac:dyDescent="0.25">
      <c r="A297" s="148" t="s">
        <v>264</v>
      </c>
      <c r="B297" s="34" t="s">
        <v>265</v>
      </c>
      <c r="C297" s="362">
        <f t="shared" si="59"/>
        <v>0</v>
      </c>
      <c r="D297" s="202"/>
      <c r="E297" s="59"/>
      <c r="F297" s="143">
        <f t="shared" ref="F297:F303" si="63">D297+E297</f>
        <v>0</v>
      </c>
      <c r="G297" s="253"/>
      <c r="H297" s="202"/>
      <c r="I297" s="110">
        <f t="shared" si="60"/>
        <v>0</v>
      </c>
      <c r="J297" s="253"/>
      <c r="K297" s="202"/>
      <c r="L297" s="110">
        <f t="shared" si="61"/>
        <v>0</v>
      </c>
      <c r="M297" s="125"/>
      <c r="N297" s="59"/>
      <c r="O297" s="110">
        <f t="shared" si="62"/>
        <v>0</v>
      </c>
      <c r="P297" s="344"/>
      <c r="R297" s="300"/>
      <c r="S297" s="300"/>
      <c r="T297" s="300"/>
    </row>
    <row r="298" spans="1:20" x14ac:dyDescent="0.25">
      <c r="A298" s="148" t="s">
        <v>266</v>
      </c>
      <c r="B298" s="34" t="s">
        <v>267</v>
      </c>
      <c r="C298" s="362">
        <f t="shared" si="59"/>
        <v>0</v>
      </c>
      <c r="D298" s="202"/>
      <c r="E298" s="59"/>
      <c r="F298" s="143">
        <f t="shared" si="63"/>
        <v>0</v>
      </c>
      <c r="G298" s="253"/>
      <c r="H298" s="202"/>
      <c r="I298" s="110">
        <f t="shared" si="60"/>
        <v>0</v>
      </c>
      <c r="J298" s="253"/>
      <c r="K298" s="202"/>
      <c r="L298" s="110">
        <f t="shared" si="61"/>
        <v>0</v>
      </c>
      <c r="M298" s="125"/>
      <c r="N298" s="59"/>
      <c r="O298" s="110">
        <f t="shared" si="62"/>
        <v>0</v>
      </c>
      <c r="P298" s="344"/>
      <c r="R298" s="300"/>
      <c r="S298" s="300"/>
      <c r="T298" s="300"/>
    </row>
    <row r="299" spans="1:20" ht="24" x14ac:dyDescent="0.25">
      <c r="A299" s="170" t="s">
        <v>268</v>
      </c>
      <c r="B299" s="171" t="s">
        <v>269</v>
      </c>
      <c r="C299" s="384">
        <f t="shared" si="59"/>
        <v>0</v>
      </c>
      <c r="D299" s="206"/>
      <c r="E299" s="127"/>
      <c r="F299" s="262">
        <f t="shared" si="63"/>
        <v>0</v>
      </c>
      <c r="G299" s="261"/>
      <c r="H299" s="206"/>
      <c r="I299" s="153">
        <f t="shared" si="60"/>
        <v>0</v>
      </c>
      <c r="J299" s="261"/>
      <c r="K299" s="206"/>
      <c r="L299" s="153">
        <f t="shared" si="61"/>
        <v>0</v>
      </c>
      <c r="M299" s="128"/>
      <c r="N299" s="127"/>
      <c r="O299" s="153">
        <f t="shared" si="62"/>
        <v>0</v>
      </c>
      <c r="P299" s="355"/>
      <c r="R299" s="300"/>
      <c r="S299" s="300"/>
      <c r="T299" s="300"/>
    </row>
    <row r="300" spans="1:20" ht="3" customHeight="1" x14ac:dyDescent="0.25">
      <c r="A300" s="155"/>
      <c r="B300" s="155"/>
      <c r="C300" s="385"/>
      <c r="D300" s="207"/>
      <c r="E300" s="130"/>
      <c r="F300" s="158"/>
      <c r="G300" s="263"/>
      <c r="H300" s="207"/>
      <c r="I300" s="160"/>
      <c r="J300" s="263"/>
      <c r="K300" s="207"/>
      <c r="L300" s="160"/>
      <c r="M300" s="140"/>
      <c r="N300" s="130"/>
      <c r="O300" s="160"/>
      <c r="P300" s="358"/>
      <c r="R300" s="300"/>
      <c r="S300" s="300"/>
      <c r="T300" s="300"/>
    </row>
    <row r="301" spans="1:20" s="19" customFormat="1" x14ac:dyDescent="0.25">
      <c r="A301" s="167" t="s">
        <v>270</v>
      </c>
      <c r="B301" s="167" t="s">
        <v>271</v>
      </c>
      <c r="C301" s="387">
        <f t="shared" si="59"/>
        <v>0</v>
      </c>
      <c r="D301" s="212"/>
      <c r="E301" s="173"/>
      <c r="F301" s="273">
        <f t="shared" si="63"/>
        <v>0</v>
      </c>
      <c r="G301" s="272"/>
      <c r="H301" s="212"/>
      <c r="I301" s="174">
        <f t="shared" si="60"/>
        <v>0</v>
      </c>
      <c r="J301" s="272"/>
      <c r="K301" s="212"/>
      <c r="L301" s="174">
        <f t="shared" si="61"/>
        <v>0</v>
      </c>
      <c r="M301" s="303"/>
      <c r="N301" s="173"/>
      <c r="O301" s="174">
        <f t="shared" si="62"/>
        <v>0</v>
      </c>
      <c r="P301" s="359"/>
      <c r="R301" s="300"/>
      <c r="S301" s="300"/>
      <c r="T301" s="300"/>
    </row>
    <row r="302" spans="1:20" s="19" customFormat="1" ht="3" customHeight="1" x14ac:dyDescent="0.25">
      <c r="A302" s="167"/>
      <c r="B302" s="175"/>
      <c r="C302" s="388"/>
      <c r="D302" s="797"/>
      <c r="E302" s="176"/>
      <c r="F302" s="275"/>
      <c r="G302" s="245"/>
      <c r="H302" s="198"/>
      <c r="I302" s="99"/>
      <c r="J302" s="245"/>
      <c r="K302" s="198"/>
      <c r="L302" s="99"/>
      <c r="M302" s="300"/>
      <c r="N302" s="98"/>
      <c r="O302" s="99"/>
      <c r="P302" s="360"/>
      <c r="R302" s="300"/>
      <c r="S302" s="300"/>
      <c r="T302" s="300"/>
    </row>
    <row r="303" spans="1:20" s="19" customFormat="1" ht="48" x14ac:dyDescent="0.25">
      <c r="A303" s="167" t="s">
        <v>272</v>
      </c>
      <c r="B303" s="177" t="s">
        <v>273</v>
      </c>
      <c r="C303" s="389">
        <f t="shared" si="59"/>
        <v>0</v>
      </c>
      <c r="D303" s="798"/>
      <c r="E303" s="181"/>
      <c r="F303" s="277">
        <f t="shared" si="63"/>
        <v>0</v>
      </c>
      <c r="G303" s="272"/>
      <c r="H303" s="212"/>
      <c r="I303" s="174">
        <f t="shared" si="60"/>
        <v>0</v>
      </c>
      <c r="J303" s="272"/>
      <c r="K303" s="212"/>
      <c r="L303" s="174">
        <f t="shared" si="61"/>
        <v>0</v>
      </c>
      <c r="M303" s="303"/>
      <c r="N303" s="173"/>
      <c r="O303" s="174">
        <f t="shared" si="62"/>
        <v>0</v>
      </c>
      <c r="P303" s="359"/>
      <c r="R303" s="300"/>
      <c r="S303" s="300"/>
      <c r="T303" s="300"/>
    </row>
    <row r="304" spans="1:20" x14ac:dyDescent="0.25">
      <c r="A304" s="1"/>
      <c r="B304" s="1"/>
      <c r="C304" s="1"/>
      <c r="D304" s="1"/>
      <c r="E304" s="1"/>
      <c r="F304" s="1"/>
      <c r="G304" s="1"/>
      <c r="H304" s="1"/>
      <c r="I304" s="1"/>
      <c r="J304" s="1"/>
      <c r="K304" s="1"/>
      <c r="L304" s="1"/>
      <c r="M304" s="1"/>
      <c r="N304" s="1"/>
      <c r="O304" s="1"/>
    </row>
    <row r="305" spans="1:15" x14ac:dyDescent="0.25">
      <c r="A305" s="1"/>
      <c r="B305" s="1"/>
      <c r="C305" s="1"/>
      <c r="D305" s="1"/>
      <c r="E305" s="1"/>
      <c r="F305" s="1"/>
      <c r="G305" s="1"/>
      <c r="H305" s="1"/>
      <c r="I305" s="1"/>
      <c r="J305" s="1"/>
      <c r="K305" s="1"/>
      <c r="L305" s="1"/>
      <c r="M305" s="1"/>
      <c r="N305" s="1"/>
      <c r="O305" s="1"/>
    </row>
    <row r="306" spans="1:15" x14ac:dyDescent="0.25">
      <c r="A306" s="1"/>
      <c r="B306" s="1"/>
      <c r="C306" s="1"/>
      <c r="D306" s="1"/>
      <c r="E306" s="1"/>
      <c r="F306" s="1"/>
      <c r="G306" s="1"/>
      <c r="H306" s="1"/>
      <c r="I306" s="1"/>
      <c r="J306" s="1"/>
      <c r="K306" s="1"/>
      <c r="L306" s="1"/>
      <c r="M306" s="1"/>
      <c r="N306" s="1"/>
      <c r="O306" s="1"/>
    </row>
    <row r="307" spans="1:15" x14ac:dyDescent="0.25">
      <c r="A307" s="1"/>
      <c r="B307" s="1"/>
      <c r="C307" s="1"/>
      <c r="D307" s="1"/>
      <c r="E307" s="1"/>
      <c r="F307" s="1"/>
      <c r="G307" s="1"/>
      <c r="H307" s="1"/>
      <c r="I307" s="1"/>
      <c r="J307" s="1"/>
      <c r="K307" s="1"/>
      <c r="L307" s="1"/>
      <c r="M307" s="1"/>
      <c r="N307" s="1"/>
      <c r="O307" s="1"/>
    </row>
    <row r="308" spans="1:15" x14ac:dyDescent="0.25">
      <c r="A308" s="1"/>
      <c r="B308" s="1"/>
      <c r="C308" s="1"/>
      <c r="D308" s="1"/>
      <c r="E308" s="1"/>
      <c r="F308" s="1"/>
      <c r="G308" s="1"/>
      <c r="H308" s="1"/>
      <c r="I308" s="1"/>
      <c r="J308" s="1"/>
      <c r="K308" s="1"/>
      <c r="L308" s="1"/>
      <c r="M308" s="1"/>
      <c r="N308" s="1"/>
      <c r="O308" s="1"/>
    </row>
    <row r="309" spans="1:15" x14ac:dyDescent="0.25">
      <c r="A309" s="1"/>
      <c r="B309" s="1"/>
      <c r="C309" s="1"/>
      <c r="D309" s="1"/>
      <c r="E309" s="1"/>
      <c r="F309" s="1"/>
      <c r="G309" s="1"/>
      <c r="H309" s="1"/>
      <c r="I309" s="1"/>
      <c r="J309" s="1"/>
      <c r="K309" s="1"/>
      <c r="L309" s="1"/>
      <c r="M309" s="1"/>
      <c r="N309" s="1"/>
      <c r="O309" s="1"/>
    </row>
    <row r="310" spans="1:15" x14ac:dyDescent="0.25">
      <c r="A310" s="1"/>
      <c r="B310" s="1"/>
      <c r="C310" s="1"/>
      <c r="D310" s="1"/>
      <c r="E310" s="1"/>
      <c r="F310" s="1"/>
      <c r="G310" s="1"/>
      <c r="H310" s="1"/>
      <c r="I310" s="1"/>
      <c r="J310" s="1"/>
      <c r="K310" s="1"/>
      <c r="L310" s="1"/>
      <c r="M310" s="1"/>
      <c r="N310" s="1"/>
      <c r="O310" s="1"/>
    </row>
    <row r="311" spans="1:15" x14ac:dyDescent="0.25">
      <c r="A311" s="1"/>
      <c r="B311" s="1"/>
      <c r="C311" s="1"/>
      <c r="D311" s="1"/>
      <c r="E311" s="1"/>
      <c r="F311" s="1"/>
      <c r="G311" s="1"/>
      <c r="H311" s="1"/>
      <c r="I311" s="1"/>
      <c r="J311" s="1"/>
      <c r="K311" s="1"/>
      <c r="L311" s="1"/>
      <c r="M311" s="1"/>
      <c r="N311" s="1"/>
      <c r="O311" s="1"/>
    </row>
    <row r="312" spans="1:15" x14ac:dyDescent="0.25">
      <c r="A312" s="1"/>
      <c r="B312" s="1"/>
      <c r="C312" s="1"/>
      <c r="D312" s="1"/>
      <c r="E312" s="1"/>
      <c r="F312" s="1"/>
      <c r="G312" s="1"/>
      <c r="H312" s="1"/>
      <c r="I312" s="1"/>
      <c r="J312" s="1"/>
      <c r="K312" s="1"/>
      <c r="L312" s="1"/>
      <c r="M312" s="1"/>
      <c r="N312" s="1"/>
      <c r="O312" s="1"/>
    </row>
    <row r="313" spans="1:15" x14ac:dyDescent="0.25">
      <c r="A313" s="1"/>
      <c r="B313" s="1"/>
      <c r="C313" s="1"/>
      <c r="D313" s="1"/>
      <c r="E313" s="1"/>
      <c r="F313" s="1"/>
      <c r="G313" s="1"/>
      <c r="H313" s="1"/>
      <c r="I313" s="1"/>
      <c r="J313" s="1"/>
      <c r="K313" s="1"/>
      <c r="L313" s="1"/>
      <c r="M313" s="1"/>
      <c r="N313" s="1"/>
      <c r="O313" s="1"/>
    </row>
    <row r="314" spans="1:15" x14ac:dyDescent="0.25">
      <c r="A314" s="1"/>
      <c r="B314" s="1"/>
      <c r="C314" s="1"/>
      <c r="D314" s="1"/>
      <c r="E314" s="1"/>
      <c r="F314" s="1"/>
      <c r="G314" s="1"/>
      <c r="H314" s="1"/>
      <c r="I314" s="1"/>
      <c r="J314" s="1"/>
      <c r="K314" s="1"/>
      <c r="L314" s="1"/>
      <c r="M314" s="1"/>
      <c r="N314" s="1"/>
      <c r="O314" s="1"/>
    </row>
    <row r="315" spans="1:15" x14ac:dyDescent="0.25">
      <c r="A315" s="1"/>
      <c r="B315" s="1"/>
      <c r="C315" s="1"/>
      <c r="D315" s="1"/>
      <c r="E315" s="1"/>
      <c r="F315" s="1"/>
      <c r="G315" s="1"/>
      <c r="H315" s="1"/>
      <c r="I315" s="1"/>
      <c r="J315" s="1"/>
      <c r="K315" s="1"/>
      <c r="L315" s="1"/>
      <c r="M315" s="1"/>
      <c r="N315" s="1"/>
      <c r="O315" s="1"/>
    </row>
    <row r="316" spans="1:15" x14ac:dyDescent="0.25">
      <c r="A316" s="1"/>
      <c r="B316" s="1"/>
      <c r="C316" s="1"/>
      <c r="D316" s="1"/>
      <c r="E316" s="1"/>
      <c r="F316" s="1"/>
      <c r="G316" s="1"/>
      <c r="H316" s="1"/>
      <c r="I316" s="1"/>
      <c r="J316" s="1"/>
      <c r="K316" s="1"/>
      <c r="L316" s="1"/>
      <c r="M316" s="1"/>
      <c r="N316" s="1"/>
      <c r="O316" s="1"/>
    </row>
    <row r="317" spans="1:15" x14ac:dyDescent="0.25">
      <c r="A317" s="1"/>
      <c r="B317" s="1"/>
      <c r="C317" s="1"/>
      <c r="D317" s="1"/>
      <c r="E317" s="1"/>
      <c r="F317" s="1"/>
      <c r="G317" s="1"/>
      <c r="H317" s="1"/>
      <c r="I317" s="1"/>
      <c r="J317" s="1"/>
      <c r="K317" s="1"/>
      <c r="L317" s="1"/>
      <c r="M317" s="1"/>
      <c r="N317" s="1"/>
      <c r="O317" s="1"/>
    </row>
    <row r="318" spans="1:15" x14ac:dyDescent="0.25">
      <c r="A318" s="1"/>
      <c r="B318" s="1"/>
      <c r="C318" s="1"/>
      <c r="D318" s="1"/>
      <c r="E318" s="1"/>
      <c r="F318" s="1"/>
      <c r="G318" s="1"/>
      <c r="H318" s="1"/>
      <c r="I318" s="1"/>
      <c r="J318" s="1"/>
      <c r="K318" s="1"/>
      <c r="L318" s="1"/>
      <c r="M318" s="1"/>
      <c r="N318" s="1"/>
      <c r="O318" s="1"/>
    </row>
    <row r="319" spans="1:15" x14ac:dyDescent="0.25">
      <c r="A319" s="1"/>
      <c r="B319" s="1"/>
      <c r="C319" s="1"/>
      <c r="D319" s="1"/>
      <c r="E319" s="1"/>
      <c r="F319" s="1"/>
      <c r="G319" s="1"/>
      <c r="H319" s="1"/>
      <c r="I319" s="1"/>
      <c r="J319" s="1"/>
      <c r="K319" s="1"/>
      <c r="L319" s="1"/>
      <c r="M319" s="1"/>
      <c r="N319" s="1"/>
      <c r="O319" s="1"/>
    </row>
    <row r="320" spans="1:15" x14ac:dyDescent="0.25">
      <c r="A320" s="1"/>
      <c r="B320" s="1"/>
      <c r="C320" s="1"/>
      <c r="D320" s="1"/>
      <c r="E320" s="1"/>
      <c r="F320" s="1"/>
      <c r="G320" s="1"/>
      <c r="H320" s="1"/>
      <c r="I320" s="1"/>
      <c r="J320" s="1"/>
      <c r="K320" s="1"/>
      <c r="L320" s="1"/>
      <c r="M320" s="1"/>
      <c r="N320" s="1"/>
      <c r="O320" s="1"/>
    </row>
    <row r="321" spans="1:15" x14ac:dyDescent="0.25">
      <c r="A321" s="1"/>
      <c r="B321" s="1"/>
      <c r="C321" s="1"/>
      <c r="D321" s="1"/>
      <c r="E321" s="1"/>
      <c r="F321" s="1"/>
      <c r="G321" s="1"/>
      <c r="H321" s="1"/>
      <c r="I321" s="1"/>
      <c r="J321" s="1"/>
      <c r="K321" s="1"/>
      <c r="L321" s="1"/>
      <c r="M321" s="1"/>
      <c r="N321" s="1"/>
      <c r="O321" s="1"/>
    </row>
  </sheetData>
  <mergeCells count="30">
    <mergeCell ref="P17:P19"/>
    <mergeCell ref="C18:C19"/>
    <mergeCell ref="A2:P2"/>
    <mergeCell ref="A3:P3"/>
    <mergeCell ref="C5:P5"/>
    <mergeCell ref="C6:P6"/>
    <mergeCell ref="C7:P7"/>
    <mergeCell ref="C8:P8"/>
    <mergeCell ref="C9:P9"/>
    <mergeCell ref="C11:P11"/>
    <mergeCell ref="C12:P12"/>
    <mergeCell ref="C14:P14"/>
    <mergeCell ref="C16:P16"/>
    <mergeCell ref="M18:M19"/>
    <mergeCell ref="N18:N19"/>
    <mergeCell ref="O18:O19"/>
    <mergeCell ref="A288:B288"/>
    <mergeCell ref="A290:B290"/>
    <mergeCell ref="J18:J19"/>
    <mergeCell ref="K18:K19"/>
    <mergeCell ref="D18:D19"/>
    <mergeCell ref="E18:E19"/>
    <mergeCell ref="F18:F19"/>
    <mergeCell ref="G18:G19"/>
    <mergeCell ref="H18:H19"/>
    <mergeCell ref="L18:L19"/>
    <mergeCell ref="A17:A19"/>
    <mergeCell ref="B17:B19"/>
    <mergeCell ref="C17:O17"/>
    <mergeCell ref="I18:I19"/>
  </mergeCells>
  <pageMargins left="0.98425196850393704" right="0.70866141732283472" top="0.43307086614173229" bottom="0.39370078740157483" header="0.23622047244094491" footer="0.31496062992125984"/>
  <pageSetup paperSize="9" scale="70" orientation="portrait" r:id="rId1"/>
  <headerFooter differentFirst="1">
    <oddFooter>&amp;R&amp;P (&amp;N)</oddFooter>
    <firstHeader xml:space="preserve">&amp;R&amp;"Times New Roman,Regular"&amp;9 8.pielikums Jūrmalas pilsētas domes 
2015.gada 30.jūlija saistošajiem noteikumiem Nr.30
(protokols Nr.13, 5.punkts) 
Tāme Nr.09.11.1&amp;"-,Regular"&amp;11. </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321"/>
  <sheetViews>
    <sheetView view="pageLayout" zoomScaleNormal="100" workbookViewId="0">
      <selection activeCell="S7" sqref="S7"/>
    </sheetView>
  </sheetViews>
  <sheetFormatPr defaultColWidth="9.140625" defaultRowHeight="12" outlineLevelCol="1" x14ac:dyDescent="0.25"/>
  <cols>
    <col min="1" max="1" width="10.85546875" style="178" customWidth="1"/>
    <col min="2" max="2" width="28" style="178" customWidth="1"/>
    <col min="3" max="3" width="8.7109375" style="178" customWidth="1"/>
    <col min="4" max="5" width="8.7109375" style="178" hidden="1" customWidth="1" outlineLevel="1"/>
    <col min="6" max="6" width="8.7109375" style="178" customWidth="1" collapsed="1"/>
    <col min="7" max="7" width="12.28515625" style="178" hidden="1" customWidth="1" outlineLevel="1"/>
    <col min="8" max="8" width="10" style="178" hidden="1" customWidth="1" outlineLevel="1"/>
    <col min="9" max="9" width="8.7109375" style="178" customWidth="1" collapsed="1"/>
    <col min="10" max="10" width="8.7109375" style="178" hidden="1" customWidth="1" outlineLevel="1"/>
    <col min="11" max="11" width="7.7109375" style="178" hidden="1" customWidth="1" outlineLevel="1"/>
    <col min="12" max="12" width="7.42578125" style="178" customWidth="1" collapsed="1"/>
    <col min="13" max="14" width="8.7109375" style="178" hidden="1" customWidth="1" outlineLevel="1"/>
    <col min="15" max="15" width="7.5703125" style="178" customWidth="1" collapsed="1"/>
    <col min="16" max="16" width="36.7109375" style="1" hidden="1" customWidth="1" outlineLevel="1"/>
    <col min="17" max="17" width="9.140625" style="1" collapsed="1"/>
    <col min="18" max="21" width="9.140625" style="1"/>
    <col min="22" max="23" width="6.140625" style="1" bestFit="1" customWidth="1"/>
    <col min="24" max="24" width="5.28515625" style="1" bestFit="1" customWidth="1"/>
    <col min="25" max="25" width="4.42578125" style="1" bestFit="1" customWidth="1"/>
    <col min="26" max="16384" width="9.140625" style="1"/>
  </cols>
  <sheetData>
    <row r="1" spans="1:17" x14ac:dyDescent="0.25">
      <c r="A1" s="364"/>
      <c r="B1" s="364"/>
      <c r="C1" s="364"/>
      <c r="D1" s="364"/>
      <c r="E1" s="364"/>
      <c r="F1" s="364"/>
      <c r="G1" s="364"/>
      <c r="H1" s="364"/>
      <c r="I1" s="364"/>
      <c r="J1" s="364"/>
      <c r="K1" s="364"/>
      <c r="L1" s="364"/>
      <c r="M1" s="364"/>
      <c r="N1" s="364"/>
      <c r="O1" s="364"/>
      <c r="P1" s="364"/>
    </row>
    <row r="2" spans="1:17" x14ac:dyDescent="0.25">
      <c r="A2" s="1203"/>
      <c r="B2" s="1204"/>
      <c r="C2" s="1204"/>
      <c r="D2" s="1204"/>
      <c r="E2" s="1204"/>
      <c r="F2" s="1204"/>
      <c r="G2" s="1204"/>
      <c r="H2" s="1204"/>
      <c r="I2" s="1204"/>
      <c r="J2" s="1204"/>
      <c r="K2" s="1204"/>
      <c r="L2" s="1204"/>
      <c r="M2" s="1204"/>
      <c r="N2" s="1204"/>
      <c r="O2" s="1204"/>
      <c r="P2" s="1205"/>
      <c r="Q2" s="367"/>
    </row>
    <row r="3" spans="1:17" ht="18" customHeight="1" x14ac:dyDescent="0.25">
      <c r="A3" s="1206" t="s">
        <v>292</v>
      </c>
      <c r="B3" s="1207"/>
      <c r="C3" s="1207"/>
      <c r="D3" s="1207"/>
      <c r="E3" s="1207"/>
      <c r="F3" s="1207"/>
      <c r="G3" s="1207"/>
      <c r="H3" s="1207"/>
      <c r="I3" s="1207"/>
      <c r="J3" s="1207"/>
      <c r="K3" s="1207"/>
      <c r="L3" s="1207"/>
      <c r="M3" s="1207"/>
      <c r="N3" s="1207"/>
      <c r="O3" s="1207"/>
      <c r="P3" s="1208"/>
      <c r="Q3" s="367"/>
    </row>
    <row r="4" spans="1:17" x14ac:dyDescent="0.25">
      <c r="A4" s="2"/>
      <c r="B4" s="3"/>
      <c r="C4" s="4"/>
      <c r="D4" s="3"/>
      <c r="E4" s="3"/>
      <c r="F4" s="3"/>
      <c r="G4" s="3"/>
      <c r="H4" s="3"/>
      <c r="I4" s="3"/>
      <c r="J4" s="3"/>
      <c r="K4" s="3"/>
      <c r="L4" s="3"/>
      <c r="M4" s="3"/>
      <c r="N4" s="3"/>
      <c r="O4" s="320"/>
      <c r="P4" s="322"/>
      <c r="Q4" s="367"/>
    </row>
    <row r="5" spans="1:17" ht="12.75" customHeight="1" x14ac:dyDescent="0.25">
      <c r="A5" s="5" t="s">
        <v>0</v>
      </c>
      <c r="B5" s="6"/>
      <c r="C5" s="1209" t="s">
        <v>318</v>
      </c>
      <c r="D5" s="1209"/>
      <c r="E5" s="1209"/>
      <c r="F5" s="1209"/>
      <c r="G5" s="1209"/>
      <c r="H5" s="1209"/>
      <c r="I5" s="1209"/>
      <c r="J5" s="1209"/>
      <c r="K5" s="1209"/>
      <c r="L5" s="1209"/>
      <c r="M5" s="1209"/>
      <c r="N5" s="1209"/>
      <c r="O5" s="1209"/>
      <c r="P5" s="1210"/>
      <c r="Q5" s="367"/>
    </row>
    <row r="6" spans="1:17" ht="12.75" customHeight="1" x14ac:dyDescent="0.25">
      <c r="A6" s="5" t="s">
        <v>1</v>
      </c>
      <c r="B6" s="6"/>
      <c r="C6" s="1209" t="s">
        <v>319</v>
      </c>
      <c r="D6" s="1209"/>
      <c r="E6" s="1209"/>
      <c r="F6" s="1209"/>
      <c r="G6" s="1209"/>
      <c r="H6" s="1209"/>
      <c r="I6" s="1209"/>
      <c r="J6" s="1209"/>
      <c r="K6" s="1209"/>
      <c r="L6" s="1209"/>
      <c r="M6" s="1209"/>
      <c r="N6" s="1209"/>
      <c r="O6" s="1209"/>
      <c r="P6" s="1210"/>
      <c r="Q6" s="367"/>
    </row>
    <row r="7" spans="1:17" ht="12.75" customHeight="1" x14ac:dyDescent="0.25">
      <c r="A7" s="2" t="s">
        <v>2</v>
      </c>
      <c r="B7" s="3"/>
      <c r="C7" s="1201" t="s">
        <v>320</v>
      </c>
      <c r="D7" s="1201"/>
      <c r="E7" s="1201"/>
      <c r="F7" s="1201"/>
      <c r="G7" s="1201"/>
      <c r="H7" s="1201"/>
      <c r="I7" s="1201"/>
      <c r="J7" s="1201"/>
      <c r="K7" s="1201"/>
      <c r="L7" s="1201"/>
      <c r="M7" s="1201"/>
      <c r="N7" s="1201"/>
      <c r="O7" s="1201"/>
      <c r="P7" s="1202"/>
      <c r="Q7" s="367"/>
    </row>
    <row r="8" spans="1:17" ht="12.75" customHeight="1" x14ac:dyDescent="0.25">
      <c r="A8" s="2" t="s">
        <v>3</v>
      </c>
      <c r="B8" s="3"/>
      <c r="C8" s="1201" t="s">
        <v>321</v>
      </c>
      <c r="D8" s="1201"/>
      <c r="E8" s="1201"/>
      <c r="F8" s="1201"/>
      <c r="G8" s="1201"/>
      <c r="H8" s="1201"/>
      <c r="I8" s="1201"/>
      <c r="J8" s="1201"/>
      <c r="K8" s="1201"/>
      <c r="L8" s="1201"/>
      <c r="M8" s="1201"/>
      <c r="N8" s="1201"/>
      <c r="O8" s="1201"/>
      <c r="P8" s="1202"/>
      <c r="Q8" s="367"/>
    </row>
    <row r="9" spans="1:17" ht="24" customHeight="1" x14ac:dyDescent="0.25">
      <c r="A9" s="2" t="s">
        <v>4</v>
      </c>
      <c r="B9" s="3"/>
      <c r="C9" s="1209" t="s">
        <v>322</v>
      </c>
      <c r="D9" s="1209"/>
      <c r="E9" s="1209"/>
      <c r="F9" s="1209"/>
      <c r="G9" s="1209"/>
      <c r="H9" s="1209"/>
      <c r="I9" s="1209"/>
      <c r="J9" s="1209"/>
      <c r="K9" s="1209"/>
      <c r="L9" s="1209"/>
      <c r="M9" s="1209"/>
      <c r="N9" s="1209"/>
      <c r="O9" s="1209"/>
      <c r="P9" s="1210"/>
      <c r="Q9" s="367"/>
    </row>
    <row r="10" spans="1:17" ht="12.75" customHeight="1" x14ac:dyDescent="0.25">
      <c r="A10" s="7" t="s">
        <v>5</v>
      </c>
      <c r="B10" s="3"/>
      <c r="C10" s="321"/>
      <c r="D10" s="321"/>
      <c r="E10" s="321"/>
      <c r="F10" s="321"/>
      <c r="G10" s="321"/>
      <c r="H10" s="321"/>
      <c r="I10" s="321"/>
      <c r="J10" s="321"/>
      <c r="K10" s="321"/>
      <c r="L10" s="321"/>
      <c r="M10" s="321"/>
      <c r="N10" s="321"/>
      <c r="O10" s="321"/>
      <c r="P10" s="323"/>
      <c r="Q10" s="367"/>
    </row>
    <row r="11" spans="1:17" ht="12.75" customHeight="1" x14ac:dyDescent="0.25">
      <c r="A11" s="2"/>
      <c r="B11" s="3" t="s">
        <v>6</v>
      </c>
      <c r="C11" s="1201" t="s">
        <v>323</v>
      </c>
      <c r="D11" s="1201"/>
      <c r="E11" s="1201"/>
      <c r="F11" s="1201"/>
      <c r="G11" s="1201"/>
      <c r="H11" s="1201"/>
      <c r="I11" s="1201"/>
      <c r="J11" s="1201"/>
      <c r="K11" s="1201"/>
      <c r="L11" s="1201"/>
      <c r="M11" s="1201"/>
      <c r="N11" s="1201"/>
      <c r="O11" s="1201"/>
      <c r="P11" s="1202"/>
      <c r="Q11" s="367"/>
    </row>
    <row r="12" spans="1:17" ht="12.75" customHeight="1" x14ac:dyDescent="0.25">
      <c r="A12" s="2"/>
      <c r="B12" s="3" t="s">
        <v>7</v>
      </c>
      <c r="C12" s="1201" t="s">
        <v>324</v>
      </c>
      <c r="D12" s="1201"/>
      <c r="E12" s="1201"/>
      <c r="F12" s="1201"/>
      <c r="G12" s="1201"/>
      <c r="H12" s="1201"/>
      <c r="I12" s="1201"/>
      <c r="J12" s="1201"/>
      <c r="K12" s="1201"/>
      <c r="L12" s="1201"/>
      <c r="M12" s="1201"/>
      <c r="N12" s="1201"/>
      <c r="O12" s="1201"/>
      <c r="P12" s="1202"/>
      <c r="Q12" s="367"/>
    </row>
    <row r="13" spans="1:17" ht="12.75" customHeight="1" x14ac:dyDescent="0.25">
      <c r="A13" s="2"/>
      <c r="B13" s="3" t="s">
        <v>8</v>
      </c>
      <c r="C13" s="321"/>
      <c r="D13" s="321"/>
      <c r="E13" s="321"/>
      <c r="F13" s="321"/>
      <c r="G13" s="321"/>
      <c r="H13" s="321"/>
      <c r="I13" s="321"/>
      <c r="J13" s="321"/>
      <c r="K13" s="321"/>
      <c r="L13" s="321"/>
      <c r="M13" s="321"/>
      <c r="N13" s="321"/>
      <c r="O13" s="321"/>
      <c r="P13" s="366"/>
      <c r="Q13" s="367"/>
    </row>
    <row r="14" spans="1:17" ht="12.75" customHeight="1" x14ac:dyDescent="0.25">
      <c r="A14" s="2"/>
      <c r="B14" s="3" t="s">
        <v>9</v>
      </c>
      <c r="C14" s="1201" t="s">
        <v>325</v>
      </c>
      <c r="D14" s="1201"/>
      <c r="E14" s="1201"/>
      <c r="F14" s="1201"/>
      <c r="G14" s="1201"/>
      <c r="H14" s="1201"/>
      <c r="I14" s="1201"/>
      <c r="J14" s="1201"/>
      <c r="K14" s="1201"/>
      <c r="L14" s="1201"/>
      <c r="M14" s="1201"/>
      <c r="N14" s="1201"/>
      <c r="O14" s="1201"/>
      <c r="P14" s="1202"/>
      <c r="Q14" s="367"/>
    </row>
    <row r="15" spans="1:17" ht="12.75" customHeight="1" x14ac:dyDescent="0.25">
      <c r="A15" s="2"/>
      <c r="B15" s="3" t="s">
        <v>10</v>
      </c>
      <c r="C15" s="1201" t="s">
        <v>326</v>
      </c>
      <c r="D15" s="1201"/>
      <c r="E15" s="1201"/>
      <c r="F15" s="1201"/>
      <c r="G15" s="1201"/>
      <c r="H15" s="1201"/>
      <c r="I15" s="1201"/>
      <c r="J15" s="1201"/>
      <c r="K15" s="1201"/>
      <c r="L15" s="1201"/>
      <c r="M15" s="1201"/>
      <c r="N15" s="1201"/>
      <c r="O15" s="1201"/>
      <c r="P15" s="1202"/>
      <c r="Q15" s="367"/>
    </row>
    <row r="16" spans="1:17" ht="12.75" customHeight="1" x14ac:dyDescent="0.25">
      <c r="A16" s="8"/>
      <c r="B16" s="9"/>
      <c r="C16" s="1211"/>
      <c r="D16" s="1211"/>
      <c r="E16" s="1211"/>
      <c r="F16" s="1211"/>
      <c r="G16" s="1211"/>
      <c r="H16" s="1211"/>
      <c r="I16" s="1211"/>
      <c r="J16" s="1211"/>
      <c r="K16" s="1211"/>
      <c r="L16" s="1211"/>
      <c r="M16" s="1211"/>
      <c r="N16" s="1211"/>
      <c r="O16" s="1211"/>
      <c r="P16" s="1212"/>
      <c r="Q16" s="367"/>
    </row>
    <row r="17" spans="1:21" s="10" customFormat="1" ht="12.75" customHeight="1" x14ac:dyDescent="0.25">
      <c r="A17" s="1178" t="s">
        <v>11</v>
      </c>
      <c r="B17" s="1181" t="s">
        <v>12</v>
      </c>
      <c r="C17" s="1183" t="s">
        <v>274</v>
      </c>
      <c r="D17" s="1184"/>
      <c r="E17" s="1184"/>
      <c r="F17" s="1184"/>
      <c r="G17" s="1184"/>
      <c r="H17" s="1184"/>
      <c r="I17" s="1184"/>
      <c r="J17" s="1184"/>
      <c r="K17" s="1184"/>
      <c r="L17" s="1184"/>
      <c r="M17" s="1184"/>
      <c r="N17" s="1184"/>
      <c r="O17" s="1215"/>
      <c r="P17" s="1181" t="s">
        <v>283</v>
      </c>
    </row>
    <row r="18" spans="1:21" s="10" customFormat="1" ht="12.75" customHeight="1" x14ac:dyDescent="0.25">
      <c r="A18" s="1213"/>
      <c r="B18" s="1182"/>
      <c r="C18" s="1216" t="s">
        <v>13</v>
      </c>
      <c r="D18" s="1218" t="s">
        <v>284</v>
      </c>
      <c r="E18" s="1220" t="s">
        <v>285</v>
      </c>
      <c r="F18" s="1222" t="s">
        <v>14</v>
      </c>
      <c r="G18" s="1218" t="s">
        <v>286</v>
      </c>
      <c r="H18" s="1220" t="s">
        <v>287</v>
      </c>
      <c r="I18" s="1222" t="s">
        <v>15</v>
      </c>
      <c r="J18" s="1218" t="s">
        <v>288</v>
      </c>
      <c r="K18" s="1220" t="s">
        <v>289</v>
      </c>
      <c r="L18" s="1222" t="s">
        <v>16</v>
      </c>
      <c r="M18" s="1218" t="s">
        <v>290</v>
      </c>
      <c r="N18" s="1220" t="s">
        <v>291</v>
      </c>
      <c r="O18" s="1222" t="s">
        <v>17</v>
      </c>
      <c r="P18" s="1182"/>
    </row>
    <row r="19" spans="1:21" s="11" customFormat="1" ht="78.75" customHeight="1" thickBot="1" x14ac:dyDescent="0.3">
      <c r="A19" s="1180"/>
      <c r="B19" s="1214"/>
      <c r="C19" s="1217"/>
      <c r="D19" s="1219"/>
      <c r="E19" s="1221"/>
      <c r="F19" s="1223"/>
      <c r="G19" s="1219"/>
      <c r="H19" s="1221"/>
      <c r="I19" s="1223"/>
      <c r="J19" s="1219"/>
      <c r="K19" s="1221"/>
      <c r="L19" s="1223"/>
      <c r="M19" s="1219"/>
      <c r="N19" s="1221"/>
      <c r="O19" s="1223"/>
      <c r="P19" s="1214"/>
    </row>
    <row r="20" spans="1:21" s="11" customFormat="1" ht="9.75" customHeight="1" thickTop="1" x14ac:dyDescent="0.25">
      <c r="A20" s="12" t="s">
        <v>18</v>
      </c>
      <c r="B20" s="12">
        <v>2</v>
      </c>
      <c r="C20" s="12">
        <v>3</v>
      </c>
      <c r="D20" s="213">
        <v>4</v>
      </c>
      <c r="E20" s="14">
        <v>5</v>
      </c>
      <c r="F20" s="214">
        <v>6</v>
      </c>
      <c r="G20" s="213">
        <v>7</v>
      </c>
      <c r="H20" s="183">
        <v>8</v>
      </c>
      <c r="I20" s="15">
        <v>9</v>
      </c>
      <c r="J20" s="213">
        <v>10</v>
      </c>
      <c r="K20" s="287">
        <v>11</v>
      </c>
      <c r="L20" s="15">
        <v>12</v>
      </c>
      <c r="M20" s="287">
        <v>13</v>
      </c>
      <c r="N20" s="14">
        <v>14</v>
      </c>
      <c r="O20" s="15">
        <v>15</v>
      </c>
      <c r="P20" s="15">
        <v>16</v>
      </c>
    </row>
    <row r="21" spans="1:21" s="19" customFormat="1" x14ac:dyDescent="0.25">
      <c r="A21" s="16"/>
      <c r="B21" s="17" t="s">
        <v>19</v>
      </c>
      <c r="C21" s="96"/>
      <c r="D21" s="335"/>
      <c r="E21" s="336"/>
      <c r="F21" s="337"/>
      <c r="G21" s="335"/>
      <c r="H21" s="338"/>
      <c r="I21" s="339"/>
      <c r="J21" s="335"/>
      <c r="L21" s="339"/>
      <c r="N21" s="336"/>
      <c r="O21" s="339"/>
      <c r="P21" s="340"/>
    </row>
    <row r="22" spans="1:21" s="19" customFormat="1" ht="12.75" thickBot="1" x14ac:dyDescent="0.3">
      <c r="A22" s="20"/>
      <c r="B22" s="21" t="s">
        <v>20</v>
      </c>
      <c r="C22" s="368">
        <f>F22+I22+L22+O22</f>
        <v>673269</v>
      </c>
      <c r="D22" s="215">
        <f t="shared" ref="D22" si="0">SUM(D23,D26,D27,D43,D44)</f>
        <v>267959</v>
      </c>
      <c r="E22" s="23">
        <f>SUM(E23,E26,E27,E43,E44)</f>
        <v>0</v>
      </c>
      <c r="F22" s="216">
        <f t="shared" ref="F22:F27" si="1">D22+E22</f>
        <v>267959</v>
      </c>
      <c r="G22" s="215">
        <f>SUM(G23,G26,G44)</f>
        <v>386106</v>
      </c>
      <c r="H22" s="184">
        <f>SUM(H23,H26,H44)</f>
        <v>0</v>
      </c>
      <c r="I22" s="24">
        <f>G22+H22</f>
        <v>386106</v>
      </c>
      <c r="J22" s="215">
        <f>SUM(J23,J28,J44)</f>
        <v>18082</v>
      </c>
      <c r="K22" s="184">
        <f>SUM(K23,K28,K44)</f>
        <v>0</v>
      </c>
      <c r="L22" s="24">
        <f>J22+K22</f>
        <v>18082</v>
      </c>
      <c r="M22" s="288">
        <f>SUM(M23,M46)</f>
        <v>1122</v>
      </c>
      <c r="N22" s="23">
        <f>SUM(N23,N46)</f>
        <v>0</v>
      </c>
      <c r="O22" s="24">
        <f>M22+N22</f>
        <v>1122</v>
      </c>
      <c r="P22" s="341"/>
      <c r="R22" s="300"/>
      <c r="S22" s="300"/>
      <c r="T22" s="300"/>
      <c r="U22" s="300"/>
    </row>
    <row r="23" spans="1:21" ht="12.75" thickTop="1" x14ac:dyDescent="0.25">
      <c r="A23" s="25"/>
      <c r="B23" s="26" t="s">
        <v>21</v>
      </c>
      <c r="C23" s="369">
        <f>F23+I23+L23+O23</f>
        <v>9364</v>
      </c>
      <c r="D23" s="217">
        <f t="shared" ref="D23" si="2">SUM(D24:D25)</f>
        <v>0</v>
      </c>
      <c r="E23" s="28">
        <f>SUM(E24:E25)</f>
        <v>0</v>
      </c>
      <c r="F23" s="218">
        <f t="shared" si="1"/>
        <v>0</v>
      </c>
      <c r="G23" s="217">
        <f>SUM(G24:G25)</f>
        <v>0</v>
      </c>
      <c r="H23" s="185">
        <f>SUM(H24:H25)</f>
        <v>0</v>
      </c>
      <c r="I23" s="29">
        <f>G23+H23</f>
        <v>0</v>
      </c>
      <c r="J23" s="217">
        <f>SUM(J24:J25)</f>
        <v>8342</v>
      </c>
      <c r="K23" s="185">
        <f>SUM(K24:K25)</f>
        <v>0</v>
      </c>
      <c r="L23" s="29">
        <f>J23+K23</f>
        <v>8342</v>
      </c>
      <c r="M23" s="289">
        <f>SUM(M24:M25)</f>
        <v>1022</v>
      </c>
      <c r="N23" s="28">
        <f>SUM(N24:N25)</f>
        <v>0</v>
      </c>
      <c r="O23" s="29">
        <f>M23+N23</f>
        <v>1022</v>
      </c>
      <c r="P23" s="342"/>
      <c r="R23" s="300"/>
      <c r="S23" s="300"/>
      <c r="T23" s="300"/>
      <c r="U23" s="300"/>
    </row>
    <row r="24" spans="1:21" x14ac:dyDescent="0.25">
      <c r="A24" s="30"/>
      <c r="B24" s="31" t="s">
        <v>22</v>
      </c>
      <c r="C24" s="370">
        <f>F24+I24+L24+O24</f>
        <v>0</v>
      </c>
      <c r="D24" s="219"/>
      <c r="E24" s="32"/>
      <c r="F24" s="220">
        <f t="shared" si="1"/>
        <v>0</v>
      </c>
      <c r="G24" s="219"/>
      <c r="H24" s="186"/>
      <c r="I24" s="33">
        <f>G24+H24</f>
        <v>0</v>
      </c>
      <c r="J24" s="219"/>
      <c r="K24" s="186"/>
      <c r="L24" s="33">
        <f>J24+K24</f>
        <v>0</v>
      </c>
      <c r="M24" s="290"/>
      <c r="N24" s="32"/>
      <c r="O24" s="33">
        <f>M24+N24</f>
        <v>0</v>
      </c>
      <c r="P24" s="343"/>
      <c r="R24" s="300"/>
      <c r="S24" s="300"/>
      <c r="T24" s="300"/>
      <c r="U24" s="300"/>
    </row>
    <row r="25" spans="1:21" x14ac:dyDescent="0.25">
      <c r="A25" s="34"/>
      <c r="B25" s="35" t="s">
        <v>23</v>
      </c>
      <c r="C25" s="371">
        <f>F25+I25+L25+O25</f>
        <v>9364</v>
      </c>
      <c r="D25" s="221"/>
      <c r="E25" s="36"/>
      <c r="F25" s="222">
        <f t="shared" si="1"/>
        <v>0</v>
      </c>
      <c r="G25" s="221"/>
      <c r="H25" s="187"/>
      <c r="I25" s="37">
        <f>G25+H25</f>
        <v>0</v>
      </c>
      <c r="J25" s="221">
        <v>8342</v>
      </c>
      <c r="K25" s="187"/>
      <c r="L25" s="37">
        <f>J25+K25</f>
        <v>8342</v>
      </c>
      <c r="M25" s="291">
        <v>1022</v>
      </c>
      <c r="N25" s="36"/>
      <c r="O25" s="37">
        <f>M25+N25</f>
        <v>1022</v>
      </c>
      <c r="P25" s="344"/>
      <c r="R25" s="300"/>
      <c r="S25" s="300"/>
      <c r="T25" s="300"/>
      <c r="U25" s="300"/>
    </row>
    <row r="26" spans="1:21" s="19" customFormat="1" ht="24.75" thickBot="1" x14ac:dyDescent="0.3">
      <c r="A26" s="179">
        <v>19300</v>
      </c>
      <c r="B26" s="179" t="s">
        <v>277</v>
      </c>
      <c r="C26" s="372">
        <f>SUM(F26,I26)</f>
        <v>654065</v>
      </c>
      <c r="D26" s="223">
        <v>267959</v>
      </c>
      <c r="E26" s="39"/>
      <c r="F26" s="224">
        <f t="shared" si="1"/>
        <v>267959</v>
      </c>
      <c r="G26" s="223">
        <v>386106</v>
      </c>
      <c r="H26" s="188"/>
      <c r="I26" s="279">
        <f>G26+H26</f>
        <v>386106</v>
      </c>
      <c r="J26" s="304" t="s">
        <v>24</v>
      </c>
      <c r="K26" s="278" t="s">
        <v>24</v>
      </c>
      <c r="L26" s="41" t="s">
        <v>24</v>
      </c>
      <c r="M26" s="292" t="s">
        <v>24</v>
      </c>
      <c r="N26" s="40" t="s">
        <v>24</v>
      </c>
      <c r="O26" s="41" t="s">
        <v>24</v>
      </c>
      <c r="P26" s="345"/>
      <c r="R26" s="300"/>
      <c r="S26" s="300"/>
      <c r="T26" s="300"/>
      <c r="U26" s="300"/>
    </row>
    <row r="27" spans="1:21" s="19" customFormat="1" ht="24.75" thickTop="1" x14ac:dyDescent="0.25">
      <c r="A27" s="42"/>
      <c r="B27" s="42" t="s">
        <v>25</v>
      </c>
      <c r="C27" s="373">
        <f>F27</f>
        <v>0</v>
      </c>
      <c r="D27" s="225"/>
      <c r="E27" s="47"/>
      <c r="F27" s="234">
        <f t="shared" si="1"/>
        <v>0</v>
      </c>
      <c r="G27" s="226" t="s">
        <v>24</v>
      </c>
      <c r="H27" s="189" t="s">
        <v>24</v>
      </c>
      <c r="I27" s="46" t="s">
        <v>24</v>
      </c>
      <c r="J27" s="226" t="s">
        <v>24</v>
      </c>
      <c r="K27" s="189" t="s">
        <v>24</v>
      </c>
      <c r="L27" s="46" t="s">
        <v>24</v>
      </c>
      <c r="M27" s="293" t="s">
        <v>24</v>
      </c>
      <c r="N27" s="45" t="s">
        <v>24</v>
      </c>
      <c r="O27" s="46" t="s">
        <v>24</v>
      </c>
      <c r="P27" s="346"/>
      <c r="R27" s="300"/>
      <c r="S27" s="300"/>
      <c r="T27" s="300"/>
      <c r="U27" s="300"/>
    </row>
    <row r="28" spans="1:21" s="19" customFormat="1" ht="36" x14ac:dyDescent="0.25">
      <c r="A28" s="42">
        <v>21300</v>
      </c>
      <c r="B28" s="42" t="s">
        <v>26</v>
      </c>
      <c r="C28" s="373">
        <f t="shared" ref="C28:C42" si="3">L28</f>
        <v>9740</v>
      </c>
      <c r="D28" s="226" t="s">
        <v>24</v>
      </c>
      <c r="E28" s="45" t="s">
        <v>24</v>
      </c>
      <c r="F28" s="227" t="s">
        <v>24</v>
      </c>
      <c r="G28" s="226" t="s">
        <v>24</v>
      </c>
      <c r="H28" s="189" t="s">
        <v>24</v>
      </c>
      <c r="I28" s="46" t="s">
        <v>24</v>
      </c>
      <c r="J28" s="249">
        <f>SUM(J29,J33,J35,J38)</f>
        <v>9740</v>
      </c>
      <c r="K28" s="105">
        <f>SUM(K29,K33,K35,K38)</f>
        <v>0</v>
      </c>
      <c r="L28" s="115">
        <f t="shared" ref="L28:L42" si="4">J28+K28</f>
        <v>9740</v>
      </c>
      <c r="M28" s="293" t="s">
        <v>24</v>
      </c>
      <c r="N28" s="45" t="s">
        <v>24</v>
      </c>
      <c r="O28" s="46" t="s">
        <v>24</v>
      </c>
      <c r="P28" s="346"/>
      <c r="R28" s="300"/>
      <c r="S28" s="300"/>
      <c r="T28" s="300"/>
      <c r="U28" s="300"/>
    </row>
    <row r="29" spans="1:21" s="19" customFormat="1" ht="24" x14ac:dyDescent="0.25">
      <c r="A29" s="49">
        <v>21350</v>
      </c>
      <c r="B29" s="42" t="s">
        <v>27</v>
      </c>
      <c r="C29" s="373">
        <f t="shared" si="3"/>
        <v>0</v>
      </c>
      <c r="D29" s="226" t="s">
        <v>24</v>
      </c>
      <c r="E29" s="45" t="s">
        <v>24</v>
      </c>
      <c r="F29" s="227" t="s">
        <v>24</v>
      </c>
      <c r="G29" s="226" t="s">
        <v>24</v>
      </c>
      <c r="H29" s="189" t="s">
        <v>24</v>
      </c>
      <c r="I29" s="46" t="s">
        <v>24</v>
      </c>
      <c r="J29" s="249">
        <f>SUM(J30:J32)</f>
        <v>0</v>
      </c>
      <c r="K29" s="105">
        <f>SUM(K30:K32)</f>
        <v>0</v>
      </c>
      <c r="L29" s="115">
        <f t="shared" si="4"/>
        <v>0</v>
      </c>
      <c r="M29" s="293" t="s">
        <v>24</v>
      </c>
      <c r="N29" s="45" t="s">
        <v>24</v>
      </c>
      <c r="O29" s="46" t="s">
        <v>24</v>
      </c>
      <c r="P29" s="346"/>
      <c r="R29" s="300"/>
      <c r="S29" s="300"/>
      <c r="T29" s="300"/>
      <c r="U29" s="300"/>
    </row>
    <row r="30" spans="1:21" x14ac:dyDescent="0.25">
      <c r="A30" s="30">
        <v>21351</v>
      </c>
      <c r="B30" s="50" t="s">
        <v>28</v>
      </c>
      <c r="C30" s="374">
        <f t="shared" si="3"/>
        <v>0</v>
      </c>
      <c r="D30" s="228" t="s">
        <v>24</v>
      </c>
      <c r="E30" s="52" t="s">
        <v>24</v>
      </c>
      <c r="F30" s="229" t="s">
        <v>24</v>
      </c>
      <c r="G30" s="228" t="s">
        <v>24</v>
      </c>
      <c r="H30" s="190" t="s">
        <v>24</v>
      </c>
      <c r="I30" s="54" t="s">
        <v>24</v>
      </c>
      <c r="J30" s="252"/>
      <c r="K30" s="201"/>
      <c r="L30" s="109">
        <f t="shared" si="4"/>
        <v>0</v>
      </c>
      <c r="M30" s="305" t="s">
        <v>24</v>
      </c>
      <c r="N30" s="52" t="s">
        <v>24</v>
      </c>
      <c r="O30" s="54" t="s">
        <v>24</v>
      </c>
      <c r="P30" s="343"/>
      <c r="R30" s="300"/>
      <c r="S30" s="300"/>
      <c r="T30" s="300"/>
      <c r="U30" s="300"/>
    </row>
    <row r="31" spans="1:21" x14ac:dyDescent="0.25">
      <c r="A31" s="34">
        <v>21352</v>
      </c>
      <c r="B31" s="56" t="s">
        <v>29</v>
      </c>
      <c r="C31" s="362">
        <f t="shared" si="3"/>
        <v>0</v>
      </c>
      <c r="D31" s="230" t="s">
        <v>24</v>
      </c>
      <c r="E31" s="58" t="s">
        <v>24</v>
      </c>
      <c r="F31" s="231" t="s">
        <v>24</v>
      </c>
      <c r="G31" s="230" t="s">
        <v>24</v>
      </c>
      <c r="H31" s="191" t="s">
        <v>24</v>
      </c>
      <c r="I31" s="60" t="s">
        <v>24</v>
      </c>
      <c r="J31" s="253"/>
      <c r="K31" s="202"/>
      <c r="L31" s="110">
        <f t="shared" si="4"/>
        <v>0</v>
      </c>
      <c r="M31" s="306" t="s">
        <v>24</v>
      </c>
      <c r="N31" s="58" t="s">
        <v>24</v>
      </c>
      <c r="O31" s="60" t="s">
        <v>24</v>
      </c>
      <c r="P31" s="344"/>
      <c r="R31" s="300"/>
      <c r="S31" s="300"/>
      <c r="T31" s="300"/>
      <c r="U31" s="300"/>
    </row>
    <row r="32" spans="1:21" ht="24" x14ac:dyDescent="0.25">
      <c r="A32" s="34">
        <v>21359</v>
      </c>
      <c r="B32" s="56" t="s">
        <v>30</v>
      </c>
      <c r="C32" s="362">
        <f t="shared" si="3"/>
        <v>0</v>
      </c>
      <c r="D32" s="230" t="s">
        <v>24</v>
      </c>
      <c r="E32" s="58" t="s">
        <v>24</v>
      </c>
      <c r="F32" s="231" t="s">
        <v>24</v>
      </c>
      <c r="G32" s="230" t="s">
        <v>24</v>
      </c>
      <c r="H32" s="191" t="s">
        <v>24</v>
      </c>
      <c r="I32" s="60" t="s">
        <v>24</v>
      </c>
      <c r="J32" s="253"/>
      <c r="K32" s="202"/>
      <c r="L32" s="110">
        <f t="shared" si="4"/>
        <v>0</v>
      </c>
      <c r="M32" s="306" t="s">
        <v>24</v>
      </c>
      <c r="N32" s="58" t="s">
        <v>24</v>
      </c>
      <c r="O32" s="60" t="s">
        <v>24</v>
      </c>
      <c r="P32" s="344"/>
      <c r="R32" s="300"/>
      <c r="S32" s="300"/>
      <c r="T32" s="300"/>
      <c r="U32" s="300"/>
    </row>
    <row r="33" spans="1:21" s="19" customFormat="1" ht="36" x14ac:dyDescent="0.25">
      <c r="A33" s="49">
        <v>21370</v>
      </c>
      <c r="B33" s="42" t="s">
        <v>31</v>
      </c>
      <c r="C33" s="373">
        <f t="shared" si="3"/>
        <v>0</v>
      </c>
      <c r="D33" s="226" t="s">
        <v>24</v>
      </c>
      <c r="E33" s="45" t="s">
        <v>24</v>
      </c>
      <c r="F33" s="227" t="s">
        <v>24</v>
      </c>
      <c r="G33" s="226" t="s">
        <v>24</v>
      </c>
      <c r="H33" s="189" t="s">
        <v>24</v>
      </c>
      <c r="I33" s="46" t="s">
        <v>24</v>
      </c>
      <c r="J33" s="249">
        <f>SUM(J34)</f>
        <v>0</v>
      </c>
      <c r="K33" s="105">
        <f>SUM(K34)</f>
        <v>0</v>
      </c>
      <c r="L33" s="115">
        <f t="shared" si="4"/>
        <v>0</v>
      </c>
      <c r="M33" s="293" t="s">
        <v>24</v>
      </c>
      <c r="N33" s="45" t="s">
        <v>24</v>
      </c>
      <c r="O33" s="46" t="s">
        <v>24</v>
      </c>
      <c r="P33" s="346"/>
      <c r="R33" s="300"/>
      <c r="S33" s="300"/>
      <c r="T33" s="300"/>
      <c r="U33" s="300"/>
    </row>
    <row r="34" spans="1:21" ht="36" x14ac:dyDescent="0.25">
      <c r="A34" s="63">
        <v>21379</v>
      </c>
      <c r="B34" s="64" t="s">
        <v>32</v>
      </c>
      <c r="C34" s="365">
        <f t="shared" si="3"/>
        <v>0</v>
      </c>
      <c r="D34" s="232" t="s">
        <v>24</v>
      </c>
      <c r="E34" s="55" t="s">
        <v>24</v>
      </c>
      <c r="F34" s="74" t="s">
        <v>24</v>
      </c>
      <c r="G34" s="232" t="s">
        <v>24</v>
      </c>
      <c r="H34" s="192" t="s">
        <v>24</v>
      </c>
      <c r="I34" s="67" t="s">
        <v>24</v>
      </c>
      <c r="J34" s="270"/>
      <c r="K34" s="211"/>
      <c r="L34" s="169">
        <f t="shared" si="4"/>
        <v>0</v>
      </c>
      <c r="M34" s="307" t="s">
        <v>24</v>
      </c>
      <c r="N34" s="55" t="s">
        <v>24</v>
      </c>
      <c r="O34" s="67" t="s">
        <v>24</v>
      </c>
      <c r="P34" s="347"/>
      <c r="R34" s="300"/>
      <c r="S34" s="300"/>
      <c r="T34" s="300"/>
      <c r="U34" s="300"/>
    </row>
    <row r="35" spans="1:21" s="19" customFormat="1" x14ac:dyDescent="0.25">
      <c r="A35" s="49">
        <v>21380</v>
      </c>
      <c r="B35" s="42" t="s">
        <v>33</v>
      </c>
      <c r="C35" s="373">
        <f t="shared" si="3"/>
        <v>9180</v>
      </c>
      <c r="D35" s="226" t="s">
        <v>24</v>
      </c>
      <c r="E35" s="45" t="s">
        <v>24</v>
      </c>
      <c r="F35" s="227" t="s">
        <v>24</v>
      </c>
      <c r="G35" s="226" t="s">
        <v>24</v>
      </c>
      <c r="H35" s="189" t="s">
        <v>24</v>
      </c>
      <c r="I35" s="46" t="s">
        <v>24</v>
      </c>
      <c r="J35" s="249">
        <f>SUM(J36:J37)</f>
        <v>9180</v>
      </c>
      <c r="K35" s="105">
        <f>SUM(K36:K37)</f>
        <v>0</v>
      </c>
      <c r="L35" s="115">
        <f t="shared" si="4"/>
        <v>9180</v>
      </c>
      <c r="M35" s="293" t="s">
        <v>24</v>
      </c>
      <c r="N35" s="45" t="s">
        <v>24</v>
      </c>
      <c r="O35" s="46" t="s">
        <v>24</v>
      </c>
      <c r="P35" s="346"/>
      <c r="R35" s="300"/>
      <c r="S35" s="300"/>
      <c r="T35" s="300"/>
      <c r="U35" s="300"/>
    </row>
    <row r="36" spans="1:21" x14ac:dyDescent="0.25">
      <c r="A36" s="31">
        <v>21381</v>
      </c>
      <c r="B36" s="50" t="s">
        <v>34</v>
      </c>
      <c r="C36" s="374">
        <f t="shared" si="3"/>
        <v>9180</v>
      </c>
      <c r="D36" s="228" t="s">
        <v>24</v>
      </c>
      <c r="E36" s="52" t="s">
        <v>24</v>
      </c>
      <c r="F36" s="229" t="s">
        <v>24</v>
      </c>
      <c r="G36" s="228" t="s">
        <v>24</v>
      </c>
      <c r="H36" s="190" t="s">
        <v>24</v>
      </c>
      <c r="I36" s="54" t="s">
        <v>24</v>
      </c>
      <c r="J36" s="252">
        <f>9140+40</f>
        <v>9180</v>
      </c>
      <c r="K36" s="201"/>
      <c r="L36" s="109">
        <f t="shared" si="4"/>
        <v>9180</v>
      </c>
      <c r="M36" s="305" t="s">
        <v>24</v>
      </c>
      <c r="N36" s="52" t="s">
        <v>24</v>
      </c>
      <c r="O36" s="54" t="s">
        <v>24</v>
      </c>
      <c r="P36" s="343"/>
      <c r="R36" s="300"/>
      <c r="S36" s="300"/>
      <c r="T36" s="300"/>
      <c r="U36" s="300"/>
    </row>
    <row r="37" spans="1:21" ht="24" x14ac:dyDescent="0.25">
      <c r="A37" s="35">
        <v>21383</v>
      </c>
      <c r="B37" s="56" t="s">
        <v>35</v>
      </c>
      <c r="C37" s="362">
        <f t="shared" si="3"/>
        <v>0</v>
      </c>
      <c r="D37" s="230" t="s">
        <v>24</v>
      </c>
      <c r="E37" s="58" t="s">
        <v>24</v>
      </c>
      <c r="F37" s="231" t="s">
        <v>24</v>
      </c>
      <c r="G37" s="230" t="s">
        <v>24</v>
      </c>
      <c r="H37" s="191" t="s">
        <v>24</v>
      </c>
      <c r="I37" s="60" t="s">
        <v>24</v>
      </c>
      <c r="J37" s="253"/>
      <c r="K37" s="202"/>
      <c r="L37" s="110">
        <f t="shared" si="4"/>
        <v>0</v>
      </c>
      <c r="M37" s="306" t="s">
        <v>24</v>
      </c>
      <c r="N37" s="58" t="s">
        <v>24</v>
      </c>
      <c r="O37" s="60" t="s">
        <v>24</v>
      </c>
      <c r="P37" s="344"/>
      <c r="R37" s="300"/>
      <c r="S37" s="300"/>
      <c r="T37" s="300"/>
      <c r="U37" s="300"/>
    </row>
    <row r="38" spans="1:21" s="19" customFormat="1" ht="24" x14ac:dyDescent="0.25">
      <c r="A38" s="49">
        <v>21390</v>
      </c>
      <c r="B38" s="42" t="s">
        <v>36</v>
      </c>
      <c r="C38" s="373">
        <f t="shared" si="3"/>
        <v>560</v>
      </c>
      <c r="D38" s="226" t="s">
        <v>24</v>
      </c>
      <c r="E38" s="45" t="s">
        <v>24</v>
      </c>
      <c r="F38" s="227" t="s">
        <v>24</v>
      </c>
      <c r="G38" s="226" t="s">
        <v>24</v>
      </c>
      <c r="H38" s="189" t="s">
        <v>24</v>
      </c>
      <c r="I38" s="46" t="s">
        <v>24</v>
      </c>
      <c r="J38" s="249">
        <f>SUM(J39:J42)</f>
        <v>560</v>
      </c>
      <c r="K38" s="105">
        <f>SUM(K39:K42)</f>
        <v>0</v>
      </c>
      <c r="L38" s="115">
        <f t="shared" si="4"/>
        <v>560</v>
      </c>
      <c r="M38" s="293" t="s">
        <v>24</v>
      </c>
      <c r="N38" s="45" t="s">
        <v>24</v>
      </c>
      <c r="O38" s="46" t="s">
        <v>24</v>
      </c>
      <c r="P38" s="346"/>
      <c r="R38" s="300"/>
      <c r="S38" s="300"/>
      <c r="T38" s="300"/>
      <c r="U38" s="300"/>
    </row>
    <row r="39" spans="1:21" ht="24" x14ac:dyDescent="0.25">
      <c r="A39" s="31">
        <v>21391</v>
      </c>
      <c r="B39" s="50" t="s">
        <v>37</v>
      </c>
      <c r="C39" s="374">
        <f t="shared" si="3"/>
        <v>0</v>
      </c>
      <c r="D39" s="228" t="s">
        <v>24</v>
      </c>
      <c r="E39" s="52" t="s">
        <v>24</v>
      </c>
      <c r="F39" s="229" t="s">
        <v>24</v>
      </c>
      <c r="G39" s="228" t="s">
        <v>24</v>
      </c>
      <c r="H39" s="190" t="s">
        <v>24</v>
      </c>
      <c r="I39" s="54" t="s">
        <v>24</v>
      </c>
      <c r="J39" s="252"/>
      <c r="K39" s="201"/>
      <c r="L39" s="109">
        <f t="shared" si="4"/>
        <v>0</v>
      </c>
      <c r="M39" s="305" t="s">
        <v>24</v>
      </c>
      <c r="N39" s="52" t="s">
        <v>24</v>
      </c>
      <c r="O39" s="54" t="s">
        <v>24</v>
      </c>
      <c r="P39" s="343"/>
      <c r="R39" s="300"/>
      <c r="S39" s="300"/>
      <c r="T39" s="300"/>
      <c r="U39" s="300"/>
    </row>
    <row r="40" spans="1:21" x14ac:dyDescent="0.25">
      <c r="A40" s="35">
        <v>21393</v>
      </c>
      <c r="B40" s="56" t="s">
        <v>38</v>
      </c>
      <c r="C40" s="362">
        <f t="shared" si="3"/>
        <v>0</v>
      </c>
      <c r="D40" s="230" t="s">
        <v>24</v>
      </c>
      <c r="E40" s="58" t="s">
        <v>24</v>
      </c>
      <c r="F40" s="231" t="s">
        <v>24</v>
      </c>
      <c r="G40" s="230" t="s">
        <v>24</v>
      </c>
      <c r="H40" s="191" t="s">
        <v>24</v>
      </c>
      <c r="I40" s="60" t="s">
        <v>24</v>
      </c>
      <c r="J40" s="253"/>
      <c r="K40" s="202"/>
      <c r="L40" s="110">
        <f t="shared" si="4"/>
        <v>0</v>
      </c>
      <c r="M40" s="306" t="s">
        <v>24</v>
      </c>
      <c r="N40" s="58" t="s">
        <v>24</v>
      </c>
      <c r="O40" s="60" t="s">
        <v>24</v>
      </c>
      <c r="P40" s="344"/>
      <c r="R40" s="300"/>
      <c r="S40" s="300"/>
      <c r="T40" s="300"/>
      <c r="U40" s="300"/>
    </row>
    <row r="41" spans="1:21" x14ac:dyDescent="0.25">
      <c r="A41" s="35">
        <v>21395</v>
      </c>
      <c r="B41" s="56" t="s">
        <v>39</v>
      </c>
      <c r="C41" s="362">
        <f t="shared" si="3"/>
        <v>0</v>
      </c>
      <c r="D41" s="230" t="s">
        <v>24</v>
      </c>
      <c r="E41" s="58" t="s">
        <v>24</v>
      </c>
      <c r="F41" s="231" t="s">
        <v>24</v>
      </c>
      <c r="G41" s="230" t="s">
        <v>24</v>
      </c>
      <c r="H41" s="191" t="s">
        <v>24</v>
      </c>
      <c r="I41" s="60" t="s">
        <v>24</v>
      </c>
      <c r="J41" s="253"/>
      <c r="K41" s="202"/>
      <c r="L41" s="110">
        <f t="shared" si="4"/>
        <v>0</v>
      </c>
      <c r="M41" s="306" t="s">
        <v>24</v>
      </c>
      <c r="N41" s="58" t="s">
        <v>24</v>
      </c>
      <c r="O41" s="60" t="s">
        <v>24</v>
      </c>
      <c r="P41" s="344"/>
      <c r="R41" s="300"/>
      <c r="S41" s="300"/>
      <c r="T41" s="300"/>
      <c r="U41" s="300"/>
    </row>
    <row r="42" spans="1:21" ht="24" x14ac:dyDescent="0.25">
      <c r="A42" s="35">
        <v>21399</v>
      </c>
      <c r="B42" s="56" t="s">
        <v>40</v>
      </c>
      <c r="C42" s="362">
        <f t="shared" si="3"/>
        <v>560</v>
      </c>
      <c r="D42" s="230" t="s">
        <v>24</v>
      </c>
      <c r="E42" s="58" t="s">
        <v>24</v>
      </c>
      <c r="F42" s="231" t="s">
        <v>24</v>
      </c>
      <c r="G42" s="230" t="s">
        <v>24</v>
      </c>
      <c r="H42" s="191" t="s">
        <v>24</v>
      </c>
      <c r="I42" s="60" t="s">
        <v>24</v>
      </c>
      <c r="J42" s="253">
        <f>600-40</f>
        <v>560</v>
      </c>
      <c r="K42" s="202"/>
      <c r="L42" s="110">
        <f t="shared" si="4"/>
        <v>560</v>
      </c>
      <c r="M42" s="306" t="s">
        <v>24</v>
      </c>
      <c r="N42" s="58" t="s">
        <v>24</v>
      </c>
      <c r="O42" s="60" t="s">
        <v>24</v>
      </c>
      <c r="P42" s="344"/>
      <c r="R42" s="300"/>
      <c r="S42" s="300"/>
      <c r="T42" s="300"/>
      <c r="U42" s="300"/>
    </row>
    <row r="43" spans="1:21" s="19" customFormat="1" ht="24" x14ac:dyDescent="0.25">
      <c r="A43" s="49">
        <v>21420</v>
      </c>
      <c r="B43" s="42" t="s">
        <v>41</v>
      </c>
      <c r="C43" s="375">
        <f>F43</f>
        <v>0</v>
      </c>
      <c r="D43" s="233"/>
      <c r="E43" s="44"/>
      <c r="F43" s="234">
        <f>D43+E43</f>
        <v>0</v>
      </c>
      <c r="G43" s="226" t="s">
        <v>24</v>
      </c>
      <c r="H43" s="189" t="s">
        <v>24</v>
      </c>
      <c r="I43" s="46" t="s">
        <v>24</v>
      </c>
      <c r="J43" s="226" t="s">
        <v>24</v>
      </c>
      <c r="K43" s="189" t="s">
        <v>24</v>
      </c>
      <c r="L43" s="46" t="s">
        <v>24</v>
      </c>
      <c r="M43" s="293" t="s">
        <v>24</v>
      </c>
      <c r="N43" s="45" t="s">
        <v>24</v>
      </c>
      <c r="O43" s="46" t="s">
        <v>24</v>
      </c>
      <c r="P43" s="346"/>
      <c r="R43" s="300"/>
      <c r="S43" s="300"/>
      <c r="T43" s="300"/>
      <c r="U43" s="300"/>
    </row>
    <row r="44" spans="1:21" s="19" customFormat="1" ht="24" x14ac:dyDescent="0.25">
      <c r="A44" s="71">
        <v>21490</v>
      </c>
      <c r="B44" s="72" t="s">
        <v>42</v>
      </c>
      <c r="C44" s="375">
        <f>F44+I44+L44</f>
        <v>0</v>
      </c>
      <c r="D44" s="235">
        <f t="shared" ref="D44" si="5">D45</f>
        <v>0</v>
      </c>
      <c r="E44" s="73">
        <f>E45</f>
        <v>0</v>
      </c>
      <c r="F44" s="236">
        <f>D44+E44</f>
        <v>0</v>
      </c>
      <c r="G44" s="235">
        <f t="shared" ref="G44" si="6">G45</f>
        <v>0</v>
      </c>
      <c r="H44" s="193">
        <f t="shared" ref="H44:K44" si="7">H45</f>
        <v>0</v>
      </c>
      <c r="I44" s="280">
        <f>G44+H44</f>
        <v>0</v>
      </c>
      <c r="J44" s="235">
        <f t="shared" ref="J44" si="8">J45</f>
        <v>0</v>
      </c>
      <c r="K44" s="193">
        <f t="shared" si="7"/>
        <v>0</v>
      </c>
      <c r="L44" s="280">
        <f>J44+K44</f>
        <v>0</v>
      </c>
      <c r="M44" s="293" t="s">
        <v>24</v>
      </c>
      <c r="N44" s="45" t="s">
        <v>24</v>
      </c>
      <c r="O44" s="46" t="s">
        <v>24</v>
      </c>
      <c r="P44" s="346"/>
      <c r="R44" s="300"/>
      <c r="S44" s="300"/>
      <c r="T44" s="300"/>
      <c r="U44" s="300"/>
    </row>
    <row r="45" spans="1:21" s="19" customFormat="1" ht="24" x14ac:dyDescent="0.25">
      <c r="A45" s="35">
        <v>21499</v>
      </c>
      <c r="B45" s="56" t="s">
        <v>43</v>
      </c>
      <c r="C45" s="376">
        <f>F45+I45+L45</f>
        <v>0</v>
      </c>
      <c r="D45" s="219"/>
      <c r="E45" s="32"/>
      <c r="F45" s="220">
        <f>D45+E45</f>
        <v>0</v>
      </c>
      <c r="G45" s="281"/>
      <c r="H45" s="186"/>
      <c r="I45" s="33">
        <f>G45+H45</f>
        <v>0</v>
      </c>
      <c r="J45" s="219"/>
      <c r="K45" s="186"/>
      <c r="L45" s="33">
        <f>J45+K45</f>
        <v>0</v>
      </c>
      <c r="M45" s="307" t="s">
        <v>24</v>
      </c>
      <c r="N45" s="55" t="s">
        <v>24</v>
      </c>
      <c r="O45" s="67" t="s">
        <v>24</v>
      </c>
      <c r="P45" s="347"/>
      <c r="R45" s="300"/>
      <c r="S45" s="300"/>
      <c r="T45" s="300"/>
      <c r="U45" s="300"/>
    </row>
    <row r="46" spans="1:21" ht="24" x14ac:dyDescent="0.25">
      <c r="A46" s="75">
        <v>23000</v>
      </c>
      <c r="B46" s="76" t="s">
        <v>44</v>
      </c>
      <c r="C46" s="375">
        <f>O46</f>
        <v>100</v>
      </c>
      <c r="D46" s="237" t="s">
        <v>24</v>
      </c>
      <c r="E46" s="61" t="s">
        <v>24</v>
      </c>
      <c r="F46" s="238" t="s">
        <v>24</v>
      </c>
      <c r="G46" s="237" t="s">
        <v>24</v>
      </c>
      <c r="H46" s="194" t="s">
        <v>24</v>
      </c>
      <c r="I46" s="282" t="s">
        <v>24</v>
      </c>
      <c r="J46" s="237" t="s">
        <v>24</v>
      </c>
      <c r="K46" s="194" t="s">
        <v>24</v>
      </c>
      <c r="L46" s="282" t="s">
        <v>24</v>
      </c>
      <c r="M46" s="296">
        <f>SUM(M47:M48)</f>
        <v>100</v>
      </c>
      <c r="N46" s="70">
        <f>SUM(N47:N48)</f>
        <v>0</v>
      </c>
      <c r="O46" s="315">
        <f>M46+N46</f>
        <v>100</v>
      </c>
      <c r="P46" s="346"/>
      <c r="R46" s="300"/>
      <c r="S46" s="300"/>
      <c r="T46" s="300"/>
      <c r="U46" s="300"/>
    </row>
    <row r="47" spans="1:21" ht="24" x14ac:dyDescent="0.25">
      <c r="A47" s="77">
        <v>23410</v>
      </c>
      <c r="B47" s="78" t="s">
        <v>45</v>
      </c>
      <c r="C47" s="377">
        <f>O47</f>
        <v>0</v>
      </c>
      <c r="D47" s="239" t="s">
        <v>24</v>
      </c>
      <c r="E47" s="80" t="s">
        <v>24</v>
      </c>
      <c r="F47" s="240" t="s">
        <v>24</v>
      </c>
      <c r="G47" s="239" t="s">
        <v>24</v>
      </c>
      <c r="H47" s="195" t="s">
        <v>24</v>
      </c>
      <c r="I47" s="283" t="s">
        <v>24</v>
      </c>
      <c r="J47" s="239" t="s">
        <v>24</v>
      </c>
      <c r="K47" s="195" t="s">
        <v>24</v>
      </c>
      <c r="L47" s="283" t="s">
        <v>24</v>
      </c>
      <c r="M47" s="297"/>
      <c r="N47" s="84"/>
      <c r="O47" s="81">
        <f>M47+N47</f>
        <v>0</v>
      </c>
      <c r="P47" s="348"/>
      <c r="R47" s="300"/>
      <c r="S47" s="300"/>
      <c r="T47" s="300"/>
      <c r="U47" s="300"/>
    </row>
    <row r="48" spans="1:21" ht="24" x14ac:dyDescent="0.25">
      <c r="A48" s="77">
        <v>23510</v>
      </c>
      <c r="B48" s="78" t="s">
        <v>46</v>
      </c>
      <c r="C48" s="377">
        <f>O48</f>
        <v>100</v>
      </c>
      <c r="D48" s="239" t="s">
        <v>24</v>
      </c>
      <c r="E48" s="80" t="s">
        <v>24</v>
      </c>
      <c r="F48" s="240" t="s">
        <v>24</v>
      </c>
      <c r="G48" s="239" t="s">
        <v>24</v>
      </c>
      <c r="H48" s="195" t="s">
        <v>24</v>
      </c>
      <c r="I48" s="283" t="s">
        <v>24</v>
      </c>
      <c r="J48" s="239" t="s">
        <v>24</v>
      </c>
      <c r="K48" s="195" t="s">
        <v>24</v>
      </c>
      <c r="L48" s="283" t="s">
        <v>24</v>
      </c>
      <c r="M48" s="297">
        <v>100</v>
      </c>
      <c r="N48" s="84"/>
      <c r="O48" s="81">
        <f>M48+N48</f>
        <v>100</v>
      </c>
      <c r="P48" s="348"/>
      <c r="R48" s="300"/>
      <c r="S48" s="300"/>
      <c r="T48" s="300"/>
      <c r="U48" s="300"/>
    </row>
    <row r="49" spans="1:21" x14ac:dyDescent="0.25">
      <c r="A49" s="82"/>
      <c r="B49" s="78"/>
      <c r="C49" s="378"/>
      <c r="D49" s="239"/>
      <c r="E49" s="80"/>
      <c r="F49" s="324"/>
      <c r="G49" s="239"/>
      <c r="H49" s="195"/>
      <c r="I49" s="283"/>
      <c r="J49" s="79"/>
      <c r="K49" s="325"/>
      <c r="L49" s="326"/>
      <c r="M49" s="327"/>
      <c r="N49" s="328"/>
      <c r="O49" s="326"/>
      <c r="P49" s="348"/>
      <c r="R49" s="300"/>
      <c r="S49" s="300"/>
      <c r="T49" s="300"/>
      <c r="U49" s="300"/>
    </row>
    <row r="50" spans="1:21" s="19" customFormat="1" x14ac:dyDescent="0.25">
      <c r="A50" s="85"/>
      <c r="B50" s="86" t="s">
        <v>47</v>
      </c>
      <c r="C50" s="379"/>
      <c r="D50" s="329"/>
      <c r="E50" s="330"/>
      <c r="F50" s="331"/>
      <c r="G50" s="329"/>
      <c r="H50" s="332"/>
      <c r="I50" s="333"/>
      <c r="J50" s="329"/>
      <c r="K50" s="332"/>
      <c r="L50" s="333"/>
      <c r="M50" s="334"/>
      <c r="N50" s="330"/>
      <c r="O50" s="333"/>
      <c r="P50" s="349"/>
      <c r="R50" s="300"/>
      <c r="S50" s="300"/>
      <c r="T50" s="300"/>
      <c r="U50" s="300"/>
    </row>
    <row r="51" spans="1:21" s="19" customFormat="1" ht="12.75" thickBot="1" x14ac:dyDescent="0.3">
      <c r="A51" s="87"/>
      <c r="B51" s="20" t="s">
        <v>48</v>
      </c>
      <c r="C51" s="380">
        <f t="shared" ref="C51:C58" si="9">F51+I51+L51+O51</f>
        <v>673269</v>
      </c>
      <c r="D51" s="241">
        <f t="shared" ref="D51" si="10">SUM(D52,D283)</f>
        <v>267959</v>
      </c>
      <c r="E51" s="89">
        <f>SUM(E52,E283)</f>
        <v>0</v>
      </c>
      <c r="F51" s="242">
        <f t="shared" ref="F51:F115" si="11">D51+E51</f>
        <v>267959</v>
      </c>
      <c r="G51" s="241">
        <f>SUM(G52,G283)</f>
        <v>386106</v>
      </c>
      <c r="H51" s="196">
        <f>SUM(H52,H283)</f>
        <v>0</v>
      </c>
      <c r="I51" s="90">
        <f t="shared" ref="I51:I115" si="12">G51+H51</f>
        <v>386106</v>
      </c>
      <c r="J51" s="241">
        <f>SUM(J52,J283)</f>
        <v>18082</v>
      </c>
      <c r="K51" s="196">
        <f>SUM(K52,K283)</f>
        <v>0</v>
      </c>
      <c r="L51" s="90">
        <f t="shared" ref="L51:L115" si="13">J51+K51</f>
        <v>18082</v>
      </c>
      <c r="M51" s="298">
        <f>SUM(M52,M283)</f>
        <v>1122</v>
      </c>
      <c r="N51" s="89">
        <f>SUM(N52,N283)</f>
        <v>0</v>
      </c>
      <c r="O51" s="90">
        <f t="shared" ref="O51:O115" si="14">M51+N51</f>
        <v>1122</v>
      </c>
      <c r="P51" s="341"/>
      <c r="R51" s="300"/>
      <c r="S51" s="300"/>
      <c r="T51" s="300"/>
      <c r="U51" s="300"/>
    </row>
    <row r="52" spans="1:21" s="19" customFormat="1" ht="36.75" thickTop="1" x14ac:dyDescent="0.25">
      <c r="A52" s="91"/>
      <c r="B52" s="92" t="s">
        <v>49</v>
      </c>
      <c r="C52" s="381">
        <f t="shared" si="9"/>
        <v>672647</v>
      </c>
      <c r="D52" s="243">
        <f t="shared" ref="D52" si="15">SUM(D53,D195)</f>
        <v>267959</v>
      </c>
      <c r="E52" s="94">
        <f>SUM(E53,E195)</f>
        <v>0</v>
      </c>
      <c r="F52" s="244">
        <f t="shared" si="11"/>
        <v>267959</v>
      </c>
      <c r="G52" s="243">
        <f>SUM(G53,G195)</f>
        <v>386106</v>
      </c>
      <c r="H52" s="197">
        <f>SUM(H53,H195)</f>
        <v>0</v>
      </c>
      <c r="I52" s="95">
        <f t="shared" si="12"/>
        <v>386106</v>
      </c>
      <c r="J52" s="243">
        <f>SUM(J53,J195)</f>
        <v>18082</v>
      </c>
      <c r="K52" s="197">
        <f>SUM(K53,K195)</f>
        <v>0</v>
      </c>
      <c r="L52" s="95">
        <f t="shared" si="13"/>
        <v>18082</v>
      </c>
      <c r="M52" s="299">
        <f>SUM(M53,M195)</f>
        <v>500</v>
      </c>
      <c r="N52" s="94">
        <f>SUM(N53,N195)</f>
        <v>0</v>
      </c>
      <c r="O52" s="95">
        <f t="shared" si="14"/>
        <v>500</v>
      </c>
      <c r="P52" s="350"/>
      <c r="R52" s="300"/>
      <c r="S52" s="300"/>
      <c r="T52" s="300"/>
      <c r="U52" s="300"/>
    </row>
    <row r="53" spans="1:21" s="19" customFormat="1" ht="24" x14ac:dyDescent="0.25">
      <c r="A53" s="96"/>
      <c r="B53" s="16" t="s">
        <v>50</v>
      </c>
      <c r="C53" s="382">
        <f t="shared" si="9"/>
        <v>647981</v>
      </c>
      <c r="D53" s="245">
        <f t="shared" ref="D53" si="16">SUM(D54,D76,D174,D188)</f>
        <v>249383</v>
      </c>
      <c r="E53" s="98">
        <f>SUM(E54,E76,E174,E188)</f>
        <v>0</v>
      </c>
      <c r="F53" s="246">
        <f t="shared" si="11"/>
        <v>249383</v>
      </c>
      <c r="G53" s="245">
        <f>SUM(G54,G76,G174,G188)</f>
        <v>383016</v>
      </c>
      <c r="H53" s="198">
        <f>SUM(H54,H76,H174,H188)</f>
        <v>0</v>
      </c>
      <c r="I53" s="99">
        <f t="shared" si="12"/>
        <v>383016</v>
      </c>
      <c r="J53" s="245">
        <f>SUM(J54,J76,J174,J188)</f>
        <v>15082</v>
      </c>
      <c r="K53" s="198">
        <f>SUM(K54,K76,K174,K188)</f>
        <v>0</v>
      </c>
      <c r="L53" s="99">
        <f t="shared" si="13"/>
        <v>15082</v>
      </c>
      <c r="M53" s="300">
        <f>SUM(M54,M76,M174,M188)</f>
        <v>500</v>
      </c>
      <c r="N53" s="98">
        <f>SUM(N54,N76,N174,N188)</f>
        <v>0</v>
      </c>
      <c r="O53" s="99">
        <f t="shared" si="14"/>
        <v>500</v>
      </c>
      <c r="P53" s="351"/>
      <c r="R53" s="300"/>
      <c r="S53" s="300"/>
      <c r="T53" s="300"/>
      <c r="U53" s="300"/>
    </row>
    <row r="54" spans="1:21" s="19" customFormat="1" x14ac:dyDescent="0.25">
      <c r="A54" s="100">
        <v>1000</v>
      </c>
      <c r="B54" s="100" t="s">
        <v>51</v>
      </c>
      <c r="C54" s="383">
        <f t="shared" si="9"/>
        <v>545648</v>
      </c>
      <c r="D54" s="247">
        <f t="shared" ref="D54" si="17">SUM(D55,D68)</f>
        <v>166202</v>
      </c>
      <c r="E54" s="102">
        <f>SUM(E55,E68)</f>
        <v>0</v>
      </c>
      <c r="F54" s="248">
        <f t="shared" si="11"/>
        <v>166202</v>
      </c>
      <c r="G54" s="247">
        <f>SUM(G55,G68)</f>
        <v>379446</v>
      </c>
      <c r="H54" s="199">
        <f>SUM(H55,H68)</f>
        <v>0</v>
      </c>
      <c r="I54" s="103">
        <f t="shared" si="12"/>
        <v>379446</v>
      </c>
      <c r="J54" s="247">
        <f>SUM(J55,J68)</f>
        <v>0</v>
      </c>
      <c r="K54" s="199">
        <f>SUM(K55,K68)</f>
        <v>0</v>
      </c>
      <c r="L54" s="103">
        <f t="shared" si="13"/>
        <v>0</v>
      </c>
      <c r="M54" s="139">
        <f>SUM(M55,M68)</f>
        <v>0</v>
      </c>
      <c r="N54" s="102">
        <f>SUM(N55,N68)</f>
        <v>0</v>
      </c>
      <c r="O54" s="103">
        <f t="shared" si="14"/>
        <v>0</v>
      </c>
      <c r="P54" s="352"/>
      <c r="R54" s="300"/>
      <c r="S54" s="300"/>
      <c r="T54" s="300"/>
      <c r="U54" s="300"/>
    </row>
    <row r="55" spans="1:21" x14ac:dyDescent="0.25">
      <c r="A55" s="42">
        <v>1100</v>
      </c>
      <c r="B55" s="104" t="s">
        <v>52</v>
      </c>
      <c r="C55" s="373">
        <f t="shared" si="9"/>
        <v>419629</v>
      </c>
      <c r="D55" s="249">
        <f t="shared" ref="D55" si="18">SUM(D56,D59,D67)</f>
        <v>114009</v>
      </c>
      <c r="E55" s="48">
        <f>SUM(E56,E59,E67)</f>
        <v>600</v>
      </c>
      <c r="F55" s="250">
        <f t="shared" si="11"/>
        <v>114609</v>
      </c>
      <c r="G55" s="249">
        <f>SUM(G56,G59,G67)</f>
        <v>305020</v>
      </c>
      <c r="H55" s="105">
        <f>SUM(H56,H59,H67)</f>
        <v>0</v>
      </c>
      <c r="I55" s="115">
        <f t="shared" si="12"/>
        <v>305020</v>
      </c>
      <c r="J55" s="249">
        <f>SUM(J56,J59,J67)</f>
        <v>0</v>
      </c>
      <c r="K55" s="105">
        <f>SUM(K56,K59,K67)</f>
        <v>0</v>
      </c>
      <c r="L55" s="115">
        <f t="shared" si="13"/>
        <v>0</v>
      </c>
      <c r="M55" s="140">
        <f>SUM(M56,M59,M67)</f>
        <v>0</v>
      </c>
      <c r="N55" s="130">
        <f>SUM(N56,N59,N67)</f>
        <v>0</v>
      </c>
      <c r="O55" s="160">
        <f t="shared" si="14"/>
        <v>0</v>
      </c>
      <c r="P55" s="353"/>
      <c r="R55" s="300"/>
      <c r="S55" s="300"/>
      <c r="T55" s="300"/>
      <c r="U55" s="300"/>
    </row>
    <row r="56" spans="1:21" x14ac:dyDescent="0.25">
      <c r="A56" s="106">
        <v>1110</v>
      </c>
      <c r="B56" s="78" t="s">
        <v>53</v>
      </c>
      <c r="C56" s="378">
        <f t="shared" si="9"/>
        <v>378237</v>
      </c>
      <c r="D56" s="131">
        <f t="shared" ref="D56" si="19">SUM(D57:D58)</f>
        <v>94219</v>
      </c>
      <c r="E56" s="107">
        <f>SUM(E57:E58)</f>
        <v>0</v>
      </c>
      <c r="F56" s="251">
        <f t="shared" si="11"/>
        <v>94219</v>
      </c>
      <c r="G56" s="131">
        <f>SUM(G57:G58)</f>
        <v>284018</v>
      </c>
      <c r="H56" s="200">
        <f>SUM(H57:H58)</f>
        <v>0</v>
      </c>
      <c r="I56" s="108">
        <f t="shared" si="12"/>
        <v>284018</v>
      </c>
      <c r="J56" s="131">
        <f>SUM(J57:J58)</f>
        <v>0</v>
      </c>
      <c r="K56" s="200">
        <f>SUM(K57:K58)</f>
        <v>0</v>
      </c>
      <c r="L56" s="108">
        <f t="shared" si="13"/>
        <v>0</v>
      </c>
      <c r="M56" s="136">
        <f>SUM(M57:M58)</f>
        <v>0</v>
      </c>
      <c r="N56" s="107">
        <f>SUM(N57:N58)</f>
        <v>0</v>
      </c>
      <c r="O56" s="108">
        <f t="shared" si="14"/>
        <v>0</v>
      </c>
      <c r="P56" s="348"/>
      <c r="R56" s="300"/>
      <c r="S56" s="300"/>
      <c r="T56" s="300"/>
      <c r="U56" s="300"/>
    </row>
    <row r="57" spans="1:21" x14ac:dyDescent="0.25">
      <c r="A57" s="31">
        <v>1111</v>
      </c>
      <c r="B57" s="50" t="s">
        <v>54</v>
      </c>
      <c r="C57" s="374">
        <f t="shared" si="9"/>
        <v>0</v>
      </c>
      <c r="D57" s="252"/>
      <c r="E57" s="53"/>
      <c r="F57" s="145">
        <f t="shared" si="11"/>
        <v>0</v>
      </c>
      <c r="G57" s="252"/>
      <c r="H57" s="201"/>
      <c r="I57" s="109">
        <f t="shared" si="12"/>
        <v>0</v>
      </c>
      <c r="J57" s="252"/>
      <c r="K57" s="201"/>
      <c r="L57" s="109">
        <f t="shared" si="13"/>
        <v>0</v>
      </c>
      <c r="M57" s="294"/>
      <c r="N57" s="53"/>
      <c r="O57" s="109">
        <f t="shared" si="14"/>
        <v>0</v>
      </c>
      <c r="P57" s="343"/>
      <c r="R57" s="300"/>
      <c r="S57" s="300"/>
      <c r="T57" s="300"/>
      <c r="U57" s="300"/>
    </row>
    <row r="58" spans="1:21" ht="24" customHeight="1" x14ac:dyDescent="0.25">
      <c r="A58" s="35">
        <v>1119</v>
      </c>
      <c r="B58" s="56" t="s">
        <v>55</v>
      </c>
      <c r="C58" s="362">
        <f t="shared" si="9"/>
        <v>378237</v>
      </c>
      <c r="D58" s="253">
        <v>94219</v>
      </c>
      <c r="E58" s="59"/>
      <c r="F58" s="143">
        <f t="shared" si="11"/>
        <v>94219</v>
      </c>
      <c r="G58" s="253">
        <f>272174+11844</f>
        <v>284018</v>
      </c>
      <c r="H58" s="202"/>
      <c r="I58" s="110">
        <f t="shared" si="12"/>
        <v>284018</v>
      </c>
      <c r="J58" s="253"/>
      <c r="K58" s="202"/>
      <c r="L58" s="110">
        <f t="shared" si="13"/>
        <v>0</v>
      </c>
      <c r="M58" s="125"/>
      <c r="N58" s="59"/>
      <c r="O58" s="110">
        <f t="shared" si="14"/>
        <v>0</v>
      </c>
      <c r="P58" s="344"/>
      <c r="R58" s="300"/>
      <c r="S58" s="300"/>
      <c r="T58" s="300"/>
      <c r="U58" s="300"/>
    </row>
    <row r="59" spans="1:21" ht="23.25" customHeight="1" x14ac:dyDescent="0.25">
      <c r="A59" s="111">
        <v>1140</v>
      </c>
      <c r="B59" s="56" t="s">
        <v>56</v>
      </c>
      <c r="C59" s="362">
        <f t="shared" ref="C59:C123" si="20">F59+I59+L59+O59</f>
        <v>41392</v>
      </c>
      <c r="D59" s="254">
        <f t="shared" ref="D59" si="21">SUM(D60:D66)</f>
        <v>19790</v>
      </c>
      <c r="E59" s="38">
        <f>SUM(E60:E66)</f>
        <v>600</v>
      </c>
      <c r="F59" s="149">
        <f>D59+E59</f>
        <v>20390</v>
      </c>
      <c r="G59" s="254">
        <f>SUM(G60:G66)</f>
        <v>21002</v>
      </c>
      <c r="H59" s="118">
        <f>SUM(H60:H66)</f>
        <v>0</v>
      </c>
      <c r="I59" s="112">
        <f t="shared" si="12"/>
        <v>21002</v>
      </c>
      <c r="J59" s="254">
        <f>SUM(J60:J66)</f>
        <v>0</v>
      </c>
      <c r="K59" s="118">
        <f>SUM(K60:K66)</f>
        <v>0</v>
      </c>
      <c r="L59" s="112">
        <f t="shared" si="13"/>
        <v>0</v>
      </c>
      <c r="M59" s="135">
        <f>SUM(M60:M66)</f>
        <v>0</v>
      </c>
      <c r="N59" s="38">
        <f>SUM(N60:N66)</f>
        <v>0</v>
      </c>
      <c r="O59" s="112">
        <f t="shared" si="14"/>
        <v>0</v>
      </c>
      <c r="P59" s="344"/>
      <c r="R59" s="300"/>
      <c r="S59" s="300"/>
      <c r="T59" s="300"/>
      <c r="U59" s="300"/>
    </row>
    <row r="60" spans="1:21" x14ac:dyDescent="0.25">
      <c r="A60" s="35">
        <v>1141</v>
      </c>
      <c r="B60" s="56" t="s">
        <v>57</v>
      </c>
      <c r="C60" s="362">
        <f t="shared" si="20"/>
        <v>3723</v>
      </c>
      <c r="D60" s="253">
        <v>3723</v>
      </c>
      <c r="E60" s="59"/>
      <c r="F60" s="143">
        <f t="shared" si="11"/>
        <v>3723</v>
      </c>
      <c r="G60" s="253"/>
      <c r="H60" s="202"/>
      <c r="I60" s="110">
        <f t="shared" si="12"/>
        <v>0</v>
      </c>
      <c r="J60" s="253"/>
      <c r="K60" s="202"/>
      <c r="L60" s="110">
        <f t="shared" si="13"/>
        <v>0</v>
      </c>
      <c r="M60" s="125"/>
      <c r="N60" s="59"/>
      <c r="O60" s="110">
        <f t="shared" si="14"/>
        <v>0</v>
      </c>
      <c r="P60" s="344"/>
      <c r="R60" s="300"/>
      <c r="S60" s="300"/>
      <c r="T60" s="300"/>
      <c r="U60" s="300"/>
    </row>
    <row r="61" spans="1:21" ht="24.75" customHeight="1" x14ac:dyDescent="0.25">
      <c r="A61" s="35">
        <v>1142</v>
      </c>
      <c r="B61" s="56" t="s">
        <v>58</v>
      </c>
      <c r="C61" s="362">
        <f t="shared" si="20"/>
        <v>918</v>
      </c>
      <c r="D61" s="253">
        <v>918</v>
      </c>
      <c r="E61" s="59"/>
      <c r="F61" s="143">
        <f t="shared" si="11"/>
        <v>918</v>
      </c>
      <c r="G61" s="253"/>
      <c r="H61" s="202"/>
      <c r="I61" s="110">
        <f t="shared" si="12"/>
        <v>0</v>
      </c>
      <c r="J61" s="253"/>
      <c r="K61" s="202"/>
      <c r="L61" s="110">
        <f t="shared" si="13"/>
        <v>0</v>
      </c>
      <c r="M61" s="125"/>
      <c r="N61" s="59"/>
      <c r="O61" s="110">
        <f t="shared" si="14"/>
        <v>0</v>
      </c>
      <c r="P61" s="344"/>
      <c r="R61" s="300"/>
      <c r="S61" s="300"/>
      <c r="T61" s="300"/>
      <c r="U61" s="300"/>
    </row>
    <row r="62" spans="1:21" ht="24" x14ac:dyDescent="0.25">
      <c r="A62" s="35">
        <v>1145</v>
      </c>
      <c r="B62" s="56" t="s">
        <v>59</v>
      </c>
      <c r="C62" s="362">
        <f t="shared" si="20"/>
        <v>2090</v>
      </c>
      <c r="D62" s="253"/>
      <c r="E62" s="59"/>
      <c r="F62" s="143">
        <f t="shared" si="11"/>
        <v>0</v>
      </c>
      <c r="G62" s="253">
        <v>2090</v>
      </c>
      <c r="H62" s="202"/>
      <c r="I62" s="110">
        <f t="shared" si="12"/>
        <v>2090</v>
      </c>
      <c r="J62" s="253"/>
      <c r="K62" s="202"/>
      <c r="L62" s="110">
        <f t="shared" si="13"/>
        <v>0</v>
      </c>
      <c r="M62" s="125"/>
      <c r="N62" s="59"/>
      <c r="O62" s="110">
        <f t="shared" si="14"/>
        <v>0</v>
      </c>
      <c r="P62" s="344"/>
      <c r="R62" s="300"/>
      <c r="S62" s="300"/>
      <c r="T62" s="300"/>
      <c r="U62" s="300"/>
    </row>
    <row r="63" spans="1:21" ht="27.75" customHeight="1" x14ac:dyDescent="0.25">
      <c r="A63" s="35">
        <v>1146</v>
      </c>
      <c r="B63" s="56" t="s">
        <v>60</v>
      </c>
      <c r="C63" s="362">
        <f t="shared" si="20"/>
        <v>0</v>
      </c>
      <c r="D63" s="253"/>
      <c r="E63" s="59"/>
      <c r="F63" s="143">
        <f t="shared" si="11"/>
        <v>0</v>
      </c>
      <c r="G63" s="253"/>
      <c r="H63" s="202"/>
      <c r="I63" s="110">
        <f t="shared" si="12"/>
        <v>0</v>
      </c>
      <c r="J63" s="253"/>
      <c r="K63" s="202"/>
      <c r="L63" s="110">
        <f t="shared" si="13"/>
        <v>0</v>
      </c>
      <c r="M63" s="125"/>
      <c r="N63" s="59"/>
      <c r="O63" s="110">
        <f t="shared" si="14"/>
        <v>0</v>
      </c>
      <c r="P63" s="344"/>
      <c r="R63" s="300"/>
      <c r="S63" s="300"/>
      <c r="T63" s="300"/>
      <c r="U63" s="300"/>
    </row>
    <row r="64" spans="1:21" ht="60" x14ac:dyDescent="0.25">
      <c r="A64" s="35">
        <v>1147</v>
      </c>
      <c r="B64" s="56" t="s">
        <v>61</v>
      </c>
      <c r="C64" s="362">
        <f t="shared" si="20"/>
        <v>2347</v>
      </c>
      <c r="D64" s="253">
        <v>1747</v>
      </c>
      <c r="E64" s="59">
        <v>600</v>
      </c>
      <c r="F64" s="143">
        <f t="shared" si="11"/>
        <v>2347</v>
      </c>
      <c r="G64" s="253"/>
      <c r="H64" s="202"/>
      <c r="I64" s="110">
        <f t="shared" si="12"/>
        <v>0</v>
      </c>
      <c r="J64" s="253"/>
      <c r="K64" s="202"/>
      <c r="L64" s="110">
        <f t="shared" si="13"/>
        <v>0</v>
      </c>
      <c r="M64" s="125"/>
      <c r="N64" s="59"/>
      <c r="O64" s="110">
        <f t="shared" si="14"/>
        <v>0</v>
      </c>
      <c r="P64" s="344" t="s">
        <v>330</v>
      </c>
      <c r="R64" s="300"/>
      <c r="S64" s="300"/>
      <c r="T64" s="300"/>
      <c r="U64" s="300"/>
    </row>
    <row r="65" spans="1:21" x14ac:dyDescent="0.25">
      <c r="A65" s="35">
        <v>1148</v>
      </c>
      <c r="B65" s="56" t="s">
        <v>295</v>
      </c>
      <c r="C65" s="362">
        <f t="shared" si="20"/>
        <v>13020</v>
      </c>
      <c r="D65" s="253">
        <v>13020</v>
      </c>
      <c r="E65" s="59"/>
      <c r="F65" s="143">
        <f t="shared" si="11"/>
        <v>13020</v>
      </c>
      <c r="G65" s="253"/>
      <c r="H65" s="202"/>
      <c r="I65" s="110">
        <f t="shared" si="12"/>
        <v>0</v>
      </c>
      <c r="J65" s="253"/>
      <c r="K65" s="202"/>
      <c r="L65" s="110">
        <f t="shared" si="13"/>
        <v>0</v>
      </c>
      <c r="M65" s="125"/>
      <c r="N65" s="59"/>
      <c r="O65" s="110">
        <f t="shared" si="14"/>
        <v>0</v>
      </c>
      <c r="P65" s="344"/>
      <c r="R65" s="300"/>
      <c r="S65" s="300"/>
      <c r="T65" s="300"/>
      <c r="U65" s="300"/>
    </row>
    <row r="66" spans="1:21" ht="37.5" customHeight="1" x14ac:dyDescent="0.25">
      <c r="A66" s="35">
        <v>1149</v>
      </c>
      <c r="B66" s="56" t="s">
        <v>62</v>
      </c>
      <c r="C66" s="362">
        <f t="shared" si="20"/>
        <v>19294</v>
      </c>
      <c r="D66" s="253">
        <v>382</v>
      </c>
      <c r="E66" s="59"/>
      <c r="F66" s="143">
        <f t="shared" si="11"/>
        <v>382</v>
      </c>
      <c r="G66" s="253">
        <f>18120+792</f>
        <v>18912</v>
      </c>
      <c r="H66" s="202"/>
      <c r="I66" s="110">
        <f t="shared" si="12"/>
        <v>18912</v>
      </c>
      <c r="J66" s="253"/>
      <c r="K66" s="202"/>
      <c r="L66" s="110">
        <f t="shared" si="13"/>
        <v>0</v>
      </c>
      <c r="M66" s="125"/>
      <c r="N66" s="59"/>
      <c r="O66" s="110">
        <f t="shared" si="14"/>
        <v>0</v>
      </c>
      <c r="P66" s="344"/>
      <c r="R66" s="300"/>
      <c r="S66" s="300"/>
      <c r="T66" s="300"/>
      <c r="U66" s="300"/>
    </row>
    <row r="67" spans="1:21" ht="36" x14ac:dyDescent="0.25">
      <c r="A67" s="106">
        <v>1150</v>
      </c>
      <c r="B67" s="78" t="s">
        <v>63</v>
      </c>
      <c r="C67" s="362">
        <f t="shared" si="20"/>
        <v>0</v>
      </c>
      <c r="D67" s="255"/>
      <c r="E67" s="113"/>
      <c r="F67" s="256">
        <f t="shared" si="11"/>
        <v>0</v>
      </c>
      <c r="G67" s="255"/>
      <c r="H67" s="203"/>
      <c r="I67" s="114">
        <f t="shared" si="12"/>
        <v>0</v>
      </c>
      <c r="J67" s="255"/>
      <c r="K67" s="203"/>
      <c r="L67" s="114">
        <f t="shared" si="13"/>
        <v>0</v>
      </c>
      <c r="M67" s="301"/>
      <c r="N67" s="113"/>
      <c r="O67" s="114">
        <f t="shared" si="14"/>
        <v>0</v>
      </c>
      <c r="P67" s="348"/>
      <c r="R67" s="300"/>
      <c r="S67" s="300"/>
      <c r="T67" s="300"/>
      <c r="U67" s="300"/>
    </row>
    <row r="68" spans="1:21" ht="36" x14ac:dyDescent="0.25">
      <c r="A68" s="42">
        <v>1200</v>
      </c>
      <c r="B68" s="104" t="s">
        <v>64</v>
      </c>
      <c r="C68" s="373">
        <f t="shared" si="20"/>
        <v>126019</v>
      </c>
      <c r="D68" s="249">
        <f t="shared" ref="D68" si="22">SUM(D69:D70)</f>
        <v>52193</v>
      </c>
      <c r="E68" s="48">
        <f>SUM(E69:E70)</f>
        <v>-600</v>
      </c>
      <c r="F68" s="250">
        <f>D68+E68</f>
        <v>51593</v>
      </c>
      <c r="G68" s="249">
        <f>SUM(G69:G70)</f>
        <v>74426</v>
      </c>
      <c r="H68" s="105">
        <f>SUM(H69:H70)</f>
        <v>0</v>
      </c>
      <c r="I68" s="115">
        <f t="shared" si="12"/>
        <v>74426</v>
      </c>
      <c r="J68" s="249">
        <f>SUM(J69:J70)</f>
        <v>0</v>
      </c>
      <c r="K68" s="105">
        <f>SUM(K69:K70)</f>
        <v>0</v>
      </c>
      <c r="L68" s="115">
        <f t="shared" si="13"/>
        <v>0</v>
      </c>
      <c r="M68" s="123">
        <f>SUM(M69:M70)</f>
        <v>0</v>
      </c>
      <c r="N68" s="48">
        <f>SUM(N69:N70)</f>
        <v>0</v>
      </c>
      <c r="O68" s="115">
        <f t="shared" si="14"/>
        <v>0</v>
      </c>
      <c r="P68" s="346"/>
      <c r="R68" s="300"/>
      <c r="S68" s="300"/>
      <c r="T68" s="300"/>
      <c r="U68" s="300"/>
    </row>
    <row r="69" spans="1:21" ht="24" x14ac:dyDescent="0.25">
      <c r="A69" s="116">
        <v>1210</v>
      </c>
      <c r="B69" s="50" t="s">
        <v>65</v>
      </c>
      <c r="C69" s="374">
        <f t="shared" si="20"/>
        <v>101988</v>
      </c>
      <c r="D69" s="252">
        <v>30162</v>
      </c>
      <c r="E69" s="53">
        <v>-600</v>
      </c>
      <c r="F69" s="145">
        <f t="shared" si="11"/>
        <v>29562</v>
      </c>
      <c r="G69" s="252">
        <f>69445+2981</f>
        <v>72426</v>
      </c>
      <c r="H69" s="201"/>
      <c r="I69" s="109">
        <f t="shared" si="12"/>
        <v>72426</v>
      </c>
      <c r="J69" s="252"/>
      <c r="K69" s="201"/>
      <c r="L69" s="109">
        <f t="shared" si="13"/>
        <v>0</v>
      </c>
      <c r="M69" s="294"/>
      <c r="N69" s="53"/>
      <c r="O69" s="109">
        <f t="shared" si="14"/>
        <v>0</v>
      </c>
      <c r="P69" s="343" t="s">
        <v>327</v>
      </c>
      <c r="R69" s="300"/>
      <c r="S69" s="300"/>
      <c r="T69" s="300"/>
      <c r="U69" s="300"/>
    </row>
    <row r="70" spans="1:21" ht="24" x14ac:dyDescent="0.25">
      <c r="A70" s="111">
        <v>1220</v>
      </c>
      <c r="B70" s="56" t="s">
        <v>66</v>
      </c>
      <c r="C70" s="362">
        <f t="shared" si="20"/>
        <v>24031</v>
      </c>
      <c r="D70" s="254">
        <f t="shared" ref="D70" si="23">SUM(D71:D75)</f>
        <v>22031</v>
      </c>
      <c r="E70" s="38">
        <f>SUM(E71:E75)</f>
        <v>0</v>
      </c>
      <c r="F70" s="149">
        <f t="shared" si="11"/>
        <v>22031</v>
      </c>
      <c r="G70" s="254">
        <f>SUM(G71:G75)</f>
        <v>2000</v>
      </c>
      <c r="H70" s="118">
        <f>SUM(H71:H75)</f>
        <v>0</v>
      </c>
      <c r="I70" s="112">
        <f t="shared" si="12"/>
        <v>2000</v>
      </c>
      <c r="J70" s="254">
        <f>SUM(J71:J75)</f>
        <v>0</v>
      </c>
      <c r="K70" s="118">
        <f>SUM(K71:K75)</f>
        <v>0</v>
      </c>
      <c r="L70" s="112">
        <f t="shared" si="13"/>
        <v>0</v>
      </c>
      <c r="M70" s="135">
        <f>SUM(M71:M75)</f>
        <v>0</v>
      </c>
      <c r="N70" s="38">
        <f>SUM(N71:N75)</f>
        <v>0</v>
      </c>
      <c r="O70" s="112">
        <f t="shared" si="14"/>
        <v>0</v>
      </c>
      <c r="P70" s="344"/>
      <c r="R70" s="300"/>
      <c r="S70" s="300"/>
      <c r="T70" s="300"/>
      <c r="U70" s="300"/>
    </row>
    <row r="71" spans="1:21" ht="60" x14ac:dyDescent="0.25">
      <c r="A71" s="35">
        <v>1221</v>
      </c>
      <c r="B71" s="56" t="s">
        <v>296</v>
      </c>
      <c r="C71" s="362">
        <f t="shared" si="20"/>
        <v>15850</v>
      </c>
      <c r="D71" s="253">
        <v>13850</v>
      </c>
      <c r="E71" s="59"/>
      <c r="F71" s="143">
        <f t="shared" si="11"/>
        <v>13850</v>
      </c>
      <c r="G71" s="253">
        <v>2000</v>
      </c>
      <c r="H71" s="202"/>
      <c r="I71" s="110">
        <f t="shared" si="12"/>
        <v>2000</v>
      </c>
      <c r="J71" s="253"/>
      <c r="K71" s="202"/>
      <c r="L71" s="110">
        <f t="shared" si="13"/>
        <v>0</v>
      </c>
      <c r="M71" s="125"/>
      <c r="N71" s="59"/>
      <c r="O71" s="110">
        <f t="shared" si="14"/>
        <v>0</v>
      </c>
      <c r="P71" s="344"/>
      <c r="R71" s="300"/>
      <c r="S71" s="300"/>
      <c r="T71" s="300"/>
      <c r="U71" s="300"/>
    </row>
    <row r="72" spans="1:21" x14ac:dyDescent="0.25">
      <c r="A72" s="35">
        <v>1223</v>
      </c>
      <c r="B72" s="56" t="s">
        <v>67</v>
      </c>
      <c r="C72" s="362">
        <f t="shared" si="20"/>
        <v>0</v>
      </c>
      <c r="D72" s="253"/>
      <c r="E72" s="59"/>
      <c r="F72" s="143">
        <f t="shared" si="11"/>
        <v>0</v>
      </c>
      <c r="G72" s="253"/>
      <c r="H72" s="202"/>
      <c r="I72" s="110">
        <f t="shared" si="12"/>
        <v>0</v>
      </c>
      <c r="J72" s="253"/>
      <c r="K72" s="202"/>
      <c r="L72" s="110">
        <f t="shared" si="13"/>
        <v>0</v>
      </c>
      <c r="M72" s="125"/>
      <c r="N72" s="59"/>
      <c r="O72" s="110">
        <f t="shared" si="14"/>
        <v>0</v>
      </c>
      <c r="P72" s="344"/>
      <c r="R72" s="300"/>
      <c r="S72" s="300"/>
      <c r="T72" s="300"/>
      <c r="U72" s="300"/>
    </row>
    <row r="73" spans="1:21" x14ac:dyDescent="0.25">
      <c r="A73" s="35">
        <v>1225</v>
      </c>
      <c r="B73" s="56" t="s">
        <v>293</v>
      </c>
      <c r="C73" s="362">
        <f t="shared" si="20"/>
        <v>0</v>
      </c>
      <c r="D73" s="253"/>
      <c r="E73" s="59"/>
      <c r="F73" s="143">
        <f t="shared" si="11"/>
        <v>0</v>
      </c>
      <c r="G73" s="253"/>
      <c r="H73" s="202"/>
      <c r="I73" s="110">
        <f t="shared" si="12"/>
        <v>0</v>
      </c>
      <c r="J73" s="253"/>
      <c r="K73" s="202"/>
      <c r="L73" s="110">
        <f t="shared" si="13"/>
        <v>0</v>
      </c>
      <c r="M73" s="125"/>
      <c r="N73" s="59"/>
      <c r="O73" s="110">
        <f t="shared" si="14"/>
        <v>0</v>
      </c>
      <c r="P73" s="344"/>
      <c r="R73" s="300"/>
      <c r="S73" s="300"/>
      <c r="T73" s="300"/>
      <c r="U73" s="300"/>
    </row>
    <row r="74" spans="1:21" ht="36" x14ac:dyDescent="0.25">
      <c r="A74" s="35">
        <v>1227</v>
      </c>
      <c r="B74" s="56" t="s">
        <v>68</v>
      </c>
      <c r="C74" s="362">
        <f t="shared" si="20"/>
        <v>8111</v>
      </c>
      <c r="D74" s="253">
        <v>8111</v>
      </c>
      <c r="E74" s="59"/>
      <c r="F74" s="143">
        <f t="shared" si="11"/>
        <v>8111</v>
      </c>
      <c r="G74" s="253"/>
      <c r="H74" s="202"/>
      <c r="I74" s="110">
        <f t="shared" si="12"/>
        <v>0</v>
      </c>
      <c r="J74" s="253"/>
      <c r="K74" s="202"/>
      <c r="L74" s="110">
        <f t="shared" si="13"/>
        <v>0</v>
      </c>
      <c r="M74" s="125"/>
      <c r="N74" s="59"/>
      <c r="O74" s="110">
        <f t="shared" si="14"/>
        <v>0</v>
      </c>
      <c r="P74" s="344"/>
      <c r="R74" s="300"/>
      <c r="S74" s="300"/>
      <c r="T74" s="300"/>
      <c r="U74" s="300"/>
    </row>
    <row r="75" spans="1:21" ht="60" x14ac:dyDescent="0.25">
      <c r="A75" s="35">
        <v>1228</v>
      </c>
      <c r="B75" s="56" t="s">
        <v>297</v>
      </c>
      <c r="C75" s="362">
        <f t="shared" si="20"/>
        <v>70</v>
      </c>
      <c r="D75" s="253">
        <v>70</v>
      </c>
      <c r="E75" s="59"/>
      <c r="F75" s="143">
        <f t="shared" si="11"/>
        <v>70</v>
      </c>
      <c r="G75" s="253"/>
      <c r="H75" s="202"/>
      <c r="I75" s="110">
        <f t="shared" si="12"/>
        <v>0</v>
      </c>
      <c r="J75" s="253"/>
      <c r="K75" s="202"/>
      <c r="L75" s="110">
        <f t="shared" si="13"/>
        <v>0</v>
      </c>
      <c r="M75" s="125"/>
      <c r="N75" s="59"/>
      <c r="O75" s="110">
        <f t="shared" si="14"/>
        <v>0</v>
      </c>
      <c r="P75" s="344"/>
      <c r="R75" s="300"/>
      <c r="S75" s="300"/>
      <c r="T75" s="300"/>
      <c r="U75" s="300"/>
    </row>
    <row r="76" spans="1:21" ht="15" customHeight="1" x14ac:dyDescent="0.25">
      <c r="A76" s="100">
        <v>2000</v>
      </c>
      <c r="B76" s="100" t="s">
        <v>69</v>
      </c>
      <c r="C76" s="383">
        <f t="shared" si="20"/>
        <v>102333</v>
      </c>
      <c r="D76" s="247">
        <f t="shared" ref="D76" si="24">SUM(D77,D84,D131,D165,D166,D173)</f>
        <v>83181</v>
      </c>
      <c r="E76" s="102">
        <f>SUM(E77,E84,E131,E165,E166,E173)</f>
        <v>0</v>
      </c>
      <c r="F76" s="248">
        <f t="shared" si="11"/>
        <v>83181</v>
      </c>
      <c r="G76" s="247">
        <f>SUM(G77,G84,G131,G165,G166,G173)</f>
        <v>3570</v>
      </c>
      <c r="H76" s="199">
        <f>SUM(H77,H84,H131,H165,H166,H173)</f>
        <v>0</v>
      </c>
      <c r="I76" s="103">
        <f t="shared" si="12"/>
        <v>3570</v>
      </c>
      <c r="J76" s="247">
        <f>SUM(J77,J84,J131,J165,J166,J173)</f>
        <v>15082</v>
      </c>
      <c r="K76" s="199">
        <f>SUM(K77,K84,K131,K165,K166,K173)</f>
        <v>0</v>
      </c>
      <c r="L76" s="103">
        <f t="shared" si="13"/>
        <v>15082</v>
      </c>
      <c r="M76" s="139">
        <f>SUM(M77,M84,M131,M165,M166,M173)</f>
        <v>500</v>
      </c>
      <c r="N76" s="102">
        <f>SUM(N77,N84,N131,N165,N166,N173)</f>
        <v>0</v>
      </c>
      <c r="O76" s="103">
        <f t="shared" si="14"/>
        <v>500</v>
      </c>
      <c r="P76" s="352"/>
      <c r="R76" s="300"/>
      <c r="S76" s="300"/>
      <c r="T76" s="300"/>
      <c r="U76" s="300"/>
    </row>
    <row r="77" spans="1:21" ht="24" x14ac:dyDescent="0.25">
      <c r="A77" s="42">
        <v>2100</v>
      </c>
      <c r="B77" s="104" t="s">
        <v>298</v>
      </c>
      <c r="C77" s="373">
        <f t="shared" si="20"/>
        <v>257</v>
      </c>
      <c r="D77" s="249">
        <f t="shared" ref="D77" si="25">SUM(D78,D81)</f>
        <v>257</v>
      </c>
      <c r="E77" s="48">
        <f>SUM(E78,E81)</f>
        <v>0</v>
      </c>
      <c r="F77" s="250">
        <f t="shared" si="11"/>
        <v>257</v>
      </c>
      <c r="G77" s="249">
        <f>SUM(G78,G81)</f>
        <v>0</v>
      </c>
      <c r="H77" s="105">
        <f>SUM(H78,H81)</f>
        <v>0</v>
      </c>
      <c r="I77" s="115">
        <f t="shared" si="12"/>
        <v>0</v>
      </c>
      <c r="J77" s="249">
        <f>SUM(J78,J81)</f>
        <v>0</v>
      </c>
      <c r="K77" s="105">
        <f>SUM(K78,K81)</f>
        <v>0</v>
      </c>
      <c r="L77" s="115">
        <f t="shared" si="13"/>
        <v>0</v>
      </c>
      <c r="M77" s="123">
        <f>SUM(M78,M81)</f>
        <v>0</v>
      </c>
      <c r="N77" s="48">
        <f>SUM(N78,N81)</f>
        <v>0</v>
      </c>
      <c r="O77" s="115">
        <f t="shared" si="14"/>
        <v>0</v>
      </c>
      <c r="P77" s="346"/>
      <c r="R77" s="300"/>
      <c r="S77" s="300"/>
      <c r="T77" s="300"/>
      <c r="U77" s="300"/>
    </row>
    <row r="78" spans="1:21" ht="24" x14ac:dyDescent="0.25">
      <c r="A78" s="116">
        <v>2110</v>
      </c>
      <c r="B78" s="50" t="s">
        <v>299</v>
      </c>
      <c r="C78" s="374">
        <f t="shared" si="20"/>
        <v>257</v>
      </c>
      <c r="D78" s="257">
        <f t="shared" ref="D78" si="26">SUM(D79:D80)</f>
        <v>257</v>
      </c>
      <c r="E78" s="68">
        <f>SUM(E79:E80)</f>
        <v>0</v>
      </c>
      <c r="F78" s="258">
        <f t="shared" si="11"/>
        <v>257</v>
      </c>
      <c r="G78" s="257">
        <f>SUM(G79:G80)</f>
        <v>0</v>
      </c>
      <c r="H78" s="204">
        <f>SUM(H79:H80)</f>
        <v>0</v>
      </c>
      <c r="I78" s="117">
        <f t="shared" si="12"/>
        <v>0</v>
      </c>
      <c r="J78" s="257">
        <f>SUM(J79:J80)</f>
        <v>0</v>
      </c>
      <c r="K78" s="204">
        <f>SUM(K79:K80)</f>
        <v>0</v>
      </c>
      <c r="L78" s="117">
        <f t="shared" si="13"/>
        <v>0</v>
      </c>
      <c r="M78" s="141">
        <f>SUM(M79:M80)</f>
        <v>0</v>
      </c>
      <c r="N78" s="68">
        <f>SUM(N79:N80)</f>
        <v>0</v>
      </c>
      <c r="O78" s="117">
        <f t="shared" si="14"/>
        <v>0</v>
      </c>
      <c r="P78" s="343"/>
      <c r="R78" s="300"/>
      <c r="S78" s="300"/>
      <c r="T78" s="300"/>
      <c r="U78" s="300"/>
    </row>
    <row r="79" spans="1:21" x14ac:dyDescent="0.25">
      <c r="A79" s="35">
        <v>2111</v>
      </c>
      <c r="B79" s="56" t="s">
        <v>70</v>
      </c>
      <c r="C79" s="362">
        <f t="shared" si="20"/>
        <v>0</v>
      </c>
      <c r="D79" s="253"/>
      <c r="E79" s="59"/>
      <c r="F79" s="143">
        <f t="shared" si="11"/>
        <v>0</v>
      </c>
      <c r="G79" s="253"/>
      <c r="H79" s="202"/>
      <c r="I79" s="110">
        <f t="shared" si="12"/>
        <v>0</v>
      </c>
      <c r="J79" s="253"/>
      <c r="K79" s="202"/>
      <c r="L79" s="110">
        <f t="shared" si="13"/>
        <v>0</v>
      </c>
      <c r="M79" s="125"/>
      <c r="N79" s="59"/>
      <c r="O79" s="110">
        <f t="shared" si="14"/>
        <v>0</v>
      </c>
      <c r="P79" s="344"/>
      <c r="R79" s="300"/>
      <c r="S79" s="300"/>
      <c r="T79" s="300"/>
      <c r="U79" s="300"/>
    </row>
    <row r="80" spans="1:21" ht="24" x14ac:dyDescent="0.25">
      <c r="A80" s="35">
        <v>2112</v>
      </c>
      <c r="B80" s="56" t="s">
        <v>300</v>
      </c>
      <c r="C80" s="362">
        <f t="shared" si="20"/>
        <v>257</v>
      </c>
      <c r="D80" s="253">
        <v>257</v>
      </c>
      <c r="E80" s="59"/>
      <c r="F80" s="143">
        <f t="shared" si="11"/>
        <v>257</v>
      </c>
      <c r="G80" s="253"/>
      <c r="H80" s="202"/>
      <c r="I80" s="110">
        <f t="shared" si="12"/>
        <v>0</v>
      </c>
      <c r="J80" s="253"/>
      <c r="K80" s="202"/>
      <c r="L80" s="110">
        <f t="shared" si="13"/>
        <v>0</v>
      </c>
      <c r="M80" s="125"/>
      <c r="N80" s="59"/>
      <c r="O80" s="110">
        <f t="shared" si="14"/>
        <v>0</v>
      </c>
      <c r="P80" s="344"/>
      <c r="R80" s="300"/>
      <c r="S80" s="300"/>
      <c r="T80" s="300"/>
      <c r="U80" s="300"/>
    </row>
    <row r="81" spans="1:21" ht="33" customHeight="1" x14ac:dyDescent="0.25">
      <c r="A81" s="111">
        <v>2120</v>
      </c>
      <c r="B81" s="56" t="s">
        <v>301</v>
      </c>
      <c r="C81" s="362">
        <f t="shared" si="20"/>
        <v>0</v>
      </c>
      <c r="D81" s="254">
        <f t="shared" ref="D81" si="27">SUM(D82:D83)</f>
        <v>0</v>
      </c>
      <c r="E81" s="38">
        <f>SUM(E82:E83)</f>
        <v>0</v>
      </c>
      <c r="F81" s="149">
        <f t="shared" si="11"/>
        <v>0</v>
      </c>
      <c r="G81" s="254">
        <f>SUM(G82:G83)</f>
        <v>0</v>
      </c>
      <c r="H81" s="118">
        <f>SUM(H82:H83)</f>
        <v>0</v>
      </c>
      <c r="I81" s="112">
        <f t="shared" si="12"/>
        <v>0</v>
      </c>
      <c r="J81" s="254">
        <f>SUM(J82:J83)</f>
        <v>0</v>
      </c>
      <c r="K81" s="118">
        <f>SUM(K82:K83)</f>
        <v>0</v>
      </c>
      <c r="L81" s="112">
        <f t="shared" si="13"/>
        <v>0</v>
      </c>
      <c r="M81" s="135">
        <f>SUM(M82:M83)</f>
        <v>0</v>
      </c>
      <c r="N81" s="38">
        <f>SUM(N82:N83)</f>
        <v>0</v>
      </c>
      <c r="O81" s="112">
        <f t="shared" si="14"/>
        <v>0</v>
      </c>
      <c r="P81" s="344"/>
      <c r="R81" s="300"/>
      <c r="S81" s="300"/>
      <c r="T81" s="300"/>
      <c r="U81" s="300"/>
    </row>
    <row r="82" spans="1:21" x14ac:dyDescent="0.25">
      <c r="A82" s="35">
        <v>2121</v>
      </c>
      <c r="B82" s="56" t="s">
        <v>70</v>
      </c>
      <c r="C82" s="362">
        <f t="shared" si="20"/>
        <v>0</v>
      </c>
      <c r="D82" s="253"/>
      <c r="E82" s="59"/>
      <c r="F82" s="143">
        <f t="shared" si="11"/>
        <v>0</v>
      </c>
      <c r="G82" s="253"/>
      <c r="H82" s="202"/>
      <c r="I82" s="110">
        <f t="shared" si="12"/>
        <v>0</v>
      </c>
      <c r="J82" s="253"/>
      <c r="K82" s="202"/>
      <c r="L82" s="110">
        <f t="shared" si="13"/>
        <v>0</v>
      </c>
      <c r="M82" s="125"/>
      <c r="N82" s="59"/>
      <c r="O82" s="110">
        <f t="shared" si="14"/>
        <v>0</v>
      </c>
      <c r="P82" s="344"/>
      <c r="R82" s="300"/>
      <c r="S82" s="300"/>
      <c r="T82" s="300"/>
      <c r="U82" s="300"/>
    </row>
    <row r="83" spans="1:21" ht="24" x14ac:dyDescent="0.25">
      <c r="A83" s="35">
        <v>2122</v>
      </c>
      <c r="B83" s="56" t="s">
        <v>300</v>
      </c>
      <c r="C83" s="362">
        <f t="shared" si="20"/>
        <v>0</v>
      </c>
      <c r="D83" s="253"/>
      <c r="E83" s="59"/>
      <c r="F83" s="143">
        <f t="shared" si="11"/>
        <v>0</v>
      </c>
      <c r="G83" s="253"/>
      <c r="H83" s="202"/>
      <c r="I83" s="110">
        <f t="shared" si="12"/>
        <v>0</v>
      </c>
      <c r="J83" s="253"/>
      <c r="K83" s="202"/>
      <c r="L83" s="110">
        <f t="shared" si="13"/>
        <v>0</v>
      </c>
      <c r="M83" s="125"/>
      <c r="N83" s="59"/>
      <c r="O83" s="110">
        <f t="shared" si="14"/>
        <v>0</v>
      </c>
      <c r="P83" s="344"/>
      <c r="R83" s="300"/>
      <c r="S83" s="300"/>
      <c r="T83" s="300"/>
      <c r="U83" s="300"/>
    </row>
    <row r="84" spans="1:21" x14ac:dyDescent="0.25">
      <c r="A84" s="42">
        <v>2200</v>
      </c>
      <c r="B84" s="104" t="s">
        <v>71</v>
      </c>
      <c r="C84" s="363">
        <f t="shared" si="20"/>
        <v>66892</v>
      </c>
      <c r="D84" s="249">
        <f t="shared" ref="D84" si="28">SUM(D85,D90,D96,D104,D113,D117,D123,D129)</f>
        <v>54220</v>
      </c>
      <c r="E84" s="48">
        <f>SUM(E85,E90,E96,E104,E113,E117,E123,E129)</f>
        <v>170</v>
      </c>
      <c r="F84" s="250">
        <f t="shared" si="11"/>
        <v>54390</v>
      </c>
      <c r="G84" s="249">
        <f>SUM(G85,G90,G96,G104,G113,G117,G123,G129)</f>
        <v>0</v>
      </c>
      <c r="H84" s="105">
        <f>SUM(H85,H90,H96,H104,H113,H117,H123,H129)</f>
        <v>0</v>
      </c>
      <c r="I84" s="115">
        <f t="shared" si="12"/>
        <v>0</v>
      </c>
      <c r="J84" s="249">
        <f>SUM(J85,J90,J96,J104,J113,J117,J123,J129)</f>
        <v>12502</v>
      </c>
      <c r="K84" s="105">
        <f>SUM(K85,K90,K96,K104,K113,K117,K123,K129)</f>
        <v>0</v>
      </c>
      <c r="L84" s="115">
        <f t="shared" si="13"/>
        <v>12502</v>
      </c>
      <c r="M84" s="137">
        <f>SUM(M85,M90,M96,M104,M113,M117,M123,M129)</f>
        <v>0</v>
      </c>
      <c r="N84" s="62">
        <f>SUM(N85,N90,N96,N104,N113,N117,N123,N129)</f>
        <v>0</v>
      </c>
      <c r="O84" s="284">
        <f t="shared" si="14"/>
        <v>0</v>
      </c>
      <c r="P84" s="354"/>
      <c r="R84" s="300"/>
      <c r="S84" s="300"/>
      <c r="T84" s="300"/>
      <c r="U84" s="300"/>
    </row>
    <row r="85" spans="1:21" ht="24" x14ac:dyDescent="0.25">
      <c r="A85" s="106">
        <v>2210</v>
      </c>
      <c r="B85" s="78" t="s">
        <v>72</v>
      </c>
      <c r="C85" s="378">
        <f t="shared" si="20"/>
        <v>2451</v>
      </c>
      <c r="D85" s="131">
        <f t="shared" ref="D85" si="29">SUM(D86:D89)</f>
        <v>2451</v>
      </c>
      <c r="E85" s="107">
        <f>SUM(E86:E89)</f>
        <v>0</v>
      </c>
      <c r="F85" s="251">
        <f t="shared" si="11"/>
        <v>2451</v>
      </c>
      <c r="G85" s="131">
        <f>SUM(G86:G89)</f>
        <v>0</v>
      </c>
      <c r="H85" s="200">
        <f>SUM(H86:H89)</f>
        <v>0</v>
      </c>
      <c r="I85" s="108">
        <f t="shared" si="12"/>
        <v>0</v>
      </c>
      <c r="J85" s="131">
        <f>SUM(J86:J89)</f>
        <v>0</v>
      </c>
      <c r="K85" s="200">
        <f>SUM(K86:K89)</f>
        <v>0</v>
      </c>
      <c r="L85" s="108">
        <f t="shared" si="13"/>
        <v>0</v>
      </c>
      <c r="M85" s="136">
        <f>SUM(M86:M89)</f>
        <v>0</v>
      </c>
      <c r="N85" s="107">
        <f>SUM(N86:N89)</f>
        <v>0</v>
      </c>
      <c r="O85" s="108">
        <f t="shared" si="14"/>
        <v>0</v>
      </c>
      <c r="P85" s="348"/>
      <c r="R85" s="300"/>
      <c r="S85" s="300"/>
      <c r="T85" s="300"/>
      <c r="U85" s="300"/>
    </row>
    <row r="86" spans="1:21" ht="24" x14ac:dyDescent="0.25">
      <c r="A86" s="31">
        <v>2211</v>
      </c>
      <c r="B86" s="50" t="s">
        <v>73</v>
      </c>
      <c r="C86" s="362">
        <f t="shared" si="20"/>
        <v>0</v>
      </c>
      <c r="D86" s="252"/>
      <c r="E86" s="53"/>
      <c r="F86" s="145">
        <f t="shared" si="11"/>
        <v>0</v>
      </c>
      <c r="G86" s="252"/>
      <c r="H86" s="201"/>
      <c r="I86" s="109">
        <f t="shared" si="12"/>
        <v>0</v>
      </c>
      <c r="J86" s="252"/>
      <c r="K86" s="201"/>
      <c r="L86" s="109">
        <f t="shared" si="13"/>
        <v>0</v>
      </c>
      <c r="M86" s="294"/>
      <c r="N86" s="53"/>
      <c r="O86" s="109">
        <f t="shared" si="14"/>
        <v>0</v>
      </c>
      <c r="P86" s="343"/>
      <c r="R86" s="300"/>
      <c r="S86" s="300"/>
      <c r="T86" s="300"/>
      <c r="U86" s="300"/>
    </row>
    <row r="87" spans="1:21" ht="36" x14ac:dyDescent="0.25">
      <c r="A87" s="35">
        <v>2212</v>
      </c>
      <c r="B87" s="56" t="s">
        <v>74</v>
      </c>
      <c r="C87" s="362">
        <f t="shared" si="20"/>
        <v>2049</v>
      </c>
      <c r="D87" s="253">
        <v>2049</v>
      </c>
      <c r="E87" s="59"/>
      <c r="F87" s="143">
        <f t="shared" si="11"/>
        <v>2049</v>
      </c>
      <c r="G87" s="253"/>
      <c r="H87" s="202"/>
      <c r="I87" s="110">
        <f t="shared" si="12"/>
        <v>0</v>
      </c>
      <c r="J87" s="253"/>
      <c r="K87" s="202"/>
      <c r="L87" s="110">
        <f t="shared" si="13"/>
        <v>0</v>
      </c>
      <c r="M87" s="125"/>
      <c r="N87" s="59"/>
      <c r="O87" s="110">
        <f t="shared" si="14"/>
        <v>0</v>
      </c>
      <c r="P87" s="344"/>
      <c r="R87" s="300"/>
      <c r="S87" s="300"/>
      <c r="T87" s="300"/>
      <c r="U87" s="300"/>
    </row>
    <row r="88" spans="1:21" ht="24" x14ac:dyDescent="0.25">
      <c r="A88" s="35">
        <v>2214</v>
      </c>
      <c r="B88" s="56" t="s">
        <v>75</v>
      </c>
      <c r="C88" s="362">
        <f t="shared" si="20"/>
        <v>356</v>
      </c>
      <c r="D88" s="253">
        <v>356</v>
      </c>
      <c r="E88" s="59"/>
      <c r="F88" s="143">
        <f t="shared" si="11"/>
        <v>356</v>
      </c>
      <c r="G88" s="253"/>
      <c r="H88" s="202"/>
      <c r="I88" s="110">
        <f t="shared" si="12"/>
        <v>0</v>
      </c>
      <c r="J88" s="253"/>
      <c r="K88" s="202"/>
      <c r="L88" s="110">
        <f t="shared" si="13"/>
        <v>0</v>
      </c>
      <c r="M88" s="125"/>
      <c r="N88" s="59"/>
      <c r="O88" s="110">
        <f t="shared" si="14"/>
        <v>0</v>
      </c>
      <c r="P88" s="344"/>
      <c r="R88" s="300"/>
      <c r="S88" s="300"/>
      <c r="T88" s="300"/>
      <c r="U88" s="300"/>
    </row>
    <row r="89" spans="1:21" x14ac:dyDescent="0.25">
      <c r="A89" s="35">
        <v>2219</v>
      </c>
      <c r="B89" s="56" t="s">
        <v>76</v>
      </c>
      <c r="C89" s="362">
        <f t="shared" si="20"/>
        <v>46</v>
      </c>
      <c r="D89" s="253">
        <f>460-414</f>
        <v>46</v>
      </c>
      <c r="E89" s="59"/>
      <c r="F89" s="143">
        <f t="shared" si="11"/>
        <v>46</v>
      </c>
      <c r="G89" s="253"/>
      <c r="H89" s="202"/>
      <c r="I89" s="110">
        <f t="shared" si="12"/>
        <v>0</v>
      </c>
      <c r="J89" s="253"/>
      <c r="K89" s="202"/>
      <c r="L89" s="110">
        <f t="shared" si="13"/>
        <v>0</v>
      </c>
      <c r="M89" s="125"/>
      <c r="N89" s="59"/>
      <c r="O89" s="110">
        <f t="shared" si="14"/>
        <v>0</v>
      </c>
      <c r="P89" s="344"/>
      <c r="R89" s="300"/>
      <c r="S89" s="300"/>
      <c r="T89" s="300"/>
      <c r="U89" s="300"/>
    </row>
    <row r="90" spans="1:21" ht="24" x14ac:dyDescent="0.25">
      <c r="A90" s="111">
        <v>2220</v>
      </c>
      <c r="B90" s="56" t="s">
        <v>77</v>
      </c>
      <c r="C90" s="362">
        <f t="shared" si="20"/>
        <v>42246</v>
      </c>
      <c r="D90" s="254">
        <f t="shared" ref="D90" si="30">SUM(D91:D95)</f>
        <v>38030</v>
      </c>
      <c r="E90" s="38">
        <f>SUM(E91:E95)</f>
        <v>0</v>
      </c>
      <c r="F90" s="149">
        <f t="shared" si="11"/>
        <v>38030</v>
      </c>
      <c r="G90" s="254">
        <f>SUM(G91:G95)</f>
        <v>0</v>
      </c>
      <c r="H90" s="118">
        <f>SUM(H91:H95)</f>
        <v>0</v>
      </c>
      <c r="I90" s="112">
        <f t="shared" si="12"/>
        <v>0</v>
      </c>
      <c r="J90" s="254">
        <f>SUM(J91:J95)</f>
        <v>4216</v>
      </c>
      <c r="K90" s="118">
        <f>SUM(K91:K95)</f>
        <v>0</v>
      </c>
      <c r="L90" s="112">
        <f t="shared" si="13"/>
        <v>4216</v>
      </c>
      <c r="M90" s="135">
        <f>SUM(M91:M95)</f>
        <v>0</v>
      </c>
      <c r="N90" s="38">
        <f>SUM(N91:N95)</f>
        <v>0</v>
      </c>
      <c r="O90" s="112">
        <f t="shared" si="14"/>
        <v>0</v>
      </c>
      <c r="P90" s="344"/>
      <c r="R90" s="300"/>
      <c r="S90" s="300"/>
      <c r="T90" s="300"/>
      <c r="U90" s="300"/>
    </row>
    <row r="91" spans="1:21" x14ac:dyDescent="0.25">
      <c r="A91" s="35">
        <v>2221</v>
      </c>
      <c r="B91" s="56" t="s">
        <v>78</v>
      </c>
      <c r="C91" s="362">
        <f t="shared" si="20"/>
        <v>29369</v>
      </c>
      <c r="D91" s="253">
        <v>29369</v>
      </c>
      <c r="E91" s="59"/>
      <c r="F91" s="143">
        <f t="shared" si="11"/>
        <v>29369</v>
      </c>
      <c r="G91" s="253"/>
      <c r="H91" s="202"/>
      <c r="I91" s="110">
        <f t="shared" si="12"/>
        <v>0</v>
      </c>
      <c r="J91" s="253"/>
      <c r="K91" s="202"/>
      <c r="L91" s="110">
        <f t="shared" si="13"/>
        <v>0</v>
      </c>
      <c r="M91" s="125"/>
      <c r="N91" s="59"/>
      <c r="O91" s="110">
        <f t="shared" si="14"/>
        <v>0</v>
      </c>
      <c r="P91" s="344"/>
      <c r="R91" s="300"/>
      <c r="S91" s="300"/>
      <c r="T91" s="300"/>
      <c r="U91" s="300"/>
    </row>
    <row r="92" spans="1:21" x14ac:dyDescent="0.25">
      <c r="A92" s="35">
        <v>2222</v>
      </c>
      <c r="B92" s="56" t="s">
        <v>79</v>
      </c>
      <c r="C92" s="362">
        <f t="shared" si="20"/>
        <v>2942</v>
      </c>
      <c r="D92" s="253">
        <v>2118</v>
      </c>
      <c r="E92" s="59"/>
      <c r="F92" s="143">
        <f t="shared" si="11"/>
        <v>2118</v>
      </c>
      <c r="G92" s="253"/>
      <c r="H92" s="202"/>
      <c r="I92" s="110">
        <f t="shared" si="12"/>
        <v>0</v>
      </c>
      <c r="J92" s="253">
        <v>824</v>
      </c>
      <c r="K92" s="202"/>
      <c r="L92" s="110">
        <f t="shared" si="13"/>
        <v>824</v>
      </c>
      <c r="M92" s="125"/>
      <c r="N92" s="59"/>
      <c r="O92" s="110">
        <f t="shared" si="14"/>
        <v>0</v>
      </c>
      <c r="P92" s="344"/>
      <c r="R92" s="300"/>
      <c r="S92" s="300"/>
      <c r="T92" s="300"/>
      <c r="U92" s="300"/>
    </row>
    <row r="93" spans="1:21" x14ac:dyDescent="0.25">
      <c r="A93" s="35">
        <v>2223</v>
      </c>
      <c r="B93" s="56" t="s">
        <v>80</v>
      </c>
      <c r="C93" s="362">
        <f t="shared" si="20"/>
        <v>9214</v>
      </c>
      <c r="D93" s="253">
        <v>6064</v>
      </c>
      <c r="E93" s="59"/>
      <c r="F93" s="143">
        <f t="shared" si="11"/>
        <v>6064</v>
      </c>
      <c r="G93" s="253"/>
      <c r="H93" s="202"/>
      <c r="I93" s="110">
        <f t="shared" si="12"/>
        <v>0</v>
      </c>
      <c r="J93" s="253">
        <f>3000+150</f>
        <v>3150</v>
      </c>
      <c r="K93" s="202"/>
      <c r="L93" s="110">
        <f t="shared" si="13"/>
        <v>3150</v>
      </c>
      <c r="M93" s="125"/>
      <c r="N93" s="59"/>
      <c r="O93" s="110">
        <f t="shared" si="14"/>
        <v>0</v>
      </c>
      <c r="P93" s="344"/>
      <c r="R93" s="300"/>
      <c r="S93" s="300"/>
      <c r="T93" s="300"/>
      <c r="U93" s="300"/>
    </row>
    <row r="94" spans="1:21" ht="11.25" customHeight="1" x14ac:dyDescent="0.25">
      <c r="A94" s="35">
        <v>2224</v>
      </c>
      <c r="B94" s="56" t="s">
        <v>302</v>
      </c>
      <c r="C94" s="362">
        <f t="shared" si="20"/>
        <v>721</v>
      </c>
      <c r="D94" s="253">
        <v>479</v>
      </c>
      <c r="E94" s="59"/>
      <c r="F94" s="143">
        <f t="shared" si="11"/>
        <v>479</v>
      </c>
      <c r="G94" s="253"/>
      <c r="H94" s="202"/>
      <c r="I94" s="110">
        <f t="shared" si="12"/>
        <v>0</v>
      </c>
      <c r="J94" s="253">
        <v>242</v>
      </c>
      <c r="K94" s="202"/>
      <c r="L94" s="110">
        <f t="shared" si="13"/>
        <v>242</v>
      </c>
      <c r="M94" s="125"/>
      <c r="N94" s="59"/>
      <c r="O94" s="110">
        <f t="shared" si="14"/>
        <v>0</v>
      </c>
      <c r="P94" s="344"/>
      <c r="R94" s="300"/>
      <c r="S94" s="300"/>
      <c r="T94" s="300"/>
      <c r="U94" s="300"/>
    </row>
    <row r="95" spans="1:21" ht="24" x14ac:dyDescent="0.25">
      <c r="A95" s="35">
        <v>2229</v>
      </c>
      <c r="B95" s="56" t="s">
        <v>81</v>
      </c>
      <c r="C95" s="362">
        <f t="shared" si="20"/>
        <v>0</v>
      </c>
      <c r="D95" s="253"/>
      <c r="E95" s="59"/>
      <c r="F95" s="143">
        <f t="shared" si="11"/>
        <v>0</v>
      </c>
      <c r="G95" s="253"/>
      <c r="H95" s="202"/>
      <c r="I95" s="110">
        <f t="shared" si="12"/>
        <v>0</v>
      </c>
      <c r="J95" s="253"/>
      <c r="K95" s="202"/>
      <c r="L95" s="110">
        <f t="shared" si="13"/>
        <v>0</v>
      </c>
      <c r="M95" s="125"/>
      <c r="N95" s="59"/>
      <c r="O95" s="110">
        <f t="shared" si="14"/>
        <v>0</v>
      </c>
      <c r="P95" s="344"/>
      <c r="R95" s="300"/>
      <c r="S95" s="300"/>
      <c r="T95" s="300"/>
      <c r="U95" s="300"/>
    </row>
    <row r="96" spans="1:21" ht="36" x14ac:dyDescent="0.25">
      <c r="A96" s="111">
        <v>2230</v>
      </c>
      <c r="B96" s="56" t="s">
        <v>82</v>
      </c>
      <c r="C96" s="362">
        <f t="shared" si="20"/>
        <v>2060</v>
      </c>
      <c r="D96" s="254">
        <f t="shared" ref="D96" si="31">SUM(D97:D103)</f>
        <v>1110</v>
      </c>
      <c r="E96" s="38">
        <f>SUM(E97:E103)</f>
        <v>450</v>
      </c>
      <c r="F96" s="149">
        <f t="shared" si="11"/>
        <v>1560</v>
      </c>
      <c r="G96" s="254">
        <f>SUM(G97:G103)</f>
        <v>0</v>
      </c>
      <c r="H96" s="118">
        <f>SUM(H97:H103)</f>
        <v>0</v>
      </c>
      <c r="I96" s="112">
        <f t="shared" si="12"/>
        <v>0</v>
      </c>
      <c r="J96" s="254">
        <f>SUM(J97:J103)</f>
        <v>500</v>
      </c>
      <c r="K96" s="118">
        <f>SUM(K97:K103)</f>
        <v>0</v>
      </c>
      <c r="L96" s="112">
        <f t="shared" si="13"/>
        <v>500</v>
      </c>
      <c r="M96" s="135">
        <f>SUM(M97:M103)</f>
        <v>0</v>
      </c>
      <c r="N96" s="38">
        <f>SUM(N97:N103)</f>
        <v>0</v>
      </c>
      <c r="O96" s="112">
        <f t="shared" si="14"/>
        <v>0</v>
      </c>
      <c r="P96" s="344"/>
      <c r="R96" s="300"/>
      <c r="S96" s="300"/>
      <c r="T96" s="300"/>
      <c r="U96" s="300"/>
    </row>
    <row r="97" spans="1:21" ht="24" x14ac:dyDescent="0.25">
      <c r="A97" s="35">
        <v>2231</v>
      </c>
      <c r="B97" s="56" t="s">
        <v>303</v>
      </c>
      <c r="C97" s="362">
        <f t="shared" si="20"/>
        <v>0</v>
      </c>
      <c r="D97" s="253"/>
      <c r="E97" s="59"/>
      <c r="F97" s="143">
        <f t="shared" si="11"/>
        <v>0</v>
      </c>
      <c r="G97" s="253"/>
      <c r="H97" s="202"/>
      <c r="I97" s="110">
        <f t="shared" si="12"/>
        <v>0</v>
      </c>
      <c r="J97" s="253"/>
      <c r="K97" s="202"/>
      <c r="L97" s="110">
        <f t="shared" si="13"/>
        <v>0</v>
      </c>
      <c r="M97" s="125"/>
      <c r="N97" s="59"/>
      <c r="O97" s="110">
        <f t="shared" si="14"/>
        <v>0</v>
      </c>
      <c r="P97" s="344"/>
      <c r="R97" s="300"/>
      <c r="S97" s="300"/>
      <c r="T97" s="300"/>
      <c r="U97" s="300"/>
    </row>
    <row r="98" spans="1:21" ht="36" x14ac:dyDescent="0.25">
      <c r="A98" s="35">
        <v>2232</v>
      </c>
      <c r="B98" s="56" t="s">
        <v>83</v>
      </c>
      <c r="C98" s="362">
        <f t="shared" si="20"/>
        <v>0</v>
      </c>
      <c r="D98" s="253"/>
      <c r="E98" s="59"/>
      <c r="F98" s="143">
        <f t="shared" si="11"/>
        <v>0</v>
      </c>
      <c r="G98" s="253"/>
      <c r="H98" s="202"/>
      <c r="I98" s="110">
        <f t="shared" si="12"/>
        <v>0</v>
      </c>
      <c r="J98" s="253"/>
      <c r="K98" s="202"/>
      <c r="L98" s="110">
        <f t="shared" si="13"/>
        <v>0</v>
      </c>
      <c r="M98" s="125"/>
      <c r="N98" s="59"/>
      <c r="O98" s="110">
        <f t="shared" si="14"/>
        <v>0</v>
      </c>
      <c r="P98" s="344"/>
      <c r="R98" s="300"/>
      <c r="S98" s="300"/>
      <c r="T98" s="300"/>
      <c r="U98" s="300"/>
    </row>
    <row r="99" spans="1:21" ht="24" x14ac:dyDescent="0.25">
      <c r="A99" s="31">
        <v>2233</v>
      </c>
      <c r="B99" s="50" t="s">
        <v>84</v>
      </c>
      <c r="C99" s="362">
        <f t="shared" si="20"/>
        <v>0</v>
      </c>
      <c r="D99" s="252"/>
      <c r="E99" s="53"/>
      <c r="F99" s="145">
        <f t="shared" si="11"/>
        <v>0</v>
      </c>
      <c r="G99" s="252"/>
      <c r="H99" s="201"/>
      <c r="I99" s="109">
        <f t="shared" si="12"/>
        <v>0</v>
      </c>
      <c r="J99" s="252"/>
      <c r="K99" s="201"/>
      <c r="L99" s="109">
        <f t="shared" si="13"/>
        <v>0</v>
      </c>
      <c r="M99" s="294"/>
      <c r="N99" s="53"/>
      <c r="O99" s="109">
        <f t="shared" si="14"/>
        <v>0</v>
      </c>
      <c r="P99" s="343"/>
      <c r="R99" s="300"/>
      <c r="S99" s="300"/>
      <c r="T99" s="300"/>
      <c r="U99" s="300"/>
    </row>
    <row r="100" spans="1:21" ht="36" x14ac:dyDescent="0.25">
      <c r="A100" s="35">
        <v>2234</v>
      </c>
      <c r="B100" s="56" t="s">
        <v>85</v>
      </c>
      <c r="C100" s="362">
        <f t="shared" si="20"/>
        <v>0</v>
      </c>
      <c r="D100" s="253"/>
      <c r="E100" s="59"/>
      <c r="F100" s="143">
        <f t="shared" si="11"/>
        <v>0</v>
      </c>
      <c r="G100" s="253"/>
      <c r="H100" s="202"/>
      <c r="I100" s="110">
        <f t="shared" si="12"/>
        <v>0</v>
      </c>
      <c r="J100" s="253"/>
      <c r="K100" s="202"/>
      <c r="L100" s="110">
        <f t="shared" si="13"/>
        <v>0</v>
      </c>
      <c r="M100" s="125"/>
      <c r="N100" s="59"/>
      <c r="O100" s="110">
        <f t="shared" si="14"/>
        <v>0</v>
      </c>
      <c r="P100" s="344"/>
      <c r="R100" s="300"/>
      <c r="S100" s="300"/>
      <c r="T100" s="300"/>
      <c r="U100" s="300"/>
    </row>
    <row r="101" spans="1:21" ht="24" x14ac:dyDescent="0.25">
      <c r="A101" s="35">
        <v>2235</v>
      </c>
      <c r="B101" s="56" t="s">
        <v>304</v>
      </c>
      <c r="C101" s="362">
        <f t="shared" si="20"/>
        <v>300</v>
      </c>
      <c r="D101" s="253"/>
      <c r="E101" s="59"/>
      <c r="F101" s="143">
        <f t="shared" si="11"/>
        <v>0</v>
      </c>
      <c r="G101" s="253"/>
      <c r="H101" s="202"/>
      <c r="I101" s="110">
        <f t="shared" si="12"/>
        <v>0</v>
      </c>
      <c r="J101" s="253">
        <v>300</v>
      </c>
      <c r="K101" s="202"/>
      <c r="L101" s="110">
        <f t="shared" si="13"/>
        <v>300</v>
      </c>
      <c r="M101" s="125"/>
      <c r="N101" s="59"/>
      <c r="O101" s="110">
        <f t="shared" si="14"/>
        <v>0</v>
      </c>
      <c r="P101" s="344"/>
      <c r="R101" s="300"/>
      <c r="S101" s="300"/>
      <c r="T101" s="300"/>
      <c r="U101" s="300"/>
    </row>
    <row r="102" spans="1:21" x14ac:dyDescent="0.25">
      <c r="A102" s="35">
        <v>2236</v>
      </c>
      <c r="B102" s="56" t="s">
        <v>86</v>
      </c>
      <c r="C102" s="362">
        <f t="shared" si="20"/>
        <v>0</v>
      </c>
      <c r="D102" s="253"/>
      <c r="E102" s="59"/>
      <c r="F102" s="143">
        <f t="shared" si="11"/>
        <v>0</v>
      </c>
      <c r="G102" s="253"/>
      <c r="H102" s="202"/>
      <c r="I102" s="110">
        <f t="shared" si="12"/>
        <v>0</v>
      </c>
      <c r="J102" s="253"/>
      <c r="K102" s="202"/>
      <c r="L102" s="110">
        <f t="shared" si="13"/>
        <v>0</v>
      </c>
      <c r="M102" s="125"/>
      <c r="N102" s="59"/>
      <c r="O102" s="110">
        <f t="shared" si="14"/>
        <v>0</v>
      </c>
      <c r="P102" s="344"/>
      <c r="R102" s="300"/>
      <c r="S102" s="300"/>
      <c r="T102" s="300"/>
      <c r="U102" s="300"/>
    </row>
    <row r="103" spans="1:21" ht="36" x14ac:dyDescent="0.25">
      <c r="A103" s="35">
        <v>2239</v>
      </c>
      <c r="B103" s="56" t="s">
        <v>87</v>
      </c>
      <c r="C103" s="362">
        <f t="shared" si="20"/>
        <v>1760</v>
      </c>
      <c r="D103" s="253">
        <f>810+300</f>
        <v>1110</v>
      </c>
      <c r="E103" s="59">
        <v>450</v>
      </c>
      <c r="F103" s="143">
        <f t="shared" si="11"/>
        <v>1560</v>
      </c>
      <c r="G103" s="253"/>
      <c r="H103" s="202"/>
      <c r="I103" s="110">
        <f t="shared" si="12"/>
        <v>0</v>
      </c>
      <c r="J103" s="253">
        <v>200</v>
      </c>
      <c r="K103" s="202"/>
      <c r="L103" s="110">
        <f t="shared" si="13"/>
        <v>200</v>
      </c>
      <c r="M103" s="125"/>
      <c r="N103" s="59"/>
      <c r="O103" s="110">
        <f t="shared" si="14"/>
        <v>0</v>
      </c>
      <c r="P103" s="344" t="s">
        <v>328</v>
      </c>
      <c r="R103" s="300"/>
      <c r="S103" s="300"/>
      <c r="T103" s="300"/>
      <c r="U103" s="300"/>
    </row>
    <row r="104" spans="1:21" ht="36" x14ac:dyDescent="0.25">
      <c r="A104" s="111">
        <v>2240</v>
      </c>
      <c r="B104" s="56" t="s">
        <v>305</v>
      </c>
      <c r="C104" s="362">
        <f t="shared" si="20"/>
        <v>4285</v>
      </c>
      <c r="D104" s="254">
        <f t="shared" ref="D104" si="32">SUM(D105:D112)</f>
        <v>3615</v>
      </c>
      <c r="E104" s="38">
        <f>SUM(E105:E112)</f>
        <v>520</v>
      </c>
      <c r="F104" s="149">
        <f t="shared" si="11"/>
        <v>4135</v>
      </c>
      <c r="G104" s="254">
        <f>SUM(G105:G112)</f>
        <v>0</v>
      </c>
      <c r="H104" s="118">
        <f>SUM(H105:H112)</f>
        <v>0</v>
      </c>
      <c r="I104" s="112">
        <f t="shared" si="12"/>
        <v>0</v>
      </c>
      <c r="J104" s="254">
        <f>SUM(J105:J112)</f>
        <v>150</v>
      </c>
      <c r="K104" s="118">
        <f>SUM(K105:K112)</f>
        <v>0</v>
      </c>
      <c r="L104" s="112">
        <f t="shared" si="13"/>
        <v>150</v>
      </c>
      <c r="M104" s="135">
        <f>SUM(M105:M112)</f>
        <v>0</v>
      </c>
      <c r="N104" s="38">
        <f>SUM(N105:N112)</f>
        <v>0</v>
      </c>
      <c r="O104" s="112">
        <f t="shared" si="14"/>
        <v>0</v>
      </c>
      <c r="P104" s="344"/>
      <c r="R104" s="300"/>
      <c r="S104" s="300"/>
      <c r="T104" s="300"/>
      <c r="U104" s="300"/>
    </row>
    <row r="105" spans="1:21" x14ac:dyDescent="0.25">
      <c r="A105" s="35">
        <v>2241</v>
      </c>
      <c r="B105" s="56" t="s">
        <v>88</v>
      </c>
      <c r="C105" s="362">
        <f t="shared" si="20"/>
        <v>0</v>
      </c>
      <c r="D105" s="253"/>
      <c r="E105" s="59"/>
      <c r="F105" s="143">
        <f t="shared" si="11"/>
        <v>0</v>
      </c>
      <c r="G105" s="253"/>
      <c r="H105" s="202"/>
      <c r="I105" s="110">
        <f t="shared" si="12"/>
        <v>0</v>
      </c>
      <c r="J105" s="253"/>
      <c r="K105" s="202"/>
      <c r="L105" s="110">
        <f t="shared" si="13"/>
        <v>0</v>
      </c>
      <c r="M105" s="125"/>
      <c r="N105" s="59"/>
      <c r="O105" s="110">
        <f t="shared" si="14"/>
        <v>0</v>
      </c>
      <c r="P105" s="344"/>
      <c r="R105" s="300"/>
      <c r="S105" s="300"/>
      <c r="T105" s="300"/>
      <c r="U105" s="300"/>
    </row>
    <row r="106" spans="1:21" ht="24" x14ac:dyDescent="0.25">
      <c r="A106" s="35">
        <v>2242</v>
      </c>
      <c r="B106" s="56" t="s">
        <v>89</v>
      </c>
      <c r="C106" s="362">
        <f t="shared" si="20"/>
        <v>0</v>
      </c>
      <c r="D106" s="253"/>
      <c r="E106" s="59"/>
      <c r="F106" s="143">
        <f t="shared" si="11"/>
        <v>0</v>
      </c>
      <c r="G106" s="253"/>
      <c r="H106" s="202"/>
      <c r="I106" s="110">
        <f t="shared" si="12"/>
        <v>0</v>
      </c>
      <c r="J106" s="253"/>
      <c r="K106" s="202"/>
      <c r="L106" s="110">
        <f t="shared" si="13"/>
        <v>0</v>
      </c>
      <c r="M106" s="125"/>
      <c r="N106" s="59"/>
      <c r="O106" s="110">
        <f t="shared" si="14"/>
        <v>0</v>
      </c>
      <c r="P106" s="344"/>
      <c r="R106" s="300"/>
      <c r="S106" s="300"/>
      <c r="T106" s="300"/>
      <c r="U106" s="300"/>
    </row>
    <row r="107" spans="1:21" ht="24" x14ac:dyDescent="0.25">
      <c r="A107" s="35">
        <v>2243</v>
      </c>
      <c r="B107" s="56" t="s">
        <v>90</v>
      </c>
      <c r="C107" s="362">
        <f t="shared" si="20"/>
        <v>820</v>
      </c>
      <c r="D107" s="253">
        <v>670</v>
      </c>
      <c r="E107" s="59"/>
      <c r="F107" s="143">
        <f t="shared" si="11"/>
        <v>670</v>
      </c>
      <c r="G107" s="253"/>
      <c r="H107" s="202"/>
      <c r="I107" s="110">
        <f t="shared" si="12"/>
        <v>0</v>
      </c>
      <c r="J107" s="253">
        <v>150</v>
      </c>
      <c r="K107" s="202"/>
      <c r="L107" s="110">
        <f t="shared" si="13"/>
        <v>150</v>
      </c>
      <c r="M107" s="125"/>
      <c r="N107" s="59"/>
      <c r="O107" s="110">
        <f t="shared" si="14"/>
        <v>0</v>
      </c>
      <c r="P107" s="344"/>
      <c r="R107" s="300"/>
      <c r="S107" s="300"/>
      <c r="T107" s="300"/>
      <c r="U107" s="300"/>
    </row>
    <row r="108" spans="1:21" ht="48" x14ac:dyDescent="0.25">
      <c r="A108" s="35">
        <v>2244</v>
      </c>
      <c r="B108" s="56" t="s">
        <v>306</v>
      </c>
      <c r="C108" s="362">
        <f t="shared" si="20"/>
        <v>3465</v>
      </c>
      <c r="D108" s="253">
        <v>2945</v>
      </c>
      <c r="E108" s="59">
        <v>520</v>
      </c>
      <c r="F108" s="143">
        <f t="shared" si="11"/>
        <v>3465</v>
      </c>
      <c r="G108" s="253"/>
      <c r="H108" s="202"/>
      <c r="I108" s="110">
        <f t="shared" si="12"/>
        <v>0</v>
      </c>
      <c r="J108" s="253"/>
      <c r="K108" s="202"/>
      <c r="L108" s="110">
        <f t="shared" si="13"/>
        <v>0</v>
      </c>
      <c r="M108" s="125"/>
      <c r="N108" s="59"/>
      <c r="O108" s="110">
        <f t="shared" si="14"/>
        <v>0</v>
      </c>
      <c r="P108" s="344" t="s">
        <v>331</v>
      </c>
      <c r="R108" s="300"/>
      <c r="S108" s="300"/>
      <c r="T108" s="300"/>
      <c r="U108" s="300"/>
    </row>
    <row r="109" spans="1:21" ht="24" x14ac:dyDescent="0.25">
      <c r="A109" s="35">
        <v>2246</v>
      </c>
      <c r="B109" s="56" t="s">
        <v>91</v>
      </c>
      <c r="C109" s="362">
        <f t="shared" si="20"/>
        <v>0</v>
      </c>
      <c r="D109" s="253"/>
      <c r="E109" s="59"/>
      <c r="F109" s="143">
        <f t="shared" si="11"/>
        <v>0</v>
      </c>
      <c r="G109" s="253"/>
      <c r="H109" s="202"/>
      <c r="I109" s="110">
        <f t="shared" si="12"/>
        <v>0</v>
      </c>
      <c r="J109" s="253"/>
      <c r="K109" s="202"/>
      <c r="L109" s="110">
        <f t="shared" si="13"/>
        <v>0</v>
      </c>
      <c r="M109" s="125"/>
      <c r="N109" s="59"/>
      <c r="O109" s="110">
        <f t="shared" si="14"/>
        <v>0</v>
      </c>
      <c r="P109" s="344"/>
      <c r="R109" s="300"/>
      <c r="S109" s="300"/>
      <c r="T109" s="300"/>
      <c r="U109" s="300"/>
    </row>
    <row r="110" spans="1:21" x14ac:dyDescent="0.25">
      <c r="A110" s="35">
        <v>2247</v>
      </c>
      <c r="B110" s="56" t="s">
        <v>92</v>
      </c>
      <c r="C110" s="362">
        <f t="shared" si="20"/>
        <v>0</v>
      </c>
      <c r="D110" s="253"/>
      <c r="E110" s="59"/>
      <c r="F110" s="143">
        <f t="shared" si="11"/>
        <v>0</v>
      </c>
      <c r="G110" s="253"/>
      <c r="H110" s="202"/>
      <c r="I110" s="110">
        <f t="shared" si="12"/>
        <v>0</v>
      </c>
      <c r="J110" s="253"/>
      <c r="K110" s="202"/>
      <c r="L110" s="110">
        <f t="shared" si="13"/>
        <v>0</v>
      </c>
      <c r="M110" s="125"/>
      <c r="N110" s="59"/>
      <c r="O110" s="110">
        <f t="shared" si="14"/>
        <v>0</v>
      </c>
      <c r="P110" s="344"/>
      <c r="R110" s="300"/>
      <c r="S110" s="300"/>
      <c r="T110" s="300"/>
      <c r="U110" s="300"/>
    </row>
    <row r="111" spans="1:21" ht="24" x14ac:dyDescent="0.25">
      <c r="A111" s="35">
        <v>2248</v>
      </c>
      <c r="B111" s="56" t="s">
        <v>93</v>
      </c>
      <c r="C111" s="362">
        <f t="shared" si="20"/>
        <v>0</v>
      </c>
      <c r="D111" s="253"/>
      <c r="E111" s="59"/>
      <c r="F111" s="143">
        <f t="shared" si="11"/>
        <v>0</v>
      </c>
      <c r="G111" s="253"/>
      <c r="H111" s="202"/>
      <c r="I111" s="110">
        <f t="shared" si="12"/>
        <v>0</v>
      </c>
      <c r="J111" s="253"/>
      <c r="K111" s="202"/>
      <c r="L111" s="110">
        <f t="shared" si="13"/>
        <v>0</v>
      </c>
      <c r="M111" s="125"/>
      <c r="N111" s="59"/>
      <c r="O111" s="110">
        <f t="shared" si="14"/>
        <v>0</v>
      </c>
      <c r="P111" s="344"/>
      <c r="R111" s="300"/>
      <c r="S111" s="300"/>
      <c r="T111" s="300"/>
      <c r="U111" s="300"/>
    </row>
    <row r="112" spans="1:21" ht="24" x14ac:dyDescent="0.25">
      <c r="A112" s="35">
        <v>2249</v>
      </c>
      <c r="B112" s="56" t="s">
        <v>94</v>
      </c>
      <c r="C112" s="362">
        <f t="shared" si="20"/>
        <v>0</v>
      </c>
      <c r="D112" s="253"/>
      <c r="E112" s="59"/>
      <c r="F112" s="143">
        <f t="shared" si="11"/>
        <v>0</v>
      </c>
      <c r="G112" s="253"/>
      <c r="H112" s="202"/>
      <c r="I112" s="110">
        <f t="shared" si="12"/>
        <v>0</v>
      </c>
      <c r="J112" s="253"/>
      <c r="K112" s="202"/>
      <c r="L112" s="110">
        <f t="shared" si="13"/>
        <v>0</v>
      </c>
      <c r="M112" s="125"/>
      <c r="N112" s="59"/>
      <c r="O112" s="110">
        <f t="shared" si="14"/>
        <v>0</v>
      </c>
      <c r="P112" s="344"/>
      <c r="R112" s="300"/>
      <c r="S112" s="300"/>
      <c r="T112" s="300"/>
      <c r="U112" s="300"/>
    </row>
    <row r="113" spans="1:21" x14ac:dyDescent="0.25">
      <c r="A113" s="111">
        <v>2250</v>
      </c>
      <c r="B113" s="56" t="s">
        <v>95</v>
      </c>
      <c r="C113" s="362">
        <f t="shared" si="20"/>
        <v>414</v>
      </c>
      <c r="D113" s="254">
        <f t="shared" ref="D113" si="33">SUM(D114:D116)</f>
        <v>414</v>
      </c>
      <c r="E113" s="38">
        <f>SUM(E114:E116)</f>
        <v>0</v>
      </c>
      <c r="F113" s="149">
        <f t="shared" si="11"/>
        <v>414</v>
      </c>
      <c r="G113" s="254">
        <f>SUM(G114:G116)</f>
        <v>0</v>
      </c>
      <c r="H113" s="118">
        <f>SUM(H114:H116)</f>
        <v>0</v>
      </c>
      <c r="I113" s="112">
        <f t="shared" si="12"/>
        <v>0</v>
      </c>
      <c r="J113" s="254">
        <f>SUM(J114:J116)</f>
        <v>0</v>
      </c>
      <c r="K113" s="118">
        <f>SUM(K114:K116)</f>
        <v>0</v>
      </c>
      <c r="L113" s="112">
        <f t="shared" si="13"/>
        <v>0</v>
      </c>
      <c r="M113" s="135">
        <f>SUM(M114:M116)</f>
        <v>0</v>
      </c>
      <c r="N113" s="38">
        <f>SUM(N114:N116)</f>
        <v>0</v>
      </c>
      <c r="O113" s="112">
        <f t="shared" si="14"/>
        <v>0</v>
      </c>
      <c r="P113" s="344"/>
      <c r="R113" s="300"/>
      <c r="S113" s="300"/>
      <c r="T113" s="300"/>
      <c r="U113" s="300"/>
    </row>
    <row r="114" spans="1:21" x14ac:dyDescent="0.25">
      <c r="A114" s="35">
        <v>2251</v>
      </c>
      <c r="B114" s="56" t="s">
        <v>96</v>
      </c>
      <c r="C114" s="362">
        <f t="shared" si="20"/>
        <v>0</v>
      </c>
      <c r="D114" s="253"/>
      <c r="E114" s="59"/>
      <c r="F114" s="143">
        <f t="shared" si="11"/>
        <v>0</v>
      </c>
      <c r="G114" s="253"/>
      <c r="H114" s="202"/>
      <c r="I114" s="110">
        <f t="shared" si="12"/>
        <v>0</v>
      </c>
      <c r="J114" s="253"/>
      <c r="K114" s="202"/>
      <c r="L114" s="110">
        <f t="shared" si="13"/>
        <v>0</v>
      </c>
      <c r="M114" s="125"/>
      <c r="N114" s="59"/>
      <c r="O114" s="110">
        <f t="shared" si="14"/>
        <v>0</v>
      </c>
      <c r="P114" s="344"/>
      <c r="R114" s="300"/>
      <c r="S114" s="300"/>
      <c r="T114" s="300"/>
      <c r="U114" s="300"/>
    </row>
    <row r="115" spans="1:21" ht="24" x14ac:dyDescent="0.25">
      <c r="A115" s="35">
        <v>2252</v>
      </c>
      <c r="B115" s="56" t="s">
        <v>97</v>
      </c>
      <c r="C115" s="362">
        <f t="shared" si="20"/>
        <v>0</v>
      </c>
      <c r="D115" s="253"/>
      <c r="E115" s="59"/>
      <c r="F115" s="143">
        <f t="shared" si="11"/>
        <v>0</v>
      </c>
      <c r="G115" s="253"/>
      <c r="H115" s="202"/>
      <c r="I115" s="110">
        <f t="shared" si="12"/>
        <v>0</v>
      </c>
      <c r="J115" s="253"/>
      <c r="K115" s="202"/>
      <c r="L115" s="110">
        <f t="shared" si="13"/>
        <v>0</v>
      </c>
      <c r="M115" s="125"/>
      <c r="N115" s="59"/>
      <c r="O115" s="110">
        <f t="shared" si="14"/>
        <v>0</v>
      </c>
      <c r="P115" s="344"/>
      <c r="R115" s="300"/>
      <c r="S115" s="300"/>
      <c r="T115" s="300"/>
      <c r="U115" s="300"/>
    </row>
    <row r="116" spans="1:21" ht="24" x14ac:dyDescent="0.25">
      <c r="A116" s="35">
        <v>2259</v>
      </c>
      <c r="B116" s="56" t="s">
        <v>98</v>
      </c>
      <c r="C116" s="362">
        <f t="shared" si="20"/>
        <v>414</v>
      </c>
      <c r="D116" s="253">
        <f>300+414-300</f>
        <v>414</v>
      </c>
      <c r="E116" s="59"/>
      <c r="F116" s="143">
        <f t="shared" ref="F116:F180" si="34">D116+E116</f>
        <v>414</v>
      </c>
      <c r="G116" s="253"/>
      <c r="H116" s="202"/>
      <c r="I116" s="110">
        <f t="shared" ref="I116:I180" si="35">G116+H116</f>
        <v>0</v>
      </c>
      <c r="J116" s="253">
        <f>200-200</f>
        <v>0</v>
      </c>
      <c r="K116" s="202"/>
      <c r="L116" s="110">
        <f t="shared" ref="L116:L180" si="36">J116+K116</f>
        <v>0</v>
      </c>
      <c r="M116" s="125"/>
      <c r="N116" s="59"/>
      <c r="O116" s="110">
        <f t="shared" ref="O116:O180" si="37">M116+N116</f>
        <v>0</v>
      </c>
      <c r="P116" s="344"/>
      <c r="R116" s="300"/>
      <c r="S116" s="300"/>
      <c r="T116" s="300"/>
      <c r="U116" s="300"/>
    </row>
    <row r="117" spans="1:21" x14ac:dyDescent="0.25">
      <c r="A117" s="111">
        <v>2260</v>
      </c>
      <c r="B117" s="56" t="s">
        <v>99</v>
      </c>
      <c r="C117" s="362">
        <f t="shared" si="20"/>
        <v>7824</v>
      </c>
      <c r="D117" s="254">
        <f t="shared" ref="D117" si="38">SUM(D118:D122)</f>
        <v>8600</v>
      </c>
      <c r="E117" s="38">
        <f>SUM(E118:E122)</f>
        <v>-800</v>
      </c>
      <c r="F117" s="149">
        <f t="shared" si="34"/>
        <v>7800</v>
      </c>
      <c r="G117" s="254">
        <f>SUM(G118:G122)</f>
        <v>0</v>
      </c>
      <c r="H117" s="118">
        <f>SUM(H118:H122)</f>
        <v>0</v>
      </c>
      <c r="I117" s="112">
        <f t="shared" si="35"/>
        <v>0</v>
      </c>
      <c r="J117" s="254">
        <f>SUM(J118:J122)</f>
        <v>24</v>
      </c>
      <c r="K117" s="118">
        <f>SUM(K118:K122)</f>
        <v>0</v>
      </c>
      <c r="L117" s="112">
        <f t="shared" si="36"/>
        <v>24</v>
      </c>
      <c r="M117" s="135">
        <f>SUM(M118:M122)</f>
        <v>0</v>
      </c>
      <c r="N117" s="38">
        <f>SUM(N118:N122)</f>
        <v>0</v>
      </c>
      <c r="O117" s="112">
        <f t="shared" si="37"/>
        <v>0</v>
      </c>
      <c r="P117" s="344"/>
      <c r="R117" s="300"/>
      <c r="S117" s="300"/>
      <c r="T117" s="300"/>
      <c r="U117" s="300"/>
    </row>
    <row r="118" spans="1:21" x14ac:dyDescent="0.25">
      <c r="A118" s="35">
        <v>2261</v>
      </c>
      <c r="B118" s="56" t="s">
        <v>100</v>
      </c>
      <c r="C118" s="362">
        <f t="shared" si="20"/>
        <v>0</v>
      </c>
      <c r="D118" s="253"/>
      <c r="E118" s="59"/>
      <c r="F118" s="143">
        <f t="shared" si="34"/>
        <v>0</v>
      </c>
      <c r="G118" s="253"/>
      <c r="H118" s="202"/>
      <c r="I118" s="110">
        <f t="shared" si="35"/>
        <v>0</v>
      </c>
      <c r="J118" s="253"/>
      <c r="K118" s="202"/>
      <c r="L118" s="110">
        <f t="shared" si="36"/>
        <v>0</v>
      </c>
      <c r="M118" s="125"/>
      <c r="N118" s="59"/>
      <c r="O118" s="110">
        <f t="shared" si="37"/>
        <v>0</v>
      </c>
      <c r="P118" s="344"/>
      <c r="R118" s="300"/>
      <c r="S118" s="300"/>
      <c r="T118" s="300"/>
      <c r="U118" s="300"/>
    </row>
    <row r="119" spans="1:21" x14ac:dyDescent="0.25">
      <c r="A119" s="35">
        <v>2262</v>
      </c>
      <c r="B119" s="56" t="s">
        <v>101</v>
      </c>
      <c r="C119" s="362">
        <f t="shared" si="20"/>
        <v>0</v>
      </c>
      <c r="D119" s="253"/>
      <c r="E119" s="59"/>
      <c r="F119" s="143">
        <f t="shared" si="34"/>
        <v>0</v>
      </c>
      <c r="G119" s="253"/>
      <c r="H119" s="202"/>
      <c r="I119" s="110">
        <f t="shared" si="35"/>
        <v>0</v>
      </c>
      <c r="J119" s="253"/>
      <c r="K119" s="202"/>
      <c r="L119" s="110">
        <f t="shared" si="36"/>
        <v>0</v>
      </c>
      <c r="M119" s="125"/>
      <c r="N119" s="59"/>
      <c r="O119" s="110">
        <f t="shared" si="37"/>
        <v>0</v>
      </c>
      <c r="P119" s="344"/>
      <c r="R119" s="300"/>
      <c r="S119" s="300"/>
      <c r="T119" s="300"/>
      <c r="U119" s="300"/>
    </row>
    <row r="120" spans="1:21" ht="24" x14ac:dyDescent="0.25">
      <c r="A120" s="35">
        <v>2263</v>
      </c>
      <c r="B120" s="56" t="s">
        <v>102</v>
      </c>
      <c r="C120" s="362">
        <f t="shared" si="20"/>
        <v>7800</v>
      </c>
      <c r="D120" s="253">
        <v>8600</v>
      </c>
      <c r="E120" s="59">
        <v>-800</v>
      </c>
      <c r="F120" s="143">
        <f t="shared" si="34"/>
        <v>7800</v>
      </c>
      <c r="G120" s="253"/>
      <c r="H120" s="202"/>
      <c r="I120" s="110">
        <f t="shared" si="35"/>
        <v>0</v>
      </c>
      <c r="J120" s="253"/>
      <c r="K120" s="202"/>
      <c r="L120" s="110">
        <f t="shared" si="36"/>
        <v>0</v>
      </c>
      <c r="M120" s="125"/>
      <c r="N120" s="59"/>
      <c r="O120" s="110">
        <f t="shared" si="37"/>
        <v>0</v>
      </c>
      <c r="P120" s="344" t="s">
        <v>333</v>
      </c>
      <c r="R120" s="300"/>
      <c r="S120" s="300"/>
      <c r="T120" s="300"/>
      <c r="U120" s="300"/>
    </row>
    <row r="121" spans="1:21" ht="24" x14ac:dyDescent="0.25">
      <c r="A121" s="35">
        <v>2264</v>
      </c>
      <c r="B121" s="56" t="s">
        <v>307</v>
      </c>
      <c r="C121" s="362">
        <f t="shared" si="20"/>
        <v>0</v>
      </c>
      <c r="D121" s="253"/>
      <c r="E121" s="59"/>
      <c r="F121" s="143">
        <f t="shared" si="34"/>
        <v>0</v>
      </c>
      <c r="G121" s="253"/>
      <c r="H121" s="202"/>
      <c r="I121" s="110">
        <f t="shared" si="35"/>
        <v>0</v>
      </c>
      <c r="J121" s="253"/>
      <c r="K121" s="202"/>
      <c r="L121" s="110">
        <f t="shared" si="36"/>
        <v>0</v>
      </c>
      <c r="M121" s="125"/>
      <c r="N121" s="59"/>
      <c r="O121" s="110">
        <f t="shared" si="37"/>
        <v>0</v>
      </c>
      <c r="P121" s="344"/>
      <c r="R121" s="300"/>
      <c r="S121" s="300"/>
      <c r="T121" s="300"/>
      <c r="U121" s="300"/>
    </row>
    <row r="122" spans="1:21" x14ac:dyDescent="0.25">
      <c r="A122" s="35">
        <v>2269</v>
      </c>
      <c r="B122" s="56" t="s">
        <v>103</v>
      </c>
      <c r="C122" s="362">
        <f t="shared" si="20"/>
        <v>24</v>
      </c>
      <c r="D122" s="253"/>
      <c r="E122" s="59"/>
      <c r="F122" s="143">
        <f t="shared" si="34"/>
        <v>0</v>
      </c>
      <c r="G122" s="253"/>
      <c r="H122" s="202"/>
      <c r="I122" s="110">
        <f t="shared" si="35"/>
        <v>0</v>
      </c>
      <c r="J122" s="253">
        <v>24</v>
      </c>
      <c r="K122" s="202"/>
      <c r="L122" s="110">
        <f t="shared" si="36"/>
        <v>24</v>
      </c>
      <c r="M122" s="125"/>
      <c r="N122" s="59"/>
      <c r="O122" s="110">
        <f t="shared" si="37"/>
        <v>0</v>
      </c>
      <c r="P122" s="344"/>
      <c r="R122" s="300"/>
      <c r="S122" s="300"/>
      <c r="T122" s="300"/>
      <c r="U122" s="300"/>
    </row>
    <row r="123" spans="1:21" x14ac:dyDescent="0.25">
      <c r="A123" s="111">
        <v>2270</v>
      </c>
      <c r="B123" s="56" t="s">
        <v>104</v>
      </c>
      <c r="C123" s="362">
        <f t="shared" si="20"/>
        <v>7612</v>
      </c>
      <c r="D123" s="254">
        <f t="shared" ref="D123" si="39">SUM(D124:D128)</f>
        <v>0</v>
      </c>
      <c r="E123" s="38">
        <f>SUM(E124:E128)</f>
        <v>0</v>
      </c>
      <c r="F123" s="149">
        <f t="shared" si="34"/>
        <v>0</v>
      </c>
      <c r="G123" s="254">
        <f>SUM(G124:G128)</f>
        <v>0</v>
      </c>
      <c r="H123" s="118">
        <f>SUM(H124:H128)</f>
        <v>0</v>
      </c>
      <c r="I123" s="112">
        <f t="shared" si="35"/>
        <v>0</v>
      </c>
      <c r="J123" s="254">
        <f>SUM(J124:J128)</f>
        <v>7612</v>
      </c>
      <c r="K123" s="118">
        <f>SUM(K124:K128)</f>
        <v>0</v>
      </c>
      <c r="L123" s="112">
        <f t="shared" si="36"/>
        <v>7612</v>
      </c>
      <c r="M123" s="135">
        <f>SUM(M124:M128)</f>
        <v>0</v>
      </c>
      <c r="N123" s="38">
        <f>SUM(N124:N128)</f>
        <v>0</v>
      </c>
      <c r="O123" s="112">
        <f t="shared" si="37"/>
        <v>0</v>
      </c>
      <c r="P123" s="344"/>
      <c r="R123" s="300"/>
      <c r="S123" s="300"/>
      <c r="T123" s="300"/>
      <c r="U123" s="300"/>
    </row>
    <row r="124" spans="1:21" x14ac:dyDescent="0.25">
      <c r="A124" s="35">
        <v>2272</v>
      </c>
      <c r="B124" s="1" t="s">
        <v>105</v>
      </c>
      <c r="C124" s="362">
        <f t="shared" ref="C124:C200" si="40">F124+I124+L124+O124</f>
        <v>0</v>
      </c>
      <c r="D124" s="253"/>
      <c r="E124" s="59"/>
      <c r="F124" s="143">
        <f t="shared" si="34"/>
        <v>0</v>
      </c>
      <c r="G124" s="253"/>
      <c r="H124" s="202"/>
      <c r="I124" s="110">
        <f t="shared" si="35"/>
        <v>0</v>
      </c>
      <c r="J124" s="253"/>
      <c r="K124" s="202"/>
      <c r="L124" s="110">
        <f t="shared" si="36"/>
        <v>0</v>
      </c>
      <c r="M124" s="125"/>
      <c r="N124" s="59"/>
      <c r="O124" s="110">
        <f t="shared" si="37"/>
        <v>0</v>
      </c>
      <c r="P124" s="344"/>
      <c r="R124" s="300"/>
      <c r="S124" s="300"/>
      <c r="T124" s="300"/>
      <c r="U124" s="300"/>
    </row>
    <row r="125" spans="1:21" ht="24" x14ac:dyDescent="0.25">
      <c r="A125" s="35">
        <v>2275</v>
      </c>
      <c r="B125" s="56" t="s">
        <v>106</v>
      </c>
      <c r="C125" s="362">
        <f t="shared" si="40"/>
        <v>7562</v>
      </c>
      <c r="D125" s="253"/>
      <c r="E125" s="59"/>
      <c r="F125" s="143">
        <f t="shared" si="34"/>
        <v>0</v>
      </c>
      <c r="G125" s="253"/>
      <c r="H125" s="202"/>
      <c r="I125" s="110">
        <f t="shared" si="35"/>
        <v>0</v>
      </c>
      <c r="J125" s="253">
        <v>7562</v>
      </c>
      <c r="K125" s="202"/>
      <c r="L125" s="110">
        <f t="shared" si="36"/>
        <v>7562</v>
      </c>
      <c r="M125" s="125"/>
      <c r="N125" s="59"/>
      <c r="O125" s="110">
        <f t="shared" si="37"/>
        <v>0</v>
      </c>
      <c r="P125" s="344"/>
      <c r="R125" s="300"/>
      <c r="S125" s="300"/>
      <c r="T125" s="300"/>
      <c r="U125" s="300"/>
    </row>
    <row r="126" spans="1:21" ht="36" x14ac:dyDescent="0.25">
      <c r="A126" s="35">
        <v>2276</v>
      </c>
      <c r="B126" s="56" t="s">
        <v>107</v>
      </c>
      <c r="C126" s="362">
        <f t="shared" si="40"/>
        <v>0</v>
      </c>
      <c r="D126" s="253"/>
      <c r="E126" s="59"/>
      <c r="F126" s="143">
        <f t="shared" si="34"/>
        <v>0</v>
      </c>
      <c r="G126" s="253"/>
      <c r="H126" s="202"/>
      <c r="I126" s="110">
        <f t="shared" si="35"/>
        <v>0</v>
      </c>
      <c r="J126" s="253"/>
      <c r="K126" s="202"/>
      <c r="L126" s="110">
        <f t="shared" si="36"/>
        <v>0</v>
      </c>
      <c r="M126" s="125"/>
      <c r="N126" s="59"/>
      <c r="O126" s="110">
        <f t="shared" si="37"/>
        <v>0</v>
      </c>
      <c r="P126" s="344"/>
      <c r="R126" s="300"/>
      <c r="S126" s="300"/>
      <c r="T126" s="300"/>
      <c r="U126" s="300"/>
    </row>
    <row r="127" spans="1:21" ht="24" customHeight="1" x14ac:dyDescent="0.25">
      <c r="A127" s="35">
        <v>2278</v>
      </c>
      <c r="B127" s="56" t="s">
        <v>108</v>
      </c>
      <c r="C127" s="362">
        <f t="shared" si="40"/>
        <v>0</v>
      </c>
      <c r="D127" s="253"/>
      <c r="E127" s="59"/>
      <c r="F127" s="143">
        <f t="shared" si="34"/>
        <v>0</v>
      </c>
      <c r="G127" s="253"/>
      <c r="H127" s="202"/>
      <c r="I127" s="110">
        <f t="shared" si="35"/>
        <v>0</v>
      </c>
      <c r="J127" s="253"/>
      <c r="K127" s="202"/>
      <c r="L127" s="110">
        <f t="shared" si="36"/>
        <v>0</v>
      </c>
      <c r="M127" s="125"/>
      <c r="N127" s="59"/>
      <c r="O127" s="110">
        <f t="shared" si="37"/>
        <v>0</v>
      </c>
      <c r="P127" s="344"/>
      <c r="R127" s="300"/>
      <c r="S127" s="300"/>
      <c r="T127" s="300"/>
      <c r="U127" s="300"/>
    </row>
    <row r="128" spans="1:21" ht="24" x14ac:dyDescent="0.25">
      <c r="A128" s="35">
        <v>2279</v>
      </c>
      <c r="B128" s="56" t="s">
        <v>109</v>
      </c>
      <c r="C128" s="362">
        <f t="shared" si="40"/>
        <v>50</v>
      </c>
      <c r="D128" s="253"/>
      <c r="E128" s="59"/>
      <c r="F128" s="143">
        <f t="shared" si="34"/>
        <v>0</v>
      </c>
      <c r="G128" s="253"/>
      <c r="H128" s="202"/>
      <c r="I128" s="110">
        <f t="shared" si="35"/>
        <v>0</v>
      </c>
      <c r="J128" s="253">
        <v>50</v>
      </c>
      <c r="K128" s="202"/>
      <c r="L128" s="110">
        <f t="shared" si="36"/>
        <v>50</v>
      </c>
      <c r="M128" s="125"/>
      <c r="N128" s="59"/>
      <c r="O128" s="110">
        <f t="shared" si="37"/>
        <v>0</v>
      </c>
      <c r="P128" s="344"/>
      <c r="R128" s="300"/>
      <c r="S128" s="300"/>
      <c r="T128" s="300"/>
      <c r="U128" s="300"/>
    </row>
    <row r="129" spans="1:21" ht="24" x14ac:dyDescent="0.25">
      <c r="A129" s="116">
        <v>2280</v>
      </c>
      <c r="B129" s="50" t="s">
        <v>110</v>
      </c>
      <c r="C129" s="362">
        <f t="shared" si="40"/>
        <v>0</v>
      </c>
      <c r="D129" s="257">
        <f t="shared" ref="D129" si="41">SUM(D130)</f>
        <v>0</v>
      </c>
      <c r="E129" s="68">
        <f t="shared" ref="E129:N129" si="42">SUM(E130)</f>
        <v>0</v>
      </c>
      <c r="F129" s="258">
        <f t="shared" si="34"/>
        <v>0</v>
      </c>
      <c r="G129" s="257">
        <f t="shared" ref="G129" si="43">SUM(G130)</f>
        <v>0</v>
      </c>
      <c r="H129" s="204">
        <f t="shared" si="42"/>
        <v>0</v>
      </c>
      <c r="I129" s="117">
        <f t="shared" si="35"/>
        <v>0</v>
      </c>
      <c r="J129" s="257">
        <f t="shared" ref="J129" si="44">SUM(J130)</f>
        <v>0</v>
      </c>
      <c r="K129" s="204">
        <f t="shared" si="42"/>
        <v>0</v>
      </c>
      <c r="L129" s="117">
        <f t="shared" si="36"/>
        <v>0</v>
      </c>
      <c r="M129" s="135">
        <f t="shared" ref="M129" si="45">SUM(M130)</f>
        <v>0</v>
      </c>
      <c r="N129" s="38">
        <f t="shared" si="42"/>
        <v>0</v>
      </c>
      <c r="O129" s="112">
        <f t="shared" si="37"/>
        <v>0</v>
      </c>
      <c r="P129" s="344"/>
      <c r="R129" s="300"/>
      <c r="S129" s="300"/>
      <c r="T129" s="300"/>
      <c r="U129" s="300"/>
    </row>
    <row r="130" spans="1:21" ht="24" x14ac:dyDescent="0.25">
      <c r="A130" s="35">
        <v>2283</v>
      </c>
      <c r="B130" s="56" t="s">
        <v>111</v>
      </c>
      <c r="C130" s="362">
        <f t="shared" si="40"/>
        <v>0</v>
      </c>
      <c r="D130" s="253"/>
      <c r="E130" s="59"/>
      <c r="F130" s="143">
        <f t="shared" si="34"/>
        <v>0</v>
      </c>
      <c r="G130" s="253"/>
      <c r="H130" s="202"/>
      <c r="I130" s="110">
        <f t="shared" si="35"/>
        <v>0</v>
      </c>
      <c r="J130" s="253"/>
      <c r="K130" s="202"/>
      <c r="L130" s="110">
        <f t="shared" si="36"/>
        <v>0</v>
      </c>
      <c r="M130" s="125"/>
      <c r="N130" s="59"/>
      <c r="O130" s="110">
        <f t="shared" si="37"/>
        <v>0</v>
      </c>
      <c r="P130" s="344"/>
      <c r="R130" s="300"/>
      <c r="S130" s="300"/>
      <c r="T130" s="300"/>
      <c r="U130" s="300"/>
    </row>
    <row r="131" spans="1:21" ht="38.25" customHeight="1" x14ac:dyDescent="0.25">
      <c r="A131" s="42">
        <v>2300</v>
      </c>
      <c r="B131" s="104" t="s">
        <v>112</v>
      </c>
      <c r="C131" s="373">
        <f t="shared" si="40"/>
        <v>34126</v>
      </c>
      <c r="D131" s="249">
        <f t="shared" ref="D131" si="46">SUM(D132,D137,D141,D142,D145,D152,D160,D161,D164)</f>
        <v>27646</v>
      </c>
      <c r="E131" s="48">
        <f>SUM(E132,E137,E141,E142,E145,E152,E160,E161,E164)</f>
        <v>-170</v>
      </c>
      <c r="F131" s="250">
        <f t="shared" si="34"/>
        <v>27476</v>
      </c>
      <c r="G131" s="249">
        <f>SUM(G132,G137,G141,G142,G145,G152,G160,G161,G164)</f>
        <v>3570</v>
      </c>
      <c r="H131" s="105">
        <f>SUM(H132,H137,H141,H142,H145,H152,H160,H161,H164)</f>
        <v>0</v>
      </c>
      <c r="I131" s="115">
        <f t="shared" si="35"/>
        <v>3570</v>
      </c>
      <c r="J131" s="249">
        <f>SUM(J132,J137,J141,J142,J145,J152,J160,J161,J164)</f>
        <v>2580</v>
      </c>
      <c r="K131" s="105">
        <f>SUM(K132,K137,K141,K142,K145,K152,K160,K161,K164)</f>
        <v>0</v>
      </c>
      <c r="L131" s="115">
        <f t="shared" si="36"/>
        <v>2580</v>
      </c>
      <c r="M131" s="123">
        <f>SUM(M132,M137,M141,M142,M145,M152,M160,M161,M164)</f>
        <v>500</v>
      </c>
      <c r="N131" s="48">
        <f>SUM(N132,N137,N141,N142,N145,N152,N160,N161,N164)</f>
        <v>0</v>
      </c>
      <c r="O131" s="115">
        <f t="shared" si="37"/>
        <v>500</v>
      </c>
      <c r="P131" s="346"/>
      <c r="R131" s="300"/>
      <c r="S131" s="300"/>
      <c r="T131" s="300"/>
      <c r="U131" s="300"/>
    </row>
    <row r="132" spans="1:21" ht="24" x14ac:dyDescent="0.25">
      <c r="A132" s="116">
        <v>2310</v>
      </c>
      <c r="B132" s="50" t="s">
        <v>308</v>
      </c>
      <c r="C132" s="374">
        <f t="shared" si="40"/>
        <v>15909</v>
      </c>
      <c r="D132" s="361">
        <f t="shared" ref="D132" si="47">SUM(D133:D136)</f>
        <v>13579</v>
      </c>
      <c r="E132" s="204">
        <f>SUM(E133:E136)</f>
        <v>830</v>
      </c>
      <c r="F132" s="258">
        <f t="shared" si="34"/>
        <v>14409</v>
      </c>
      <c r="G132" s="257">
        <f t="shared" ref="G132" si="48">SUM(G133:G136)</f>
        <v>0</v>
      </c>
      <c r="H132" s="204">
        <f>SUM(H133:H136)</f>
        <v>0</v>
      </c>
      <c r="I132" s="117">
        <f t="shared" si="35"/>
        <v>0</v>
      </c>
      <c r="J132" s="257">
        <f t="shared" ref="J132" si="49">SUM(J133:J136)</f>
        <v>1500</v>
      </c>
      <c r="K132" s="204">
        <f>SUM(K133:K136)</f>
        <v>0</v>
      </c>
      <c r="L132" s="117">
        <f t="shared" si="36"/>
        <v>1500</v>
      </c>
      <c r="M132" s="141">
        <f t="shared" ref="M132" si="50">SUM(M133:M136)</f>
        <v>0</v>
      </c>
      <c r="N132" s="68">
        <f>SUM(N133:N136)</f>
        <v>0</v>
      </c>
      <c r="O132" s="117">
        <f t="shared" si="37"/>
        <v>0</v>
      </c>
      <c r="P132" s="343"/>
      <c r="R132" s="300"/>
      <c r="S132" s="300"/>
      <c r="T132" s="300"/>
      <c r="U132" s="300"/>
    </row>
    <row r="133" spans="1:21" ht="36" x14ac:dyDescent="0.25">
      <c r="A133" s="35">
        <v>2311</v>
      </c>
      <c r="B133" s="56" t="s">
        <v>113</v>
      </c>
      <c r="C133" s="362">
        <f t="shared" si="40"/>
        <v>2353</v>
      </c>
      <c r="D133" s="253">
        <v>1423</v>
      </c>
      <c r="E133" s="59">
        <v>830</v>
      </c>
      <c r="F133" s="143">
        <f t="shared" si="34"/>
        <v>2253</v>
      </c>
      <c r="G133" s="253"/>
      <c r="H133" s="202"/>
      <c r="I133" s="110">
        <f t="shared" si="35"/>
        <v>0</v>
      </c>
      <c r="J133" s="253">
        <v>100</v>
      </c>
      <c r="K133" s="202"/>
      <c r="L133" s="110">
        <f t="shared" si="36"/>
        <v>100</v>
      </c>
      <c r="M133" s="125"/>
      <c r="N133" s="59"/>
      <c r="O133" s="110">
        <f t="shared" si="37"/>
        <v>0</v>
      </c>
      <c r="P133" s="344" t="s">
        <v>329</v>
      </c>
      <c r="R133" s="300"/>
      <c r="S133" s="300"/>
      <c r="T133" s="300"/>
      <c r="U133" s="300"/>
    </row>
    <row r="134" spans="1:21" x14ac:dyDescent="0.25">
      <c r="A134" s="35">
        <v>2312</v>
      </c>
      <c r="B134" s="56" t="s">
        <v>114</v>
      </c>
      <c r="C134" s="362">
        <f t="shared" si="40"/>
        <v>12461</v>
      </c>
      <c r="D134" s="253">
        <f>8461+3300</f>
        <v>11761</v>
      </c>
      <c r="E134" s="59"/>
      <c r="F134" s="143">
        <f t="shared" si="34"/>
        <v>11761</v>
      </c>
      <c r="G134" s="253"/>
      <c r="H134" s="202"/>
      <c r="I134" s="110">
        <f t="shared" si="35"/>
        <v>0</v>
      </c>
      <c r="J134" s="253">
        <f>700+3000-3000</f>
        <v>700</v>
      </c>
      <c r="K134" s="202"/>
      <c r="L134" s="110">
        <f t="shared" si="36"/>
        <v>700</v>
      </c>
      <c r="M134" s="125"/>
      <c r="N134" s="59"/>
      <c r="O134" s="110">
        <f t="shared" si="37"/>
        <v>0</v>
      </c>
      <c r="P134" s="344"/>
      <c r="R134" s="300"/>
      <c r="S134" s="300"/>
      <c r="T134" s="300"/>
      <c r="U134" s="300"/>
    </row>
    <row r="135" spans="1:21" x14ac:dyDescent="0.25">
      <c r="A135" s="35">
        <v>2313</v>
      </c>
      <c r="B135" s="56" t="s">
        <v>115</v>
      </c>
      <c r="C135" s="362">
        <f t="shared" si="40"/>
        <v>0</v>
      </c>
      <c r="D135" s="253"/>
      <c r="E135" s="59"/>
      <c r="F135" s="143">
        <f t="shared" si="34"/>
        <v>0</v>
      </c>
      <c r="G135" s="253"/>
      <c r="H135" s="202"/>
      <c r="I135" s="110">
        <f t="shared" si="35"/>
        <v>0</v>
      </c>
      <c r="J135" s="253"/>
      <c r="K135" s="202"/>
      <c r="L135" s="110">
        <f t="shared" si="36"/>
        <v>0</v>
      </c>
      <c r="M135" s="125"/>
      <c r="N135" s="59"/>
      <c r="O135" s="110">
        <f t="shared" si="37"/>
        <v>0</v>
      </c>
      <c r="P135" s="344"/>
      <c r="R135" s="300"/>
      <c r="S135" s="300"/>
      <c r="T135" s="300"/>
      <c r="U135" s="300"/>
    </row>
    <row r="136" spans="1:21" ht="36" x14ac:dyDescent="0.25">
      <c r="A136" s="35">
        <v>2314</v>
      </c>
      <c r="B136" s="56" t="s">
        <v>294</v>
      </c>
      <c r="C136" s="362">
        <f t="shared" si="40"/>
        <v>1095</v>
      </c>
      <c r="D136" s="253">
        <v>395</v>
      </c>
      <c r="E136" s="59"/>
      <c r="F136" s="143">
        <f t="shared" si="34"/>
        <v>395</v>
      </c>
      <c r="G136" s="253"/>
      <c r="H136" s="202"/>
      <c r="I136" s="110">
        <f t="shared" si="35"/>
        <v>0</v>
      </c>
      <c r="J136" s="253">
        <v>700</v>
      </c>
      <c r="K136" s="202"/>
      <c r="L136" s="110">
        <f t="shared" si="36"/>
        <v>700</v>
      </c>
      <c r="M136" s="125"/>
      <c r="N136" s="59"/>
      <c r="O136" s="110">
        <f t="shared" si="37"/>
        <v>0</v>
      </c>
      <c r="P136" s="344"/>
      <c r="R136" s="300"/>
      <c r="S136" s="300"/>
      <c r="T136" s="300"/>
      <c r="U136" s="300"/>
    </row>
    <row r="137" spans="1:21" x14ac:dyDescent="0.25">
      <c r="A137" s="111">
        <v>2320</v>
      </c>
      <c r="B137" s="56" t="s">
        <v>116</v>
      </c>
      <c r="C137" s="362">
        <f t="shared" si="40"/>
        <v>892</v>
      </c>
      <c r="D137" s="254">
        <f t="shared" ref="D137" si="51">SUM(D138:D140)</f>
        <v>292</v>
      </c>
      <c r="E137" s="38">
        <f>SUM(E138:E140)</f>
        <v>0</v>
      </c>
      <c r="F137" s="149">
        <f t="shared" si="34"/>
        <v>292</v>
      </c>
      <c r="G137" s="254">
        <f>SUM(G138:G140)</f>
        <v>0</v>
      </c>
      <c r="H137" s="118">
        <f>SUM(H138:H140)</f>
        <v>0</v>
      </c>
      <c r="I137" s="112">
        <f t="shared" si="35"/>
        <v>0</v>
      </c>
      <c r="J137" s="254">
        <f>SUM(J138:J140)</f>
        <v>600</v>
      </c>
      <c r="K137" s="118">
        <f>SUM(K138:K140)</f>
        <v>0</v>
      </c>
      <c r="L137" s="112">
        <f t="shared" si="36"/>
        <v>600</v>
      </c>
      <c r="M137" s="135">
        <f>SUM(M138:M140)</f>
        <v>0</v>
      </c>
      <c r="N137" s="38">
        <f>SUM(N138:N140)</f>
        <v>0</v>
      </c>
      <c r="O137" s="112">
        <f t="shared" si="37"/>
        <v>0</v>
      </c>
      <c r="P137" s="344"/>
      <c r="R137" s="300"/>
      <c r="S137" s="300"/>
      <c r="T137" s="300"/>
      <c r="U137" s="300"/>
    </row>
    <row r="138" spans="1:21" x14ac:dyDescent="0.25">
      <c r="A138" s="35">
        <v>2321</v>
      </c>
      <c r="B138" s="56" t="s">
        <v>117</v>
      </c>
      <c r="C138" s="362">
        <f t="shared" si="40"/>
        <v>0</v>
      </c>
      <c r="D138" s="253"/>
      <c r="E138" s="59"/>
      <c r="F138" s="143">
        <f t="shared" si="34"/>
        <v>0</v>
      </c>
      <c r="G138" s="253"/>
      <c r="H138" s="202"/>
      <c r="I138" s="110">
        <f t="shared" si="35"/>
        <v>0</v>
      </c>
      <c r="J138" s="253"/>
      <c r="K138" s="202"/>
      <c r="L138" s="110">
        <f t="shared" si="36"/>
        <v>0</v>
      </c>
      <c r="M138" s="125"/>
      <c r="N138" s="59"/>
      <c r="O138" s="110">
        <f t="shared" si="37"/>
        <v>0</v>
      </c>
      <c r="P138" s="344"/>
      <c r="R138" s="300"/>
      <c r="S138" s="300"/>
      <c r="T138" s="300"/>
      <c r="U138" s="300"/>
    </row>
    <row r="139" spans="1:21" x14ac:dyDescent="0.25">
      <c r="A139" s="35">
        <v>2322</v>
      </c>
      <c r="B139" s="56" t="s">
        <v>118</v>
      </c>
      <c r="C139" s="362">
        <f t="shared" si="40"/>
        <v>892</v>
      </c>
      <c r="D139" s="253">
        <v>292</v>
      </c>
      <c r="E139" s="59"/>
      <c r="F139" s="143">
        <f t="shared" si="34"/>
        <v>292</v>
      </c>
      <c r="G139" s="253"/>
      <c r="H139" s="202"/>
      <c r="I139" s="110">
        <f t="shared" si="35"/>
        <v>0</v>
      </c>
      <c r="J139" s="253">
        <v>600</v>
      </c>
      <c r="K139" s="202"/>
      <c r="L139" s="110">
        <f t="shared" si="36"/>
        <v>600</v>
      </c>
      <c r="M139" s="125"/>
      <c r="N139" s="59"/>
      <c r="O139" s="110">
        <f t="shared" si="37"/>
        <v>0</v>
      </c>
      <c r="P139" s="344"/>
      <c r="R139" s="300"/>
      <c r="S139" s="300"/>
      <c r="T139" s="300"/>
      <c r="U139" s="300"/>
    </row>
    <row r="140" spans="1:21" ht="10.5" customHeight="1" x14ac:dyDescent="0.25">
      <c r="A140" s="35">
        <v>2329</v>
      </c>
      <c r="B140" s="56" t="s">
        <v>119</v>
      </c>
      <c r="C140" s="362">
        <f t="shared" si="40"/>
        <v>0</v>
      </c>
      <c r="D140" s="253"/>
      <c r="E140" s="59"/>
      <c r="F140" s="143">
        <f t="shared" si="34"/>
        <v>0</v>
      </c>
      <c r="G140" s="253"/>
      <c r="H140" s="202"/>
      <c r="I140" s="110">
        <f t="shared" si="35"/>
        <v>0</v>
      </c>
      <c r="J140" s="253"/>
      <c r="K140" s="202"/>
      <c r="L140" s="110">
        <f t="shared" si="36"/>
        <v>0</v>
      </c>
      <c r="M140" s="125"/>
      <c r="N140" s="59"/>
      <c r="O140" s="110">
        <f t="shared" si="37"/>
        <v>0</v>
      </c>
      <c r="P140" s="344"/>
      <c r="R140" s="300"/>
      <c r="S140" s="300"/>
      <c r="T140" s="300"/>
      <c r="U140" s="300"/>
    </row>
    <row r="141" spans="1:21" x14ac:dyDescent="0.25">
      <c r="A141" s="111">
        <v>2330</v>
      </c>
      <c r="B141" s="56" t="s">
        <v>120</v>
      </c>
      <c r="C141" s="362">
        <f t="shared" si="40"/>
        <v>0</v>
      </c>
      <c r="D141" s="253"/>
      <c r="E141" s="59"/>
      <c r="F141" s="143">
        <f t="shared" si="34"/>
        <v>0</v>
      </c>
      <c r="G141" s="253"/>
      <c r="H141" s="202"/>
      <c r="I141" s="110">
        <f t="shared" si="35"/>
        <v>0</v>
      </c>
      <c r="J141" s="253"/>
      <c r="K141" s="202"/>
      <c r="L141" s="110">
        <f t="shared" si="36"/>
        <v>0</v>
      </c>
      <c r="M141" s="125"/>
      <c r="N141" s="59"/>
      <c r="O141" s="110">
        <f t="shared" si="37"/>
        <v>0</v>
      </c>
      <c r="P141" s="344"/>
      <c r="R141" s="300"/>
      <c r="S141" s="300"/>
      <c r="T141" s="300"/>
      <c r="U141" s="300"/>
    </row>
    <row r="142" spans="1:21" ht="48" x14ac:dyDescent="0.25">
      <c r="A142" s="111">
        <v>2340</v>
      </c>
      <c r="B142" s="56" t="s">
        <v>121</v>
      </c>
      <c r="C142" s="362">
        <f t="shared" si="40"/>
        <v>214</v>
      </c>
      <c r="D142" s="254">
        <f t="shared" ref="D142" si="52">SUM(D143:D144)</f>
        <v>214</v>
      </c>
      <c r="E142" s="38">
        <f>SUM(E143:E144)</f>
        <v>0</v>
      </c>
      <c r="F142" s="149">
        <f t="shared" si="34"/>
        <v>214</v>
      </c>
      <c r="G142" s="254">
        <f>SUM(G143:G144)</f>
        <v>0</v>
      </c>
      <c r="H142" s="118">
        <f>SUM(H143:H144)</f>
        <v>0</v>
      </c>
      <c r="I142" s="112">
        <f t="shared" si="35"/>
        <v>0</v>
      </c>
      <c r="J142" s="254">
        <f>SUM(J143:J144)</f>
        <v>0</v>
      </c>
      <c r="K142" s="118">
        <f>SUM(K143:K144)</f>
        <v>0</v>
      </c>
      <c r="L142" s="112">
        <f t="shared" si="36"/>
        <v>0</v>
      </c>
      <c r="M142" s="135">
        <f>SUM(M143:M144)</f>
        <v>0</v>
      </c>
      <c r="N142" s="38">
        <f>SUM(N143:N144)</f>
        <v>0</v>
      </c>
      <c r="O142" s="112">
        <f t="shared" si="37"/>
        <v>0</v>
      </c>
      <c r="P142" s="344"/>
      <c r="R142" s="300"/>
      <c r="S142" s="300"/>
      <c r="T142" s="300"/>
      <c r="U142" s="300"/>
    </row>
    <row r="143" spans="1:21" x14ac:dyDescent="0.25">
      <c r="A143" s="35">
        <v>2341</v>
      </c>
      <c r="B143" s="56" t="s">
        <v>122</v>
      </c>
      <c r="C143" s="362">
        <f t="shared" si="40"/>
        <v>214</v>
      </c>
      <c r="D143" s="253">
        <v>214</v>
      </c>
      <c r="E143" s="59"/>
      <c r="F143" s="143">
        <f t="shared" si="34"/>
        <v>214</v>
      </c>
      <c r="G143" s="253"/>
      <c r="H143" s="202"/>
      <c r="I143" s="110">
        <f t="shared" si="35"/>
        <v>0</v>
      </c>
      <c r="J143" s="253"/>
      <c r="K143" s="202"/>
      <c r="L143" s="110">
        <f t="shared" si="36"/>
        <v>0</v>
      </c>
      <c r="M143" s="125"/>
      <c r="N143" s="59"/>
      <c r="O143" s="110">
        <f t="shared" si="37"/>
        <v>0</v>
      </c>
      <c r="P143" s="344"/>
      <c r="R143" s="300"/>
      <c r="S143" s="300"/>
      <c r="T143" s="300"/>
      <c r="U143" s="300"/>
    </row>
    <row r="144" spans="1:21" ht="24" x14ac:dyDescent="0.25">
      <c r="A144" s="35">
        <v>2344</v>
      </c>
      <c r="B144" s="56" t="s">
        <v>123</v>
      </c>
      <c r="C144" s="362">
        <f t="shared" si="40"/>
        <v>0</v>
      </c>
      <c r="D144" s="253"/>
      <c r="E144" s="59"/>
      <c r="F144" s="143">
        <f t="shared" si="34"/>
        <v>0</v>
      </c>
      <c r="G144" s="253"/>
      <c r="H144" s="202"/>
      <c r="I144" s="110">
        <f t="shared" si="35"/>
        <v>0</v>
      </c>
      <c r="J144" s="253"/>
      <c r="K144" s="202"/>
      <c r="L144" s="110">
        <f t="shared" si="36"/>
        <v>0</v>
      </c>
      <c r="M144" s="125"/>
      <c r="N144" s="59"/>
      <c r="O144" s="110">
        <f t="shared" si="37"/>
        <v>0</v>
      </c>
      <c r="P144" s="344"/>
      <c r="R144" s="300"/>
      <c r="S144" s="300"/>
      <c r="T144" s="300"/>
      <c r="U144" s="300"/>
    </row>
    <row r="145" spans="1:21" ht="24" x14ac:dyDescent="0.25">
      <c r="A145" s="106">
        <v>2350</v>
      </c>
      <c r="B145" s="78" t="s">
        <v>124</v>
      </c>
      <c r="C145" s="362">
        <f t="shared" si="40"/>
        <v>4341</v>
      </c>
      <c r="D145" s="131">
        <f t="shared" ref="D145" si="53">SUM(D146:D151)</f>
        <v>4861</v>
      </c>
      <c r="E145" s="107">
        <f>SUM(E146:E151)</f>
        <v>-1000</v>
      </c>
      <c r="F145" s="251">
        <f t="shared" si="34"/>
        <v>3861</v>
      </c>
      <c r="G145" s="131">
        <f>SUM(G146:G151)</f>
        <v>0</v>
      </c>
      <c r="H145" s="200">
        <f>SUM(H146:H151)</f>
        <v>0</v>
      </c>
      <c r="I145" s="108">
        <f t="shared" si="35"/>
        <v>0</v>
      </c>
      <c r="J145" s="131">
        <f>SUM(J146:J151)</f>
        <v>480</v>
      </c>
      <c r="K145" s="200">
        <f>SUM(K146:K151)</f>
        <v>0</v>
      </c>
      <c r="L145" s="108">
        <f t="shared" si="36"/>
        <v>480</v>
      </c>
      <c r="M145" s="136">
        <f>SUM(M146:M151)</f>
        <v>0</v>
      </c>
      <c r="N145" s="107">
        <f>SUM(N146:N151)</f>
        <v>0</v>
      </c>
      <c r="O145" s="108">
        <f t="shared" si="37"/>
        <v>0</v>
      </c>
      <c r="P145" s="348"/>
      <c r="R145" s="300"/>
      <c r="S145" s="300"/>
      <c r="T145" s="300"/>
      <c r="U145" s="300"/>
    </row>
    <row r="146" spans="1:21" x14ac:dyDescent="0.25">
      <c r="A146" s="31">
        <v>2351</v>
      </c>
      <c r="B146" s="50" t="s">
        <v>125</v>
      </c>
      <c r="C146" s="362">
        <f t="shared" si="40"/>
        <v>450</v>
      </c>
      <c r="D146" s="252">
        <v>450</v>
      </c>
      <c r="E146" s="53"/>
      <c r="F146" s="145">
        <f t="shared" si="34"/>
        <v>450</v>
      </c>
      <c r="G146" s="252"/>
      <c r="H146" s="201"/>
      <c r="I146" s="109">
        <f t="shared" si="35"/>
        <v>0</v>
      </c>
      <c r="J146" s="252"/>
      <c r="K146" s="201"/>
      <c r="L146" s="109">
        <f t="shared" si="36"/>
        <v>0</v>
      </c>
      <c r="M146" s="294"/>
      <c r="N146" s="53"/>
      <c r="O146" s="109">
        <f t="shared" si="37"/>
        <v>0</v>
      </c>
      <c r="P146" s="343"/>
      <c r="R146" s="300"/>
      <c r="S146" s="300"/>
      <c r="T146" s="300"/>
      <c r="U146" s="300"/>
    </row>
    <row r="147" spans="1:21" x14ac:dyDescent="0.25">
      <c r="A147" s="35">
        <v>2352</v>
      </c>
      <c r="B147" s="56" t="s">
        <v>126</v>
      </c>
      <c r="C147" s="362">
        <f t="shared" si="40"/>
        <v>3411</v>
      </c>
      <c r="D147" s="253">
        <v>3131</v>
      </c>
      <c r="E147" s="59"/>
      <c r="F147" s="143">
        <f t="shared" si="34"/>
        <v>3131</v>
      </c>
      <c r="G147" s="253"/>
      <c r="H147" s="202"/>
      <c r="I147" s="110">
        <f t="shared" si="35"/>
        <v>0</v>
      </c>
      <c r="J147" s="253">
        <v>280</v>
      </c>
      <c r="K147" s="202"/>
      <c r="L147" s="110">
        <f t="shared" si="36"/>
        <v>280</v>
      </c>
      <c r="M147" s="125"/>
      <c r="N147" s="59"/>
      <c r="O147" s="110">
        <f t="shared" si="37"/>
        <v>0</v>
      </c>
      <c r="P147" s="344"/>
      <c r="R147" s="300"/>
      <c r="S147" s="300"/>
      <c r="T147" s="300"/>
      <c r="U147" s="300"/>
    </row>
    <row r="148" spans="1:21" ht="24" x14ac:dyDescent="0.25">
      <c r="A148" s="35">
        <v>2353</v>
      </c>
      <c r="B148" s="56" t="s">
        <v>127</v>
      </c>
      <c r="C148" s="362">
        <f t="shared" si="40"/>
        <v>0</v>
      </c>
      <c r="D148" s="253"/>
      <c r="E148" s="59"/>
      <c r="F148" s="143">
        <f t="shared" si="34"/>
        <v>0</v>
      </c>
      <c r="G148" s="253"/>
      <c r="H148" s="202"/>
      <c r="I148" s="110">
        <f t="shared" si="35"/>
        <v>0</v>
      </c>
      <c r="J148" s="253"/>
      <c r="K148" s="202"/>
      <c r="L148" s="110">
        <f t="shared" si="36"/>
        <v>0</v>
      </c>
      <c r="M148" s="125"/>
      <c r="N148" s="59"/>
      <c r="O148" s="110">
        <f t="shared" si="37"/>
        <v>0</v>
      </c>
      <c r="P148" s="344"/>
      <c r="R148" s="300"/>
      <c r="S148" s="300"/>
      <c r="T148" s="300"/>
      <c r="U148" s="300"/>
    </row>
    <row r="149" spans="1:21" ht="24" x14ac:dyDescent="0.25">
      <c r="A149" s="35">
        <v>2354</v>
      </c>
      <c r="B149" s="56" t="s">
        <v>128</v>
      </c>
      <c r="C149" s="362">
        <f t="shared" si="40"/>
        <v>0</v>
      </c>
      <c r="D149" s="253"/>
      <c r="E149" s="59"/>
      <c r="F149" s="143">
        <f t="shared" si="34"/>
        <v>0</v>
      </c>
      <c r="G149" s="253"/>
      <c r="H149" s="202"/>
      <c r="I149" s="110">
        <f t="shared" si="35"/>
        <v>0</v>
      </c>
      <c r="J149" s="253"/>
      <c r="K149" s="202"/>
      <c r="L149" s="110">
        <f t="shared" si="36"/>
        <v>0</v>
      </c>
      <c r="M149" s="125"/>
      <c r="N149" s="59"/>
      <c r="O149" s="110">
        <f t="shared" si="37"/>
        <v>0</v>
      </c>
      <c r="P149" s="344"/>
      <c r="R149" s="300"/>
      <c r="S149" s="300"/>
      <c r="T149" s="300"/>
      <c r="U149" s="300"/>
    </row>
    <row r="150" spans="1:21" ht="36" x14ac:dyDescent="0.25">
      <c r="A150" s="35">
        <v>2355</v>
      </c>
      <c r="B150" s="56" t="s">
        <v>129</v>
      </c>
      <c r="C150" s="362">
        <f t="shared" si="40"/>
        <v>480</v>
      </c>
      <c r="D150" s="253">
        <v>1280</v>
      </c>
      <c r="E150" s="59">
        <v>-1000</v>
      </c>
      <c r="F150" s="143">
        <f t="shared" si="34"/>
        <v>280</v>
      </c>
      <c r="G150" s="253"/>
      <c r="H150" s="202"/>
      <c r="I150" s="110">
        <f t="shared" si="35"/>
        <v>0</v>
      </c>
      <c r="J150" s="253">
        <v>200</v>
      </c>
      <c r="K150" s="202"/>
      <c r="L150" s="110">
        <f t="shared" si="36"/>
        <v>200</v>
      </c>
      <c r="M150" s="125"/>
      <c r="N150" s="59"/>
      <c r="O150" s="110">
        <f t="shared" si="37"/>
        <v>0</v>
      </c>
      <c r="P150" s="344" t="s">
        <v>332</v>
      </c>
      <c r="R150" s="300"/>
      <c r="S150" s="300"/>
      <c r="T150" s="300"/>
      <c r="U150" s="300"/>
    </row>
    <row r="151" spans="1:21" ht="24" x14ac:dyDescent="0.25">
      <c r="A151" s="35">
        <v>2359</v>
      </c>
      <c r="B151" s="56" t="s">
        <v>130</v>
      </c>
      <c r="C151" s="362">
        <f t="shared" si="40"/>
        <v>0</v>
      </c>
      <c r="D151" s="253"/>
      <c r="E151" s="59"/>
      <c r="F151" s="143">
        <f t="shared" si="34"/>
        <v>0</v>
      </c>
      <c r="G151" s="253"/>
      <c r="H151" s="202"/>
      <c r="I151" s="110">
        <f t="shared" si="35"/>
        <v>0</v>
      </c>
      <c r="J151" s="253"/>
      <c r="K151" s="202"/>
      <c r="L151" s="110">
        <f t="shared" si="36"/>
        <v>0</v>
      </c>
      <c r="M151" s="125"/>
      <c r="N151" s="59"/>
      <c r="O151" s="110">
        <f t="shared" si="37"/>
        <v>0</v>
      </c>
      <c r="P151" s="344"/>
      <c r="R151" s="300"/>
      <c r="S151" s="300"/>
      <c r="T151" s="300"/>
      <c r="U151" s="300"/>
    </row>
    <row r="152" spans="1:21" ht="24.75" customHeight="1" x14ac:dyDescent="0.25">
      <c r="A152" s="111">
        <v>2360</v>
      </c>
      <c r="B152" s="56" t="s">
        <v>131</v>
      </c>
      <c r="C152" s="362">
        <f t="shared" si="40"/>
        <v>0</v>
      </c>
      <c r="D152" s="254">
        <f t="shared" ref="D152" si="54">SUM(D153:D159)</f>
        <v>0</v>
      </c>
      <c r="E152" s="38">
        <f>SUM(E153:E159)</f>
        <v>0</v>
      </c>
      <c r="F152" s="149">
        <f t="shared" si="34"/>
        <v>0</v>
      </c>
      <c r="G152" s="254">
        <f>SUM(G153:G159)</f>
        <v>0</v>
      </c>
      <c r="H152" s="118">
        <f>SUM(H153:H159)</f>
        <v>0</v>
      </c>
      <c r="I152" s="112">
        <f t="shared" si="35"/>
        <v>0</v>
      </c>
      <c r="J152" s="254">
        <f>SUM(J153:J159)</f>
        <v>0</v>
      </c>
      <c r="K152" s="118">
        <f>SUM(K153:K159)</f>
        <v>0</v>
      </c>
      <c r="L152" s="112">
        <f t="shared" si="36"/>
        <v>0</v>
      </c>
      <c r="M152" s="135">
        <f>SUM(M153:M159)</f>
        <v>0</v>
      </c>
      <c r="N152" s="38">
        <f>SUM(N153:N159)</f>
        <v>0</v>
      </c>
      <c r="O152" s="112">
        <f t="shared" si="37"/>
        <v>0</v>
      </c>
      <c r="P152" s="344"/>
      <c r="R152" s="300"/>
      <c r="S152" s="300"/>
      <c r="T152" s="300"/>
      <c r="U152" s="300"/>
    </row>
    <row r="153" spans="1:21" x14ac:dyDescent="0.25">
      <c r="A153" s="34">
        <v>2361</v>
      </c>
      <c r="B153" s="56" t="s">
        <v>132</v>
      </c>
      <c r="C153" s="362">
        <f t="shared" si="40"/>
        <v>0</v>
      </c>
      <c r="D153" s="253"/>
      <c r="E153" s="59"/>
      <c r="F153" s="143">
        <f t="shared" si="34"/>
        <v>0</v>
      </c>
      <c r="G153" s="253"/>
      <c r="H153" s="202"/>
      <c r="I153" s="110">
        <f t="shared" si="35"/>
        <v>0</v>
      </c>
      <c r="J153" s="253"/>
      <c r="K153" s="202"/>
      <c r="L153" s="110">
        <f t="shared" si="36"/>
        <v>0</v>
      </c>
      <c r="M153" s="125"/>
      <c r="N153" s="59"/>
      <c r="O153" s="110">
        <f t="shared" si="37"/>
        <v>0</v>
      </c>
      <c r="P153" s="344"/>
      <c r="R153" s="300"/>
      <c r="S153" s="300"/>
      <c r="T153" s="300"/>
      <c r="U153" s="300"/>
    </row>
    <row r="154" spans="1:21" ht="24" x14ac:dyDescent="0.25">
      <c r="A154" s="34">
        <v>2362</v>
      </c>
      <c r="B154" s="56" t="s">
        <v>133</v>
      </c>
      <c r="C154" s="362">
        <f t="shared" si="40"/>
        <v>0</v>
      </c>
      <c r="D154" s="253"/>
      <c r="E154" s="59"/>
      <c r="F154" s="143">
        <f t="shared" si="34"/>
        <v>0</v>
      </c>
      <c r="G154" s="253"/>
      <c r="H154" s="202"/>
      <c r="I154" s="110">
        <f t="shared" si="35"/>
        <v>0</v>
      </c>
      <c r="J154" s="253"/>
      <c r="K154" s="202"/>
      <c r="L154" s="110">
        <f t="shared" si="36"/>
        <v>0</v>
      </c>
      <c r="M154" s="125"/>
      <c r="N154" s="59"/>
      <c r="O154" s="110">
        <f t="shared" si="37"/>
        <v>0</v>
      </c>
      <c r="P154" s="344"/>
      <c r="R154" s="300"/>
      <c r="S154" s="300"/>
      <c r="T154" s="300"/>
      <c r="U154" s="300"/>
    </row>
    <row r="155" spans="1:21" x14ac:dyDescent="0.25">
      <c r="A155" s="34">
        <v>2363</v>
      </c>
      <c r="B155" s="56" t="s">
        <v>134</v>
      </c>
      <c r="C155" s="362">
        <f t="shared" si="40"/>
        <v>0</v>
      </c>
      <c r="D155" s="253"/>
      <c r="E155" s="59"/>
      <c r="F155" s="143">
        <f t="shared" si="34"/>
        <v>0</v>
      </c>
      <c r="G155" s="253"/>
      <c r="H155" s="202"/>
      <c r="I155" s="110">
        <f t="shared" si="35"/>
        <v>0</v>
      </c>
      <c r="J155" s="253"/>
      <c r="K155" s="202"/>
      <c r="L155" s="110">
        <f t="shared" si="36"/>
        <v>0</v>
      </c>
      <c r="M155" s="125"/>
      <c r="N155" s="59"/>
      <c r="O155" s="110">
        <f t="shared" si="37"/>
        <v>0</v>
      </c>
      <c r="P155" s="344"/>
      <c r="R155" s="300"/>
      <c r="S155" s="300"/>
      <c r="T155" s="300"/>
      <c r="U155" s="300"/>
    </row>
    <row r="156" spans="1:21" x14ac:dyDescent="0.25">
      <c r="A156" s="34">
        <v>2364</v>
      </c>
      <c r="B156" s="56" t="s">
        <v>135</v>
      </c>
      <c r="C156" s="362">
        <f t="shared" si="40"/>
        <v>0</v>
      </c>
      <c r="D156" s="253"/>
      <c r="E156" s="59"/>
      <c r="F156" s="143">
        <f t="shared" si="34"/>
        <v>0</v>
      </c>
      <c r="G156" s="253"/>
      <c r="H156" s="202"/>
      <c r="I156" s="110">
        <f t="shared" si="35"/>
        <v>0</v>
      </c>
      <c r="J156" s="253"/>
      <c r="K156" s="202"/>
      <c r="L156" s="110">
        <f t="shared" si="36"/>
        <v>0</v>
      </c>
      <c r="M156" s="125"/>
      <c r="N156" s="59"/>
      <c r="O156" s="110">
        <f t="shared" si="37"/>
        <v>0</v>
      </c>
      <c r="P156" s="344"/>
      <c r="R156" s="300"/>
      <c r="S156" s="300"/>
      <c r="T156" s="300"/>
      <c r="U156" s="300"/>
    </row>
    <row r="157" spans="1:21" ht="12.75" customHeight="1" x14ac:dyDescent="0.25">
      <c r="A157" s="34">
        <v>2365</v>
      </c>
      <c r="B157" s="56" t="s">
        <v>136</v>
      </c>
      <c r="C157" s="362">
        <f t="shared" si="40"/>
        <v>0</v>
      </c>
      <c r="D157" s="253"/>
      <c r="E157" s="59"/>
      <c r="F157" s="143">
        <f t="shared" si="34"/>
        <v>0</v>
      </c>
      <c r="G157" s="253"/>
      <c r="H157" s="202"/>
      <c r="I157" s="110">
        <f t="shared" si="35"/>
        <v>0</v>
      </c>
      <c r="J157" s="253"/>
      <c r="K157" s="202"/>
      <c r="L157" s="110">
        <f t="shared" si="36"/>
        <v>0</v>
      </c>
      <c r="M157" s="125"/>
      <c r="N157" s="59"/>
      <c r="O157" s="110">
        <f t="shared" si="37"/>
        <v>0</v>
      </c>
      <c r="P157" s="344"/>
      <c r="R157" s="300"/>
      <c r="S157" s="300"/>
      <c r="T157" s="300"/>
      <c r="U157" s="300"/>
    </row>
    <row r="158" spans="1:21" ht="42.75" customHeight="1" x14ac:dyDescent="0.25">
      <c r="A158" s="34">
        <v>2366</v>
      </c>
      <c r="B158" s="56" t="s">
        <v>137</v>
      </c>
      <c r="C158" s="362">
        <f t="shared" si="40"/>
        <v>0</v>
      </c>
      <c r="D158" s="253"/>
      <c r="E158" s="59"/>
      <c r="F158" s="143">
        <f t="shared" si="34"/>
        <v>0</v>
      </c>
      <c r="G158" s="253"/>
      <c r="H158" s="202"/>
      <c r="I158" s="110">
        <f t="shared" si="35"/>
        <v>0</v>
      </c>
      <c r="J158" s="253"/>
      <c r="K158" s="202"/>
      <c r="L158" s="110">
        <f t="shared" si="36"/>
        <v>0</v>
      </c>
      <c r="M158" s="125"/>
      <c r="N158" s="59"/>
      <c r="O158" s="110">
        <f t="shared" si="37"/>
        <v>0</v>
      </c>
      <c r="P158" s="344"/>
      <c r="R158" s="300"/>
      <c r="S158" s="300"/>
      <c r="T158" s="300"/>
      <c r="U158" s="300"/>
    </row>
    <row r="159" spans="1:21" ht="48" x14ac:dyDescent="0.25">
      <c r="A159" s="34">
        <v>2369</v>
      </c>
      <c r="B159" s="56" t="s">
        <v>138</v>
      </c>
      <c r="C159" s="362">
        <f t="shared" si="40"/>
        <v>0</v>
      </c>
      <c r="D159" s="253"/>
      <c r="E159" s="59"/>
      <c r="F159" s="143">
        <f t="shared" si="34"/>
        <v>0</v>
      </c>
      <c r="G159" s="253"/>
      <c r="H159" s="202"/>
      <c r="I159" s="110">
        <f t="shared" si="35"/>
        <v>0</v>
      </c>
      <c r="J159" s="253"/>
      <c r="K159" s="202"/>
      <c r="L159" s="110">
        <f t="shared" si="36"/>
        <v>0</v>
      </c>
      <c r="M159" s="125"/>
      <c r="N159" s="59"/>
      <c r="O159" s="110">
        <f t="shared" si="37"/>
        <v>0</v>
      </c>
      <c r="P159" s="344"/>
      <c r="R159" s="300"/>
      <c r="S159" s="300"/>
      <c r="T159" s="300"/>
      <c r="U159" s="300"/>
    </row>
    <row r="160" spans="1:21" x14ac:dyDescent="0.25">
      <c r="A160" s="106">
        <v>2370</v>
      </c>
      <c r="B160" s="78" t="s">
        <v>139</v>
      </c>
      <c r="C160" s="362">
        <f t="shared" si="40"/>
        <v>12770</v>
      </c>
      <c r="D160" s="255">
        <v>8700</v>
      </c>
      <c r="E160" s="113"/>
      <c r="F160" s="256">
        <f t="shared" si="34"/>
        <v>8700</v>
      </c>
      <c r="G160" s="255">
        <v>3570</v>
      </c>
      <c r="H160" s="203"/>
      <c r="I160" s="114">
        <f t="shared" si="35"/>
        <v>3570</v>
      </c>
      <c r="J160" s="255"/>
      <c r="K160" s="203"/>
      <c r="L160" s="114">
        <f t="shared" si="36"/>
        <v>0</v>
      </c>
      <c r="M160" s="301">
        <v>500</v>
      </c>
      <c r="N160" s="113"/>
      <c r="O160" s="114">
        <f t="shared" si="37"/>
        <v>500</v>
      </c>
      <c r="P160" s="348"/>
      <c r="R160" s="300"/>
      <c r="S160" s="300"/>
      <c r="T160" s="300"/>
      <c r="U160" s="300"/>
    </row>
    <row r="161" spans="1:21" x14ac:dyDescent="0.25">
      <c r="A161" s="106">
        <v>2380</v>
      </c>
      <c r="B161" s="78" t="s">
        <v>140</v>
      </c>
      <c r="C161" s="362">
        <f t="shared" si="40"/>
        <v>0</v>
      </c>
      <c r="D161" s="131">
        <f t="shared" ref="D161" si="55">SUM(D162:D163)</f>
        <v>0</v>
      </c>
      <c r="E161" s="107">
        <f>SUM(E162:E163)</f>
        <v>0</v>
      </c>
      <c r="F161" s="251">
        <f t="shared" si="34"/>
        <v>0</v>
      </c>
      <c r="G161" s="131">
        <f>SUM(G162:G163)</f>
        <v>0</v>
      </c>
      <c r="H161" s="200">
        <f>SUM(H162:H163)</f>
        <v>0</v>
      </c>
      <c r="I161" s="108">
        <f t="shared" si="35"/>
        <v>0</v>
      </c>
      <c r="J161" s="131">
        <f>SUM(J162:J163)</f>
        <v>0</v>
      </c>
      <c r="K161" s="200">
        <f>SUM(K162:K163)</f>
        <v>0</v>
      </c>
      <c r="L161" s="108">
        <f t="shared" si="36"/>
        <v>0</v>
      </c>
      <c r="M161" s="136">
        <f>SUM(M162:M163)</f>
        <v>0</v>
      </c>
      <c r="N161" s="107">
        <f>SUM(N162:N163)</f>
        <v>0</v>
      </c>
      <c r="O161" s="108">
        <f t="shared" si="37"/>
        <v>0</v>
      </c>
      <c r="P161" s="348"/>
      <c r="R161" s="300"/>
      <c r="S161" s="300"/>
      <c r="T161" s="300"/>
      <c r="U161" s="300"/>
    </row>
    <row r="162" spans="1:21" x14ac:dyDescent="0.25">
      <c r="A162" s="30">
        <v>2381</v>
      </c>
      <c r="B162" s="50" t="s">
        <v>141</v>
      </c>
      <c r="C162" s="362">
        <f t="shared" si="40"/>
        <v>0</v>
      </c>
      <c r="D162" s="252"/>
      <c r="E162" s="53"/>
      <c r="F162" s="145">
        <f t="shared" si="34"/>
        <v>0</v>
      </c>
      <c r="G162" s="252"/>
      <c r="H162" s="201"/>
      <c r="I162" s="109">
        <f t="shared" si="35"/>
        <v>0</v>
      </c>
      <c r="J162" s="252"/>
      <c r="K162" s="201"/>
      <c r="L162" s="109">
        <f t="shared" si="36"/>
        <v>0</v>
      </c>
      <c r="M162" s="294"/>
      <c r="N162" s="53"/>
      <c r="O162" s="109">
        <f t="shared" si="37"/>
        <v>0</v>
      </c>
      <c r="P162" s="343"/>
      <c r="R162" s="300"/>
      <c r="S162" s="300"/>
      <c r="T162" s="300"/>
      <c r="U162" s="300"/>
    </row>
    <row r="163" spans="1:21" ht="24" x14ac:dyDescent="0.25">
      <c r="A163" s="34">
        <v>2389</v>
      </c>
      <c r="B163" s="56" t="s">
        <v>142</v>
      </c>
      <c r="C163" s="362">
        <f t="shared" si="40"/>
        <v>0</v>
      </c>
      <c r="D163" s="253"/>
      <c r="E163" s="59"/>
      <c r="F163" s="143">
        <f t="shared" si="34"/>
        <v>0</v>
      </c>
      <c r="G163" s="253"/>
      <c r="H163" s="202"/>
      <c r="I163" s="110">
        <f t="shared" si="35"/>
        <v>0</v>
      </c>
      <c r="J163" s="253"/>
      <c r="K163" s="202"/>
      <c r="L163" s="110">
        <f t="shared" si="36"/>
        <v>0</v>
      </c>
      <c r="M163" s="125"/>
      <c r="N163" s="59"/>
      <c r="O163" s="110">
        <f t="shared" si="37"/>
        <v>0</v>
      </c>
      <c r="P163" s="344"/>
      <c r="R163" s="300"/>
      <c r="S163" s="300"/>
      <c r="T163" s="300"/>
      <c r="U163" s="300"/>
    </row>
    <row r="164" spans="1:21" x14ac:dyDescent="0.25">
      <c r="A164" s="106">
        <v>2390</v>
      </c>
      <c r="B164" s="78" t="s">
        <v>143</v>
      </c>
      <c r="C164" s="362">
        <f t="shared" si="40"/>
        <v>0</v>
      </c>
      <c r="D164" s="255">
        <f>395-395</f>
        <v>0</v>
      </c>
      <c r="E164" s="113"/>
      <c r="F164" s="256">
        <f t="shared" si="34"/>
        <v>0</v>
      </c>
      <c r="G164" s="255"/>
      <c r="H164" s="203"/>
      <c r="I164" s="114">
        <f t="shared" si="35"/>
        <v>0</v>
      </c>
      <c r="J164" s="255">
        <f>400-400</f>
        <v>0</v>
      </c>
      <c r="K164" s="203"/>
      <c r="L164" s="114">
        <f t="shared" si="36"/>
        <v>0</v>
      </c>
      <c r="M164" s="301"/>
      <c r="N164" s="113"/>
      <c r="O164" s="114">
        <f t="shared" si="37"/>
        <v>0</v>
      </c>
      <c r="P164" s="348"/>
      <c r="R164" s="300"/>
      <c r="S164" s="300"/>
      <c r="T164" s="300"/>
      <c r="U164" s="300"/>
    </row>
    <row r="165" spans="1:21" x14ac:dyDescent="0.25">
      <c r="A165" s="42">
        <v>2400</v>
      </c>
      <c r="B165" s="104" t="s">
        <v>144</v>
      </c>
      <c r="C165" s="373">
        <f t="shared" si="40"/>
        <v>0</v>
      </c>
      <c r="D165" s="259"/>
      <c r="E165" s="119"/>
      <c r="F165" s="260">
        <f t="shared" si="34"/>
        <v>0</v>
      </c>
      <c r="G165" s="259"/>
      <c r="H165" s="205"/>
      <c r="I165" s="120">
        <f t="shared" si="35"/>
        <v>0</v>
      </c>
      <c r="J165" s="259"/>
      <c r="K165" s="205"/>
      <c r="L165" s="120">
        <f t="shared" si="36"/>
        <v>0</v>
      </c>
      <c r="M165" s="302"/>
      <c r="N165" s="119"/>
      <c r="O165" s="120">
        <f t="shared" si="37"/>
        <v>0</v>
      </c>
      <c r="P165" s="346"/>
      <c r="R165" s="300"/>
      <c r="S165" s="300"/>
      <c r="T165" s="300"/>
      <c r="U165" s="300"/>
    </row>
    <row r="166" spans="1:21" ht="24" x14ac:dyDescent="0.25">
      <c r="A166" s="42">
        <v>2500</v>
      </c>
      <c r="B166" s="104" t="s">
        <v>145</v>
      </c>
      <c r="C166" s="373">
        <f t="shared" si="40"/>
        <v>1058</v>
      </c>
      <c r="D166" s="249">
        <f t="shared" ref="D166" si="56">SUM(D167,D172)</f>
        <v>1058</v>
      </c>
      <c r="E166" s="48">
        <f>SUM(E167,E172)</f>
        <v>0</v>
      </c>
      <c r="F166" s="250">
        <f t="shared" si="34"/>
        <v>1058</v>
      </c>
      <c r="G166" s="249">
        <f t="shared" ref="G166" si="57">SUM(G167,G172)</f>
        <v>0</v>
      </c>
      <c r="H166" s="105">
        <f t="shared" ref="H166" si="58">SUM(H167,H172)</f>
        <v>0</v>
      </c>
      <c r="I166" s="115">
        <f t="shared" si="35"/>
        <v>0</v>
      </c>
      <c r="J166" s="249">
        <f t="shared" ref="J166" si="59">SUM(J167,J172)</f>
        <v>0</v>
      </c>
      <c r="K166" s="105">
        <f t="shared" ref="K166" si="60">SUM(K167,K172)</f>
        <v>0</v>
      </c>
      <c r="L166" s="115">
        <f t="shared" si="36"/>
        <v>0</v>
      </c>
      <c r="M166" s="140">
        <f t="shared" ref="M166" si="61">SUM(M167,M172)</f>
        <v>0</v>
      </c>
      <c r="N166" s="130">
        <f t="shared" ref="N166" si="62">SUM(N167,N172)</f>
        <v>0</v>
      </c>
      <c r="O166" s="160">
        <f t="shared" si="37"/>
        <v>0</v>
      </c>
      <c r="P166" s="353"/>
      <c r="R166" s="300"/>
      <c r="S166" s="300"/>
      <c r="T166" s="300"/>
      <c r="U166" s="300"/>
    </row>
    <row r="167" spans="1:21" ht="16.5" customHeight="1" x14ac:dyDescent="0.25">
      <c r="A167" s="116">
        <v>2510</v>
      </c>
      <c r="B167" s="50" t="s">
        <v>146</v>
      </c>
      <c r="C167" s="374">
        <f t="shared" si="40"/>
        <v>1058</v>
      </c>
      <c r="D167" s="257">
        <f>SUM(D168:D171)</f>
        <v>1058</v>
      </c>
      <c r="E167" s="68">
        <f>SUM(E168:E171)</f>
        <v>0</v>
      </c>
      <c r="F167" s="258">
        <f t="shared" si="34"/>
        <v>1058</v>
      </c>
      <c r="G167" s="257">
        <f t="shared" ref="G167" si="63">SUM(G168:G171)</f>
        <v>0</v>
      </c>
      <c r="H167" s="204">
        <f t="shared" ref="H167" si="64">SUM(H168:H171)</f>
        <v>0</v>
      </c>
      <c r="I167" s="117">
        <f t="shared" si="35"/>
        <v>0</v>
      </c>
      <c r="J167" s="257">
        <f t="shared" ref="J167" si="65">SUM(J168:J171)</f>
        <v>0</v>
      </c>
      <c r="K167" s="204">
        <f t="shared" ref="K167" si="66">SUM(K168:K171)</f>
        <v>0</v>
      </c>
      <c r="L167" s="117">
        <f t="shared" si="36"/>
        <v>0</v>
      </c>
      <c r="M167" s="308">
        <f t="shared" ref="M167" si="67">SUM(M168:M171)</f>
        <v>0</v>
      </c>
      <c r="N167" s="311">
        <f t="shared" ref="N167" si="68">SUM(N168:N171)</f>
        <v>0</v>
      </c>
      <c r="O167" s="316">
        <f t="shared" si="37"/>
        <v>0</v>
      </c>
      <c r="P167" s="347"/>
      <c r="R167" s="300"/>
      <c r="S167" s="300"/>
      <c r="T167" s="300"/>
      <c r="U167" s="300"/>
    </row>
    <row r="168" spans="1:21" ht="24" x14ac:dyDescent="0.25">
      <c r="A168" s="35">
        <v>2512</v>
      </c>
      <c r="B168" s="56" t="s">
        <v>147</v>
      </c>
      <c r="C168" s="362">
        <f t="shared" si="40"/>
        <v>0</v>
      </c>
      <c r="D168" s="253"/>
      <c r="E168" s="59"/>
      <c r="F168" s="143">
        <f t="shared" si="34"/>
        <v>0</v>
      </c>
      <c r="G168" s="253"/>
      <c r="H168" s="202"/>
      <c r="I168" s="110">
        <f t="shared" si="35"/>
        <v>0</v>
      </c>
      <c r="J168" s="253"/>
      <c r="K168" s="202"/>
      <c r="L168" s="110">
        <f t="shared" si="36"/>
        <v>0</v>
      </c>
      <c r="M168" s="125"/>
      <c r="N168" s="59"/>
      <c r="O168" s="110">
        <f t="shared" si="37"/>
        <v>0</v>
      </c>
      <c r="P168" s="344"/>
      <c r="R168" s="300"/>
      <c r="S168" s="300"/>
      <c r="T168" s="300"/>
      <c r="U168" s="300"/>
    </row>
    <row r="169" spans="1:21" ht="36" x14ac:dyDescent="0.25">
      <c r="A169" s="35">
        <v>2513</v>
      </c>
      <c r="B169" s="56" t="s">
        <v>148</v>
      </c>
      <c r="C169" s="362">
        <f t="shared" si="40"/>
        <v>1058</v>
      </c>
      <c r="D169" s="253">
        <v>1058</v>
      </c>
      <c r="E169" s="59"/>
      <c r="F169" s="143">
        <f t="shared" si="34"/>
        <v>1058</v>
      </c>
      <c r="G169" s="253"/>
      <c r="H169" s="202"/>
      <c r="I169" s="110">
        <f t="shared" si="35"/>
        <v>0</v>
      </c>
      <c r="J169" s="253"/>
      <c r="K169" s="202"/>
      <c r="L169" s="110">
        <f t="shared" si="36"/>
        <v>0</v>
      </c>
      <c r="M169" s="125"/>
      <c r="N169" s="59"/>
      <c r="O169" s="110">
        <f t="shared" si="37"/>
        <v>0</v>
      </c>
      <c r="P169" s="344"/>
      <c r="R169" s="300"/>
      <c r="S169" s="300"/>
      <c r="T169" s="300"/>
      <c r="U169" s="300"/>
    </row>
    <row r="170" spans="1:21" ht="24" x14ac:dyDescent="0.25">
      <c r="A170" s="35">
        <v>2515</v>
      </c>
      <c r="B170" s="56" t="s">
        <v>149</v>
      </c>
      <c r="C170" s="362">
        <f t="shared" si="40"/>
        <v>0</v>
      </c>
      <c r="D170" s="253"/>
      <c r="E170" s="59"/>
      <c r="F170" s="143">
        <f t="shared" si="34"/>
        <v>0</v>
      </c>
      <c r="G170" s="253"/>
      <c r="H170" s="202"/>
      <c r="I170" s="110">
        <f t="shared" si="35"/>
        <v>0</v>
      </c>
      <c r="J170" s="253"/>
      <c r="K170" s="202"/>
      <c r="L170" s="110">
        <f t="shared" si="36"/>
        <v>0</v>
      </c>
      <c r="M170" s="125"/>
      <c r="N170" s="59"/>
      <c r="O170" s="110">
        <f t="shared" si="37"/>
        <v>0</v>
      </c>
      <c r="P170" s="344"/>
      <c r="R170" s="300"/>
      <c r="S170" s="300"/>
      <c r="T170" s="300"/>
      <c r="U170" s="300"/>
    </row>
    <row r="171" spans="1:21" ht="24" x14ac:dyDescent="0.25">
      <c r="A171" s="35">
        <v>2519</v>
      </c>
      <c r="B171" s="56" t="s">
        <v>150</v>
      </c>
      <c r="C171" s="362">
        <f t="shared" si="40"/>
        <v>0</v>
      </c>
      <c r="D171" s="253"/>
      <c r="E171" s="59"/>
      <c r="F171" s="143">
        <f t="shared" si="34"/>
        <v>0</v>
      </c>
      <c r="G171" s="253"/>
      <c r="H171" s="202"/>
      <c r="I171" s="110">
        <f t="shared" si="35"/>
        <v>0</v>
      </c>
      <c r="J171" s="253"/>
      <c r="K171" s="202"/>
      <c r="L171" s="110">
        <f t="shared" si="36"/>
        <v>0</v>
      </c>
      <c r="M171" s="125"/>
      <c r="N171" s="59"/>
      <c r="O171" s="110">
        <f t="shared" si="37"/>
        <v>0</v>
      </c>
      <c r="P171" s="344"/>
      <c r="R171" s="300"/>
      <c r="S171" s="300"/>
      <c r="T171" s="300"/>
      <c r="U171" s="300"/>
    </row>
    <row r="172" spans="1:21" ht="24" x14ac:dyDescent="0.25">
      <c r="A172" s="111">
        <v>2520</v>
      </c>
      <c r="B172" s="56" t="s">
        <v>151</v>
      </c>
      <c r="C172" s="362">
        <f t="shared" si="40"/>
        <v>0</v>
      </c>
      <c r="D172" s="253"/>
      <c r="E172" s="59"/>
      <c r="F172" s="143">
        <f t="shared" si="34"/>
        <v>0</v>
      </c>
      <c r="G172" s="253"/>
      <c r="H172" s="202"/>
      <c r="I172" s="110">
        <f t="shared" si="35"/>
        <v>0</v>
      </c>
      <c r="J172" s="253"/>
      <c r="K172" s="202"/>
      <c r="L172" s="110">
        <f t="shared" si="36"/>
        <v>0</v>
      </c>
      <c r="M172" s="125"/>
      <c r="N172" s="59"/>
      <c r="O172" s="110">
        <f t="shared" si="37"/>
        <v>0</v>
      </c>
      <c r="P172" s="344"/>
      <c r="R172" s="300"/>
      <c r="S172" s="300"/>
      <c r="T172" s="300"/>
      <c r="U172" s="300"/>
    </row>
    <row r="173" spans="1:21" s="121" customFormat="1" ht="48" x14ac:dyDescent="0.25">
      <c r="A173" s="17">
        <v>2800</v>
      </c>
      <c r="B173" s="50" t="s">
        <v>152</v>
      </c>
      <c r="C173" s="374">
        <f t="shared" si="40"/>
        <v>0</v>
      </c>
      <c r="D173" s="219"/>
      <c r="E173" s="32"/>
      <c r="F173" s="220">
        <f t="shared" si="34"/>
        <v>0</v>
      </c>
      <c r="G173" s="219"/>
      <c r="H173" s="186"/>
      <c r="I173" s="33">
        <f t="shared" si="35"/>
        <v>0</v>
      </c>
      <c r="J173" s="219"/>
      <c r="K173" s="186"/>
      <c r="L173" s="33">
        <f t="shared" si="36"/>
        <v>0</v>
      </c>
      <c r="M173" s="290"/>
      <c r="N173" s="32"/>
      <c r="O173" s="33">
        <f t="shared" si="37"/>
        <v>0</v>
      </c>
      <c r="P173" s="343"/>
      <c r="R173" s="300"/>
      <c r="S173" s="300"/>
      <c r="T173" s="300"/>
      <c r="U173" s="300"/>
    </row>
    <row r="174" spans="1:21" x14ac:dyDescent="0.25">
      <c r="A174" s="100">
        <v>3000</v>
      </c>
      <c r="B174" s="100" t="s">
        <v>153</v>
      </c>
      <c r="C174" s="383">
        <f t="shared" si="40"/>
        <v>0</v>
      </c>
      <c r="D174" s="247">
        <f t="shared" ref="D174" si="69">SUM(D175,D185)</f>
        <v>0</v>
      </c>
      <c r="E174" s="102">
        <f>SUM(E175,E185)</f>
        <v>0</v>
      </c>
      <c r="F174" s="248">
        <f t="shared" si="34"/>
        <v>0</v>
      </c>
      <c r="G174" s="247">
        <f>SUM(G175,G185)</f>
        <v>0</v>
      </c>
      <c r="H174" s="199">
        <f>SUM(H175,H185)</f>
        <v>0</v>
      </c>
      <c r="I174" s="103">
        <f t="shared" si="35"/>
        <v>0</v>
      </c>
      <c r="J174" s="247">
        <f>SUM(J175,J185)</f>
        <v>0</v>
      </c>
      <c r="K174" s="199">
        <f>SUM(K175,K185)</f>
        <v>0</v>
      </c>
      <c r="L174" s="103">
        <f t="shared" si="36"/>
        <v>0</v>
      </c>
      <c r="M174" s="139">
        <f>SUM(M175,M185)</f>
        <v>0</v>
      </c>
      <c r="N174" s="102">
        <f>SUM(N175,N185)</f>
        <v>0</v>
      </c>
      <c r="O174" s="103">
        <f t="shared" si="37"/>
        <v>0</v>
      </c>
      <c r="P174" s="352"/>
      <c r="R174" s="300"/>
      <c r="S174" s="300"/>
      <c r="T174" s="300"/>
      <c r="U174" s="300"/>
    </row>
    <row r="175" spans="1:21" ht="24" x14ac:dyDescent="0.25">
      <c r="A175" s="42">
        <v>3200</v>
      </c>
      <c r="B175" s="122" t="s">
        <v>309</v>
      </c>
      <c r="C175" s="373">
        <f t="shared" si="40"/>
        <v>0</v>
      </c>
      <c r="D175" s="249">
        <f t="shared" ref="D175" si="70">SUM(D176,D180)</f>
        <v>0</v>
      </c>
      <c r="E175" s="48">
        <f>SUM(E176,E180)</f>
        <v>0</v>
      </c>
      <c r="F175" s="250">
        <f t="shared" si="34"/>
        <v>0</v>
      </c>
      <c r="G175" s="249">
        <f t="shared" ref="G175" si="71">SUM(G176,G180)</f>
        <v>0</v>
      </c>
      <c r="H175" s="105">
        <f t="shared" ref="H175" si="72">SUM(H176,H180)</f>
        <v>0</v>
      </c>
      <c r="I175" s="115">
        <f t="shared" si="35"/>
        <v>0</v>
      </c>
      <c r="J175" s="249">
        <f t="shared" ref="J175" si="73">SUM(J176,J180)</f>
        <v>0</v>
      </c>
      <c r="K175" s="105">
        <f t="shared" ref="K175" si="74">SUM(K176,K180)</f>
        <v>0</v>
      </c>
      <c r="L175" s="115">
        <f t="shared" si="36"/>
        <v>0</v>
      </c>
      <c r="M175" s="140">
        <f t="shared" ref="M175" si="75">SUM(M176,M180)</f>
        <v>0</v>
      </c>
      <c r="N175" s="130">
        <f t="shared" ref="N175" si="76">SUM(N176,N180)</f>
        <v>0</v>
      </c>
      <c r="O175" s="160">
        <f t="shared" si="37"/>
        <v>0</v>
      </c>
      <c r="P175" s="353"/>
      <c r="R175" s="300"/>
      <c r="S175" s="300"/>
      <c r="T175" s="300"/>
      <c r="U175" s="300"/>
    </row>
    <row r="176" spans="1:21" ht="36" x14ac:dyDescent="0.25">
      <c r="A176" s="116">
        <v>3260</v>
      </c>
      <c r="B176" s="50" t="s">
        <v>154</v>
      </c>
      <c r="C176" s="374">
        <f t="shared" si="40"/>
        <v>0</v>
      </c>
      <c r="D176" s="257">
        <f t="shared" ref="D176" si="77">SUM(D177:D179)</f>
        <v>0</v>
      </c>
      <c r="E176" s="68">
        <f>SUM(E177:E179)</f>
        <v>0</v>
      </c>
      <c r="F176" s="258">
        <f t="shared" si="34"/>
        <v>0</v>
      </c>
      <c r="G176" s="257">
        <f>SUM(G177:G179)</f>
        <v>0</v>
      </c>
      <c r="H176" s="204">
        <f>SUM(H177:H179)</f>
        <v>0</v>
      </c>
      <c r="I176" s="117">
        <f t="shared" si="35"/>
        <v>0</v>
      </c>
      <c r="J176" s="257">
        <f>SUM(J177:J179)</f>
        <v>0</v>
      </c>
      <c r="K176" s="204">
        <f>SUM(K177:K179)</f>
        <v>0</v>
      </c>
      <c r="L176" s="117">
        <f t="shared" si="36"/>
        <v>0</v>
      </c>
      <c r="M176" s="141">
        <f>SUM(M177:M179)</f>
        <v>0</v>
      </c>
      <c r="N176" s="68">
        <f>SUM(N177:N179)</f>
        <v>0</v>
      </c>
      <c r="O176" s="117">
        <f t="shared" si="37"/>
        <v>0</v>
      </c>
      <c r="P176" s="343"/>
      <c r="R176" s="300"/>
      <c r="S176" s="300"/>
      <c r="T176" s="300"/>
      <c r="U176" s="300"/>
    </row>
    <row r="177" spans="1:21" ht="24" x14ac:dyDescent="0.25">
      <c r="A177" s="35">
        <v>3261</v>
      </c>
      <c r="B177" s="56" t="s">
        <v>155</v>
      </c>
      <c r="C177" s="362">
        <f t="shared" si="40"/>
        <v>0</v>
      </c>
      <c r="D177" s="253"/>
      <c r="E177" s="59"/>
      <c r="F177" s="143">
        <f t="shared" si="34"/>
        <v>0</v>
      </c>
      <c r="G177" s="253"/>
      <c r="H177" s="202"/>
      <c r="I177" s="110">
        <f t="shared" si="35"/>
        <v>0</v>
      </c>
      <c r="J177" s="253"/>
      <c r="K177" s="202"/>
      <c r="L177" s="110">
        <f t="shared" si="36"/>
        <v>0</v>
      </c>
      <c r="M177" s="125"/>
      <c r="N177" s="59"/>
      <c r="O177" s="110">
        <f t="shared" si="37"/>
        <v>0</v>
      </c>
      <c r="P177" s="344"/>
      <c r="R177" s="300"/>
      <c r="S177" s="300"/>
      <c r="T177" s="300"/>
      <c r="U177" s="300"/>
    </row>
    <row r="178" spans="1:21" ht="36" x14ac:dyDescent="0.25">
      <c r="A178" s="35">
        <v>3262</v>
      </c>
      <c r="B178" s="56" t="s">
        <v>310</v>
      </c>
      <c r="C178" s="362">
        <f t="shared" si="40"/>
        <v>0</v>
      </c>
      <c r="D178" s="253"/>
      <c r="E178" s="59"/>
      <c r="F178" s="143">
        <f t="shared" si="34"/>
        <v>0</v>
      </c>
      <c r="G178" s="253"/>
      <c r="H178" s="202"/>
      <c r="I178" s="110">
        <f t="shared" si="35"/>
        <v>0</v>
      </c>
      <c r="J178" s="253"/>
      <c r="K178" s="202"/>
      <c r="L178" s="110">
        <f t="shared" si="36"/>
        <v>0</v>
      </c>
      <c r="M178" s="125"/>
      <c r="N178" s="59"/>
      <c r="O178" s="110">
        <f t="shared" si="37"/>
        <v>0</v>
      </c>
      <c r="P178" s="344"/>
      <c r="R178" s="300"/>
      <c r="S178" s="300"/>
      <c r="T178" s="300"/>
      <c r="U178" s="300"/>
    </row>
    <row r="179" spans="1:21" ht="24" x14ac:dyDescent="0.25">
      <c r="A179" s="35">
        <v>3263</v>
      </c>
      <c r="B179" s="56" t="s">
        <v>156</v>
      </c>
      <c r="C179" s="362">
        <f t="shared" si="40"/>
        <v>0</v>
      </c>
      <c r="D179" s="253"/>
      <c r="E179" s="59"/>
      <c r="F179" s="143">
        <f t="shared" si="34"/>
        <v>0</v>
      </c>
      <c r="G179" s="253"/>
      <c r="H179" s="202"/>
      <c r="I179" s="110">
        <f t="shared" si="35"/>
        <v>0</v>
      </c>
      <c r="J179" s="253"/>
      <c r="K179" s="202"/>
      <c r="L179" s="110">
        <f t="shared" si="36"/>
        <v>0</v>
      </c>
      <c r="M179" s="125"/>
      <c r="N179" s="59"/>
      <c r="O179" s="110">
        <f t="shared" si="37"/>
        <v>0</v>
      </c>
      <c r="P179" s="344"/>
      <c r="R179" s="300"/>
      <c r="S179" s="300"/>
      <c r="T179" s="300"/>
      <c r="U179" s="300"/>
    </row>
    <row r="180" spans="1:21" ht="84" x14ac:dyDescent="0.25">
      <c r="A180" s="116">
        <v>3290</v>
      </c>
      <c r="B180" s="50" t="s">
        <v>311</v>
      </c>
      <c r="C180" s="362">
        <f t="shared" si="40"/>
        <v>0</v>
      </c>
      <c r="D180" s="257">
        <f t="shared" ref="D180" si="78">SUM(D181:D184)</f>
        <v>0</v>
      </c>
      <c r="E180" s="68">
        <f>SUM(E181:E184)</f>
        <v>0</v>
      </c>
      <c r="F180" s="258">
        <f t="shared" si="34"/>
        <v>0</v>
      </c>
      <c r="G180" s="257">
        <f t="shared" ref="G180" si="79">SUM(G181:G184)</f>
        <v>0</v>
      </c>
      <c r="H180" s="204">
        <f t="shared" ref="H180" si="80">SUM(H181:H184)</f>
        <v>0</v>
      </c>
      <c r="I180" s="117">
        <f t="shared" si="35"/>
        <v>0</v>
      </c>
      <c r="J180" s="257">
        <f t="shared" ref="J180" si="81">SUM(J181:J184)</f>
        <v>0</v>
      </c>
      <c r="K180" s="204">
        <f t="shared" ref="K180" si="82">SUM(K181:K184)</f>
        <v>0</v>
      </c>
      <c r="L180" s="117">
        <f t="shared" si="36"/>
        <v>0</v>
      </c>
      <c r="M180" s="142">
        <f t="shared" ref="M180" si="83">SUM(M181:M184)</f>
        <v>0</v>
      </c>
      <c r="N180" s="312">
        <f t="shared" ref="N180" si="84">SUM(N181:N184)</f>
        <v>0</v>
      </c>
      <c r="O180" s="317">
        <f t="shared" si="37"/>
        <v>0</v>
      </c>
      <c r="P180" s="355"/>
      <c r="R180" s="300"/>
      <c r="S180" s="300"/>
      <c r="T180" s="300"/>
      <c r="U180" s="300"/>
    </row>
    <row r="181" spans="1:21" ht="72" x14ac:dyDescent="0.25">
      <c r="A181" s="35">
        <v>3291</v>
      </c>
      <c r="B181" s="56" t="s">
        <v>157</v>
      </c>
      <c r="C181" s="362">
        <f t="shared" si="40"/>
        <v>0</v>
      </c>
      <c r="D181" s="253"/>
      <c r="E181" s="59"/>
      <c r="F181" s="143">
        <f t="shared" ref="F181:F242" si="85">D181+E181</f>
        <v>0</v>
      </c>
      <c r="G181" s="253"/>
      <c r="H181" s="202"/>
      <c r="I181" s="110">
        <f t="shared" ref="I181:I242" si="86">G181+H181</f>
        <v>0</v>
      </c>
      <c r="J181" s="253"/>
      <c r="K181" s="202"/>
      <c r="L181" s="110">
        <f t="shared" ref="L181:L242" si="87">J181+K181</f>
        <v>0</v>
      </c>
      <c r="M181" s="125"/>
      <c r="N181" s="59"/>
      <c r="O181" s="110">
        <f t="shared" ref="O181:O242" si="88">M181+N181</f>
        <v>0</v>
      </c>
      <c r="P181" s="344"/>
      <c r="R181" s="300"/>
      <c r="S181" s="300"/>
      <c r="T181" s="300"/>
      <c r="U181" s="300"/>
    </row>
    <row r="182" spans="1:21" ht="72" x14ac:dyDescent="0.25">
      <c r="A182" s="35">
        <v>3292</v>
      </c>
      <c r="B182" s="56" t="s">
        <v>312</v>
      </c>
      <c r="C182" s="362">
        <f t="shared" si="40"/>
        <v>0</v>
      </c>
      <c r="D182" s="253"/>
      <c r="E182" s="59"/>
      <c r="F182" s="143">
        <f t="shared" si="85"/>
        <v>0</v>
      </c>
      <c r="G182" s="253"/>
      <c r="H182" s="202"/>
      <c r="I182" s="110">
        <f t="shared" si="86"/>
        <v>0</v>
      </c>
      <c r="J182" s="253"/>
      <c r="K182" s="202"/>
      <c r="L182" s="110">
        <f t="shared" si="87"/>
        <v>0</v>
      </c>
      <c r="M182" s="125"/>
      <c r="N182" s="59"/>
      <c r="O182" s="110">
        <f t="shared" si="88"/>
        <v>0</v>
      </c>
      <c r="P182" s="344"/>
      <c r="R182" s="300"/>
      <c r="S182" s="300"/>
      <c r="T182" s="300"/>
      <c r="U182" s="300"/>
    </row>
    <row r="183" spans="1:21" ht="72" x14ac:dyDescent="0.25">
      <c r="A183" s="35">
        <v>3293</v>
      </c>
      <c r="B183" s="56" t="s">
        <v>313</v>
      </c>
      <c r="C183" s="362">
        <f t="shared" si="40"/>
        <v>0</v>
      </c>
      <c r="D183" s="253"/>
      <c r="E183" s="59"/>
      <c r="F183" s="143">
        <f t="shared" si="85"/>
        <v>0</v>
      </c>
      <c r="G183" s="253"/>
      <c r="H183" s="202"/>
      <c r="I183" s="110">
        <f t="shared" si="86"/>
        <v>0</v>
      </c>
      <c r="J183" s="253"/>
      <c r="K183" s="202"/>
      <c r="L183" s="110">
        <f t="shared" si="87"/>
        <v>0</v>
      </c>
      <c r="M183" s="125"/>
      <c r="N183" s="59"/>
      <c r="O183" s="110">
        <f t="shared" si="88"/>
        <v>0</v>
      </c>
      <c r="P183" s="344"/>
      <c r="R183" s="300"/>
      <c r="S183" s="300"/>
      <c r="T183" s="300"/>
      <c r="U183" s="300"/>
    </row>
    <row r="184" spans="1:21" ht="60" x14ac:dyDescent="0.25">
      <c r="A184" s="126">
        <v>3294</v>
      </c>
      <c r="B184" s="56" t="s">
        <v>158</v>
      </c>
      <c r="C184" s="384">
        <f t="shared" si="40"/>
        <v>0</v>
      </c>
      <c r="D184" s="261"/>
      <c r="E184" s="127"/>
      <c r="F184" s="262">
        <f t="shared" si="85"/>
        <v>0</v>
      </c>
      <c r="G184" s="261"/>
      <c r="H184" s="206"/>
      <c r="I184" s="153">
        <f t="shared" si="86"/>
        <v>0</v>
      </c>
      <c r="J184" s="261"/>
      <c r="K184" s="206"/>
      <c r="L184" s="153">
        <f t="shared" si="87"/>
        <v>0</v>
      </c>
      <c r="M184" s="128"/>
      <c r="N184" s="127"/>
      <c r="O184" s="153">
        <f t="shared" si="88"/>
        <v>0</v>
      </c>
      <c r="P184" s="355"/>
      <c r="R184" s="300"/>
      <c r="S184" s="300"/>
      <c r="T184" s="300"/>
      <c r="U184" s="300"/>
    </row>
    <row r="185" spans="1:21" ht="48" x14ac:dyDescent="0.25">
      <c r="A185" s="72">
        <v>3300</v>
      </c>
      <c r="B185" s="122" t="s">
        <v>159</v>
      </c>
      <c r="C185" s="385">
        <f t="shared" si="40"/>
        <v>0</v>
      </c>
      <c r="D185" s="263">
        <f t="shared" ref="D185" si="89">SUM(D186:D187)</f>
        <v>0</v>
      </c>
      <c r="E185" s="130">
        <f>SUM(E186:E187)</f>
        <v>0</v>
      </c>
      <c r="F185" s="158">
        <f t="shared" si="85"/>
        <v>0</v>
      </c>
      <c r="G185" s="263">
        <f t="shared" ref="G185" si="90">SUM(G186:G187)</f>
        <v>0</v>
      </c>
      <c r="H185" s="207">
        <f t="shared" ref="H185" si="91">SUM(H186:H187)</f>
        <v>0</v>
      </c>
      <c r="I185" s="160">
        <f t="shared" si="86"/>
        <v>0</v>
      </c>
      <c r="J185" s="263">
        <f t="shared" ref="J185" si="92">SUM(J186:J187)</f>
        <v>0</v>
      </c>
      <c r="K185" s="207">
        <f t="shared" ref="K185" si="93">SUM(K186:K187)</f>
        <v>0</v>
      </c>
      <c r="L185" s="160">
        <f t="shared" si="87"/>
        <v>0</v>
      </c>
      <c r="M185" s="140">
        <f t="shared" ref="M185" si="94">SUM(M186:M187)</f>
        <v>0</v>
      </c>
      <c r="N185" s="130">
        <f t="shared" ref="N185" si="95">SUM(N186:N187)</f>
        <v>0</v>
      </c>
      <c r="O185" s="160">
        <f t="shared" si="88"/>
        <v>0</v>
      </c>
      <c r="P185" s="353"/>
      <c r="R185" s="300"/>
      <c r="S185" s="300"/>
      <c r="T185" s="300"/>
      <c r="U185" s="300"/>
    </row>
    <row r="186" spans="1:21" ht="48" x14ac:dyDescent="0.25">
      <c r="A186" s="77">
        <v>3310</v>
      </c>
      <c r="B186" s="78" t="s">
        <v>160</v>
      </c>
      <c r="C186" s="378">
        <f t="shared" si="40"/>
        <v>0</v>
      </c>
      <c r="D186" s="255"/>
      <c r="E186" s="113"/>
      <c r="F186" s="256">
        <f t="shared" si="85"/>
        <v>0</v>
      </c>
      <c r="G186" s="255"/>
      <c r="H186" s="203"/>
      <c r="I186" s="114">
        <f t="shared" si="86"/>
        <v>0</v>
      </c>
      <c r="J186" s="255"/>
      <c r="K186" s="203"/>
      <c r="L186" s="114">
        <f t="shared" si="87"/>
        <v>0</v>
      </c>
      <c r="M186" s="301"/>
      <c r="N186" s="113"/>
      <c r="O186" s="114">
        <f t="shared" si="88"/>
        <v>0</v>
      </c>
      <c r="P186" s="348"/>
      <c r="R186" s="300"/>
      <c r="S186" s="300"/>
      <c r="T186" s="300"/>
      <c r="U186" s="300"/>
    </row>
    <row r="187" spans="1:21" ht="58.5" customHeight="1" x14ac:dyDescent="0.25">
      <c r="A187" s="31">
        <v>3320</v>
      </c>
      <c r="B187" s="50" t="s">
        <v>161</v>
      </c>
      <c r="C187" s="374">
        <f t="shared" si="40"/>
        <v>0</v>
      </c>
      <c r="D187" s="252"/>
      <c r="E187" s="53"/>
      <c r="F187" s="145">
        <f t="shared" si="85"/>
        <v>0</v>
      </c>
      <c r="G187" s="252"/>
      <c r="H187" s="201"/>
      <c r="I187" s="109">
        <f t="shared" si="86"/>
        <v>0</v>
      </c>
      <c r="J187" s="252"/>
      <c r="K187" s="201"/>
      <c r="L187" s="109">
        <f t="shared" si="87"/>
        <v>0</v>
      </c>
      <c r="M187" s="294"/>
      <c r="N187" s="53"/>
      <c r="O187" s="109">
        <f t="shared" si="88"/>
        <v>0</v>
      </c>
      <c r="P187" s="343"/>
      <c r="R187" s="300"/>
      <c r="S187" s="300"/>
      <c r="T187" s="300"/>
      <c r="U187" s="300"/>
    </row>
    <row r="188" spans="1:21" x14ac:dyDescent="0.25">
      <c r="A188" s="132">
        <v>4000</v>
      </c>
      <c r="B188" s="100" t="s">
        <v>162</v>
      </c>
      <c r="C188" s="383">
        <f t="shared" si="40"/>
        <v>0</v>
      </c>
      <c r="D188" s="247">
        <f t="shared" ref="D188" si="96">SUM(D189,D192)</f>
        <v>0</v>
      </c>
      <c r="E188" s="102">
        <f>SUM(E189,E192)</f>
        <v>0</v>
      </c>
      <c r="F188" s="248">
        <f t="shared" si="85"/>
        <v>0</v>
      </c>
      <c r="G188" s="247">
        <f>SUM(G189,G192)</f>
        <v>0</v>
      </c>
      <c r="H188" s="199">
        <f>SUM(H189,H192)</f>
        <v>0</v>
      </c>
      <c r="I188" s="103">
        <f t="shared" si="86"/>
        <v>0</v>
      </c>
      <c r="J188" s="247">
        <f>SUM(J189,J192)</f>
        <v>0</v>
      </c>
      <c r="K188" s="199">
        <f>SUM(K189,K192)</f>
        <v>0</v>
      </c>
      <c r="L188" s="103">
        <f t="shared" si="87"/>
        <v>0</v>
      </c>
      <c r="M188" s="139">
        <f>SUM(M189,M192)</f>
        <v>0</v>
      </c>
      <c r="N188" s="102">
        <f>SUM(N189,N192)</f>
        <v>0</v>
      </c>
      <c r="O188" s="103">
        <f t="shared" si="88"/>
        <v>0</v>
      </c>
      <c r="P188" s="352"/>
      <c r="R188" s="300"/>
      <c r="S188" s="300"/>
      <c r="T188" s="300"/>
      <c r="U188" s="300"/>
    </row>
    <row r="189" spans="1:21" ht="24" x14ac:dyDescent="0.25">
      <c r="A189" s="133">
        <v>4200</v>
      </c>
      <c r="B189" s="104" t="s">
        <v>163</v>
      </c>
      <c r="C189" s="373">
        <f t="shared" si="40"/>
        <v>0</v>
      </c>
      <c r="D189" s="249">
        <f t="shared" ref="D189" si="97">SUM(D190,D191)</f>
        <v>0</v>
      </c>
      <c r="E189" s="48">
        <f>SUM(E190,E191)</f>
        <v>0</v>
      </c>
      <c r="F189" s="250">
        <f t="shared" si="85"/>
        <v>0</v>
      </c>
      <c r="G189" s="249">
        <f>SUM(G190,G191)</f>
        <v>0</v>
      </c>
      <c r="H189" s="105">
        <f>SUM(H190,H191)</f>
        <v>0</v>
      </c>
      <c r="I189" s="115">
        <f t="shared" si="86"/>
        <v>0</v>
      </c>
      <c r="J189" s="249">
        <f>SUM(J190,J191)</f>
        <v>0</v>
      </c>
      <c r="K189" s="105">
        <f>SUM(K190,K191)</f>
        <v>0</v>
      </c>
      <c r="L189" s="115">
        <f t="shared" si="87"/>
        <v>0</v>
      </c>
      <c r="M189" s="123">
        <f>SUM(M190,M191)</f>
        <v>0</v>
      </c>
      <c r="N189" s="48">
        <f>SUM(N190,N191)</f>
        <v>0</v>
      </c>
      <c r="O189" s="115">
        <f t="shared" si="88"/>
        <v>0</v>
      </c>
      <c r="P189" s="346"/>
      <c r="R189" s="300"/>
      <c r="S189" s="300"/>
      <c r="T189" s="300"/>
      <c r="U189" s="300"/>
    </row>
    <row r="190" spans="1:21" ht="36" x14ac:dyDescent="0.25">
      <c r="A190" s="116">
        <v>4240</v>
      </c>
      <c r="B190" s="50" t="s">
        <v>314</v>
      </c>
      <c r="C190" s="374">
        <f t="shared" si="40"/>
        <v>0</v>
      </c>
      <c r="D190" s="252"/>
      <c r="E190" s="53"/>
      <c r="F190" s="145">
        <f t="shared" si="85"/>
        <v>0</v>
      </c>
      <c r="G190" s="252"/>
      <c r="H190" s="201"/>
      <c r="I190" s="109">
        <f t="shared" si="86"/>
        <v>0</v>
      </c>
      <c r="J190" s="252"/>
      <c r="K190" s="201"/>
      <c r="L190" s="109">
        <f t="shared" si="87"/>
        <v>0</v>
      </c>
      <c r="M190" s="294"/>
      <c r="N190" s="53"/>
      <c r="O190" s="109">
        <f t="shared" si="88"/>
        <v>0</v>
      </c>
      <c r="P190" s="343"/>
      <c r="R190" s="300"/>
      <c r="S190" s="300"/>
      <c r="T190" s="300"/>
      <c r="U190" s="300"/>
    </row>
    <row r="191" spans="1:21" ht="24" x14ac:dyDescent="0.25">
      <c r="A191" s="111">
        <v>4250</v>
      </c>
      <c r="B191" s="56" t="s">
        <v>164</v>
      </c>
      <c r="C191" s="362">
        <f t="shared" si="40"/>
        <v>0</v>
      </c>
      <c r="D191" s="253"/>
      <c r="E191" s="59"/>
      <c r="F191" s="143">
        <f t="shared" si="85"/>
        <v>0</v>
      </c>
      <c r="G191" s="253"/>
      <c r="H191" s="202"/>
      <c r="I191" s="110">
        <f t="shared" si="86"/>
        <v>0</v>
      </c>
      <c r="J191" s="253"/>
      <c r="K191" s="202"/>
      <c r="L191" s="110">
        <f t="shared" si="87"/>
        <v>0</v>
      </c>
      <c r="M191" s="125"/>
      <c r="N191" s="59"/>
      <c r="O191" s="110">
        <f t="shared" si="88"/>
        <v>0</v>
      </c>
      <c r="P191" s="344"/>
      <c r="R191" s="300"/>
      <c r="S191" s="300"/>
      <c r="T191" s="300"/>
      <c r="U191" s="300"/>
    </row>
    <row r="192" spans="1:21" x14ac:dyDescent="0.25">
      <c r="A192" s="42">
        <v>4300</v>
      </c>
      <c r="B192" s="104" t="s">
        <v>165</v>
      </c>
      <c r="C192" s="373">
        <f t="shared" si="40"/>
        <v>0</v>
      </c>
      <c r="D192" s="249">
        <f t="shared" ref="D192" si="98">SUM(D193)</f>
        <v>0</v>
      </c>
      <c r="E192" s="48">
        <f>SUM(E193)</f>
        <v>0</v>
      </c>
      <c r="F192" s="250">
        <f t="shared" si="85"/>
        <v>0</v>
      </c>
      <c r="G192" s="249">
        <f>SUM(G193)</f>
        <v>0</v>
      </c>
      <c r="H192" s="105">
        <f>SUM(H193)</f>
        <v>0</v>
      </c>
      <c r="I192" s="115">
        <f t="shared" si="86"/>
        <v>0</v>
      </c>
      <c r="J192" s="249">
        <f>SUM(J193)</f>
        <v>0</v>
      </c>
      <c r="K192" s="105">
        <f>SUM(K193)</f>
        <v>0</v>
      </c>
      <c r="L192" s="115">
        <f t="shared" si="87"/>
        <v>0</v>
      </c>
      <c r="M192" s="123">
        <f>SUM(M193)</f>
        <v>0</v>
      </c>
      <c r="N192" s="48">
        <f>SUM(N193)</f>
        <v>0</v>
      </c>
      <c r="O192" s="115">
        <f t="shared" si="88"/>
        <v>0</v>
      </c>
      <c r="P192" s="346"/>
      <c r="R192" s="300"/>
      <c r="S192" s="300"/>
      <c r="T192" s="300"/>
      <c r="U192" s="300"/>
    </row>
    <row r="193" spans="1:21" ht="24" x14ac:dyDescent="0.25">
      <c r="A193" s="116">
        <v>4310</v>
      </c>
      <c r="B193" s="50" t="s">
        <v>166</v>
      </c>
      <c r="C193" s="374">
        <f t="shared" si="40"/>
        <v>0</v>
      </c>
      <c r="D193" s="257">
        <f t="shared" ref="D193" si="99">SUM(D194:D194)</f>
        <v>0</v>
      </c>
      <c r="E193" s="68">
        <f>SUM(E194:E194)</f>
        <v>0</v>
      </c>
      <c r="F193" s="258">
        <f t="shared" si="85"/>
        <v>0</v>
      </c>
      <c r="G193" s="257">
        <f>SUM(G194:G194)</f>
        <v>0</v>
      </c>
      <c r="H193" s="204">
        <f>SUM(H194:H194)</f>
        <v>0</v>
      </c>
      <c r="I193" s="117">
        <f t="shared" si="86"/>
        <v>0</v>
      </c>
      <c r="J193" s="257">
        <f>SUM(J194:J194)</f>
        <v>0</v>
      </c>
      <c r="K193" s="204">
        <f>SUM(K194:K194)</f>
        <v>0</v>
      </c>
      <c r="L193" s="117">
        <f t="shared" si="87"/>
        <v>0</v>
      </c>
      <c r="M193" s="141">
        <f>SUM(M194:M194)</f>
        <v>0</v>
      </c>
      <c r="N193" s="68">
        <f>SUM(N194:N194)</f>
        <v>0</v>
      </c>
      <c r="O193" s="117">
        <f t="shared" si="88"/>
        <v>0</v>
      </c>
      <c r="P193" s="343"/>
      <c r="R193" s="300"/>
      <c r="S193" s="300"/>
      <c r="T193" s="300"/>
      <c r="U193" s="300"/>
    </row>
    <row r="194" spans="1:21" ht="36" x14ac:dyDescent="0.25">
      <c r="A194" s="35">
        <v>4311</v>
      </c>
      <c r="B194" s="56" t="s">
        <v>315</v>
      </c>
      <c r="C194" s="362">
        <f t="shared" si="40"/>
        <v>0</v>
      </c>
      <c r="D194" s="253"/>
      <c r="E194" s="59"/>
      <c r="F194" s="143">
        <f t="shared" si="85"/>
        <v>0</v>
      </c>
      <c r="G194" s="253"/>
      <c r="H194" s="202"/>
      <c r="I194" s="110">
        <f t="shared" si="86"/>
        <v>0</v>
      </c>
      <c r="J194" s="253"/>
      <c r="K194" s="202"/>
      <c r="L194" s="110">
        <f t="shared" si="87"/>
        <v>0</v>
      </c>
      <c r="M194" s="125"/>
      <c r="N194" s="59"/>
      <c r="O194" s="110">
        <f t="shared" si="88"/>
        <v>0</v>
      </c>
      <c r="P194" s="344"/>
      <c r="R194" s="300"/>
      <c r="S194" s="300"/>
      <c r="T194" s="300"/>
      <c r="U194" s="300"/>
    </row>
    <row r="195" spans="1:21" s="19" customFormat="1" ht="24" x14ac:dyDescent="0.25">
      <c r="A195" s="134"/>
      <c r="B195" s="17" t="s">
        <v>167</v>
      </c>
      <c r="C195" s="382">
        <f t="shared" si="40"/>
        <v>24666</v>
      </c>
      <c r="D195" s="245">
        <f t="shared" ref="D195" si="100">SUM(D196,D231,D269)</f>
        <v>18576</v>
      </c>
      <c r="E195" s="98">
        <f>SUM(E196,E231,E269)</f>
        <v>0</v>
      </c>
      <c r="F195" s="246">
        <f t="shared" si="85"/>
        <v>18576</v>
      </c>
      <c r="G195" s="245">
        <f>SUM(G196,G231,G269)</f>
        <v>3090</v>
      </c>
      <c r="H195" s="198">
        <f>SUM(H196,H231,H269)</f>
        <v>0</v>
      </c>
      <c r="I195" s="99">
        <f t="shared" si="86"/>
        <v>3090</v>
      </c>
      <c r="J195" s="245">
        <f>SUM(J196,J231,J269)</f>
        <v>3000</v>
      </c>
      <c r="K195" s="198">
        <f>SUM(K196,K231,K269)</f>
        <v>0</v>
      </c>
      <c r="L195" s="99">
        <f t="shared" si="87"/>
        <v>3000</v>
      </c>
      <c r="M195" s="309">
        <f>SUM(M196,M231,M269)</f>
        <v>0</v>
      </c>
      <c r="N195" s="313">
        <f>SUM(N196,N231,N269)</f>
        <v>0</v>
      </c>
      <c r="O195" s="318">
        <f t="shared" si="88"/>
        <v>0</v>
      </c>
      <c r="P195" s="356"/>
      <c r="R195" s="300"/>
      <c r="S195" s="300"/>
      <c r="T195" s="300"/>
      <c r="U195" s="300"/>
    </row>
    <row r="196" spans="1:21" x14ac:dyDescent="0.25">
      <c r="A196" s="100">
        <v>5000</v>
      </c>
      <c r="B196" s="100" t="s">
        <v>168</v>
      </c>
      <c r="C196" s="383">
        <f>F196+I196+L196+O196</f>
        <v>24666</v>
      </c>
      <c r="D196" s="247">
        <f t="shared" ref="D196" si="101">D197+D205</f>
        <v>18576</v>
      </c>
      <c r="E196" s="102">
        <f>E197+E205</f>
        <v>0</v>
      </c>
      <c r="F196" s="248">
        <f t="shared" si="85"/>
        <v>18576</v>
      </c>
      <c r="G196" s="247">
        <f>G197+G205</f>
        <v>3090</v>
      </c>
      <c r="H196" s="199">
        <f>H197+H205</f>
        <v>0</v>
      </c>
      <c r="I196" s="103">
        <f t="shared" si="86"/>
        <v>3090</v>
      </c>
      <c r="J196" s="247">
        <f>J197+J205</f>
        <v>3000</v>
      </c>
      <c r="K196" s="199">
        <f>K197+K205</f>
        <v>0</v>
      </c>
      <c r="L196" s="103">
        <f t="shared" si="87"/>
        <v>3000</v>
      </c>
      <c r="M196" s="139">
        <f>M197+M205</f>
        <v>0</v>
      </c>
      <c r="N196" s="102">
        <f>N197+N205</f>
        <v>0</v>
      </c>
      <c r="O196" s="103">
        <f t="shared" si="88"/>
        <v>0</v>
      </c>
      <c r="P196" s="352"/>
      <c r="R196" s="300"/>
      <c r="S196" s="300"/>
      <c r="T196" s="300"/>
      <c r="U196" s="300"/>
    </row>
    <row r="197" spans="1:21" x14ac:dyDescent="0.25">
      <c r="A197" s="42">
        <v>5100</v>
      </c>
      <c r="B197" s="104" t="s">
        <v>169</v>
      </c>
      <c r="C197" s="373">
        <f t="shared" si="40"/>
        <v>1870</v>
      </c>
      <c r="D197" s="249">
        <f t="shared" ref="D197" si="102">D198+D199+D202+D203+D204</f>
        <v>1870</v>
      </c>
      <c r="E197" s="48">
        <f>E198+E199+E202+E203+E204</f>
        <v>0</v>
      </c>
      <c r="F197" s="250">
        <f t="shared" si="85"/>
        <v>1870</v>
      </c>
      <c r="G197" s="249">
        <f>G198+G199+G202+G203+G204</f>
        <v>0</v>
      </c>
      <c r="H197" s="105">
        <f>H198+H199+H202+H203+H204</f>
        <v>0</v>
      </c>
      <c r="I197" s="115">
        <f t="shared" si="86"/>
        <v>0</v>
      </c>
      <c r="J197" s="249">
        <f>J198+J199+J202+J203+J204</f>
        <v>0</v>
      </c>
      <c r="K197" s="105">
        <f>K198+K199+K202+K203+K204</f>
        <v>0</v>
      </c>
      <c r="L197" s="115">
        <f t="shared" si="87"/>
        <v>0</v>
      </c>
      <c r="M197" s="123">
        <f>M198+M199+M202+M203+M204</f>
        <v>0</v>
      </c>
      <c r="N197" s="48">
        <f>N198+N199+N202+N203+N204</f>
        <v>0</v>
      </c>
      <c r="O197" s="115">
        <f t="shared" si="88"/>
        <v>0</v>
      </c>
      <c r="P197" s="346"/>
      <c r="R197" s="300"/>
      <c r="S197" s="300"/>
      <c r="T197" s="300"/>
      <c r="U197" s="300"/>
    </row>
    <row r="198" spans="1:21" x14ac:dyDescent="0.25">
      <c r="A198" s="116">
        <v>5110</v>
      </c>
      <c r="B198" s="50" t="s">
        <v>170</v>
      </c>
      <c r="C198" s="374">
        <f t="shared" si="40"/>
        <v>0</v>
      </c>
      <c r="D198" s="252"/>
      <c r="E198" s="53"/>
      <c r="F198" s="145">
        <f t="shared" si="85"/>
        <v>0</v>
      </c>
      <c r="G198" s="252"/>
      <c r="H198" s="201"/>
      <c r="I198" s="109">
        <f t="shared" si="86"/>
        <v>0</v>
      </c>
      <c r="J198" s="252"/>
      <c r="K198" s="201"/>
      <c r="L198" s="109">
        <f t="shared" si="87"/>
        <v>0</v>
      </c>
      <c r="M198" s="294"/>
      <c r="N198" s="53"/>
      <c r="O198" s="109">
        <f t="shared" si="88"/>
        <v>0</v>
      </c>
      <c r="P198" s="343"/>
      <c r="R198" s="300"/>
      <c r="S198" s="300"/>
      <c r="T198" s="300"/>
      <c r="U198" s="300"/>
    </row>
    <row r="199" spans="1:21" ht="24" x14ac:dyDescent="0.25">
      <c r="A199" s="111">
        <v>5120</v>
      </c>
      <c r="B199" s="56" t="s">
        <v>171</v>
      </c>
      <c r="C199" s="362">
        <f t="shared" si="40"/>
        <v>1870</v>
      </c>
      <c r="D199" s="254">
        <f t="shared" ref="D199" si="103">D200+D201</f>
        <v>1870</v>
      </c>
      <c r="E199" s="38">
        <f>E200+E201</f>
        <v>0</v>
      </c>
      <c r="F199" s="149">
        <f t="shared" si="85"/>
        <v>1870</v>
      </c>
      <c r="G199" s="254">
        <f>G200+G201</f>
        <v>0</v>
      </c>
      <c r="H199" s="118">
        <f>H200+H201</f>
        <v>0</v>
      </c>
      <c r="I199" s="112">
        <f t="shared" si="86"/>
        <v>0</v>
      </c>
      <c r="J199" s="254">
        <f>J200+J201</f>
        <v>0</v>
      </c>
      <c r="K199" s="118">
        <f>K200+K201</f>
        <v>0</v>
      </c>
      <c r="L199" s="112">
        <f t="shared" si="87"/>
        <v>0</v>
      </c>
      <c r="M199" s="135">
        <f>M200+M201</f>
        <v>0</v>
      </c>
      <c r="N199" s="38">
        <f>N200+N201</f>
        <v>0</v>
      </c>
      <c r="O199" s="112">
        <f t="shared" si="88"/>
        <v>0</v>
      </c>
      <c r="P199" s="344"/>
      <c r="R199" s="300"/>
      <c r="S199" s="300"/>
      <c r="T199" s="300"/>
      <c r="U199" s="300"/>
    </row>
    <row r="200" spans="1:21" x14ac:dyDescent="0.25">
      <c r="A200" s="35">
        <v>5121</v>
      </c>
      <c r="B200" s="56" t="s">
        <v>172</v>
      </c>
      <c r="C200" s="362">
        <f t="shared" si="40"/>
        <v>1870</v>
      </c>
      <c r="D200" s="253">
        <v>1870</v>
      </c>
      <c r="E200" s="59"/>
      <c r="F200" s="143">
        <f t="shared" si="85"/>
        <v>1870</v>
      </c>
      <c r="G200" s="253"/>
      <c r="H200" s="202"/>
      <c r="I200" s="110">
        <f t="shared" si="86"/>
        <v>0</v>
      </c>
      <c r="J200" s="253"/>
      <c r="K200" s="202"/>
      <c r="L200" s="110">
        <f t="shared" si="87"/>
        <v>0</v>
      </c>
      <c r="M200" s="125"/>
      <c r="N200" s="59"/>
      <c r="O200" s="110">
        <f t="shared" si="88"/>
        <v>0</v>
      </c>
      <c r="P200" s="344"/>
      <c r="R200" s="300"/>
      <c r="S200" s="300"/>
      <c r="T200" s="300"/>
      <c r="U200" s="300"/>
    </row>
    <row r="201" spans="1:21" ht="24" x14ac:dyDescent="0.25">
      <c r="A201" s="35">
        <v>5129</v>
      </c>
      <c r="B201" s="56" t="s">
        <v>173</v>
      </c>
      <c r="C201" s="362">
        <f t="shared" ref="C201:C262" si="104">F201+I201+L201+O201</f>
        <v>0</v>
      </c>
      <c r="D201" s="253"/>
      <c r="E201" s="59"/>
      <c r="F201" s="143">
        <f t="shared" si="85"/>
        <v>0</v>
      </c>
      <c r="G201" s="253"/>
      <c r="H201" s="202"/>
      <c r="I201" s="110">
        <f t="shared" si="86"/>
        <v>0</v>
      </c>
      <c r="J201" s="253"/>
      <c r="K201" s="202"/>
      <c r="L201" s="110">
        <f t="shared" si="87"/>
        <v>0</v>
      </c>
      <c r="M201" s="125"/>
      <c r="N201" s="59"/>
      <c r="O201" s="110">
        <f t="shared" si="88"/>
        <v>0</v>
      </c>
      <c r="P201" s="344"/>
      <c r="R201" s="300"/>
      <c r="S201" s="300"/>
      <c r="T201" s="300"/>
      <c r="U201" s="300"/>
    </row>
    <row r="202" spans="1:21" x14ac:dyDescent="0.25">
      <c r="A202" s="111">
        <v>5130</v>
      </c>
      <c r="B202" s="56" t="s">
        <v>174</v>
      </c>
      <c r="C202" s="362">
        <f t="shared" si="104"/>
        <v>0</v>
      </c>
      <c r="D202" s="253"/>
      <c r="E202" s="59"/>
      <c r="F202" s="143">
        <f t="shared" si="85"/>
        <v>0</v>
      </c>
      <c r="G202" s="253"/>
      <c r="H202" s="202"/>
      <c r="I202" s="110">
        <f t="shared" si="86"/>
        <v>0</v>
      </c>
      <c r="J202" s="253"/>
      <c r="K202" s="202"/>
      <c r="L202" s="110">
        <f t="shared" si="87"/>
        <v>0</v>
      </c>
      <c r="M202" s="125"/>
      <c r="N202" s="59"/>
      <c r="O202" s="110">
        <f t="shared" si="88"/>
        <v>0</v>
      </c>
      <c r="P202" s="344"/>
      <c r="R202" s="300"/>
      <c r="S202" s="300"/>
      <c r="T202" s="300"/>
      <c r="U202" s="300"/>
    </row>
    <row r="203" spans="1:21" x14ac:dyDescent="0.25">
      <c r="A203" s="111">
        <v>5140</v>
      </c>
      <c r="B203" s="56" t="s">
        <v>175</v>
      </c>
      <c r="C203" s="362">
        <f t="shared" si="104"/>
        <v>0</v>
      </c>
      <c r="D203" s="253"/>
      <c r="E203" s="59"/>
      <c r="F203" s="143">
        <f t="shared" si="85"/>
        <v>0</v>
      </c>
      <c r="G203" s="253"/>
      <c r="H203" s="202"/>
      <c r="I203" s="110">
        <f t="shared" si="86"/>
        <v>0</v>
      </c>
      <c r="J203" s="253"/>
      <c r="K203" s="202"/>
      <c r="L203" s="110">
        <f t="shared" si="87"/>
        <v>0</v>
      </c>
      <c r="M203" s="125"/>
      <c r="N203" s="59"/>
      <c r="O203" s="110">
        <f t="shared" si="88"/>
        <v>0</v>
      </c>
      <c r="P203" s="344"/>
      <c r="R203" s="300"/>
      <c r="S203" s="300"/>
      <c r="T203" s="300"/>
      <c r="U203" s="300"/>
    </row>
    <row r="204" spans="1:21" ht="24" x14ac:dyDescent="0.25">
      <c r="A204" s="111">
        <v>5170</v>
      </c>
      <c r="B204" s="56" t="s">
        <v>176</v>
      </c>
      <c r="C204" s="362">
        <f t="shared" si="104"/>
        <v>0</v>
      </c>
      <c r="D204" s="253"/>
      <c r="E204" s="59"/>
      <c r="F204" s="143">
        <f t="shared" si="85"/>
        <v>0</v>
      </c>
      <c r="G204" s="253"/>
      <c r="H204" s="202"/>
      <c r="I204" s="110">
        <f t="shared" si="86"/>
        <v>0</v>
      </c>
      <c r="J204" s="253"/>
      <c r="K204" s="202"/>
      <c r="L204" s="110">
        <f t="shared" si="87"/>
        <v>0</v>
      </c>
      <c r="M204" s="125"/>
      <c r="N204" s="59"/>
      <c r="O204" s="110">
        <f t="shared" si="88"/>
        <v>0</v>
      </c>
      <c r="P204" s="344"/>
      <c r="R204" s="300"/>
      <c r="S204" s="300"/>
      <c r="T204" s="300"/>
      <c r="U204" s="300"/>
    </row>
    <row r="205" spans="1:21" x14ac:dyDescent="0.25">
      <c r="A205" s="42">
        <v>5200</v>
      </c>
      <c r="B205" s="104" t="s">
        <v>177</v>
      </c>
      <c r="C205" s="373">
        <f t="shared" si="104"/>
        <v>22796</v>
      </c>
      <c r="D205" s="249">
        <f t="shared" ref="D205" si="105">D206+D216+D217+D226+D227+D228+D230</f>
        <v>16706</v>
      </c>
      <c r="E205" s="48">
        <f>E206+E216+E217+E226+E227+E228+E230</f>
        <v>0</v>
      </c>
      <c r="F205" s="250">
        <f t="shared" si="85"/>
        <v>16706</v>
      </c>
      <c r="G205" s="249">
        <f>G206+G216+G217+G226+G227+G228+G230</f>
        <v>3090</v>
      </c>
      <c r="H205" s="105">
        <f>H206+H216+H217+H226+H227+H228+H230</f>
        <v>0</v>
      </c>
      <c r="I205" s="115">
        <f t="shared" si="86"/>
        <v>3090</v>
      </c>
      <c r="J205" s="249">
        <f>J206+J216+J217+J226+J227+J228+J230</f>
        <v>3000</v>
      </c>
      <c r="K205" s="105">
        <f>K206+K216+K217+K226+K227+K228+K230</f>
        <v>0</v>
      </c>
      <c r="L205" s="115">
        <f t="shared" si="87"/>
        <v>3000</v>
      </c>
      <c r="M205" s="123">
        <f>M206+M216+M217+M226+M227+M228+M230</f>
        <v>0</v>
      </c>
      <c r="N205" s="48">
        <f>N206+N216+N217+N226+N227+N228+N230</f>
        <v>0</v>
      </c>
      <c r="O205" s="115">
        <f t="shared" si="88"/>
        <v>0</v>
      </c>
      <c r="P205" s="346"/>
      <c r="R205" s="300"/>
      <c r="S205" s="300"/>
      <c r="T205" s="300"/>
      <c r="U205" s="300"/>
    </row>
    <row r="206" spans="1:21" x14ac:dyDescent="0.25">
      <c r="A206" s="106">
        <v>5210</v>
      </c>
      <c r="B206" s="78" t="s">
        <v>178</v>
      </c>
      <c r="C206" s="378">
        <f t="shared" si="104"/>
        <v>0</v>
      </c>
      <c r="D206" s="131">
        <f t="shared" ref="D206" si="106">SUM(D207:D215)</f>
        <v>0</v>
      </c>
      <c r="E206" s="107">
        <f>SUM(E207:E215)</f>
        <v>0</v>
      </c>
      <c r="F206" s="251">
        <f t="shared" si="85"/>
        <v>0</v>
      </c>
      <c r="G206" s="131">
        <f>SUM(G207:G215)</f>
        <v>0</v>
      </c>
      <c r="H206" s="200">
        <f>SUM(H207:H215)</f>
        <v>0</v>
      </c>
      <c r="I206" s="108">
        <f t="shared" si="86"/>
        <v>0</v>
      </c>
      <c r="J206" s="131">
        <f>SUM(J207:J215)</f>
        <v>0</v>
      </c>
      <c r="K206" s="200">
        <f>SUM(K207:K215)</f>
        <v>0</v>
      </c>
      <c r="L206" s="108">
        <f t="shared" si="87"/>
        <v>0</v>
      </c>
      <c r="M206" s="136">
        <f>SUM(M207:M215)</f>
        <v>0</v>
      </c>
      <c r="N206" s="107">
        <f>SUM(N207:N215)</f>
        <v>0</v>
      </c>
      <c r="O206" s="108">
        <f t="shared" si="88"/>
        <v>0</v>
      </c>
      <c r="P206" s="348"/>
      <c r="R206" s="300"/>
      <c r="S206" s="300"/>
      <c r="T206" s="300"/>
      <c r="U206" s="300"/>
    </row>
    <row r="207" spans="1:21" x14ac:dyDescent="0.25">
      <c r="A207" s="31">
        <v>5211</v>
      </c>
      <c r="B207" s="50" t="s">
        <v>179</v>
      </c>
      <c r="C207" s="362">
        <f t="shared" si="104"/>
        <v>0</v>
      </c>
      <c r="D207" s="252"/>
      <c r="E207" s="53"/>
      <c r="F207" s="145">
        <f t="shared" si="85"/>
        <v>0</v>
      </c>
      <c r="G207" s="252"/>
      <c r="H207" s="201"/>
      <c r="I207" s="109">
        <f t="shared" si="86"/>
        <v>0</v>
      </c>
      <c r="J207" s="252"/>
      <c r="K207" s="201"/>
      <c r="L207" s="109">
        <f t="shared" si="87"/>
        <v>0</v>
      </c>
      <c r="M207" s="294"/>
      <c r="N207" s="53"/>
      <c r="O207" s="109">
        <f t="shared" si="88"/>
        <v>0</v>
      </c>
      <c r="P207" s="343"/>
      <c r="R207" s="300"/>
      <c r="S207" s="300"/>
      <c r="T207" s="300"/>
      <c r="U207" s="300"/>
    </row>
    <row r="208" spans="1:21" x14ac:dyDescent="0.25">
      <c r="A208" s="35">
        <v>5212</v>
      </c>
      <c r="B208" s="56" t="s">
        <v>180</v>
      </c>
      <c r="C208" s="362">
        <f t="shared" si="104"/>
        <v>0</v>
      </c>
      <c r="D208" s="253"/>
      <c r="E208" s="59"/>
      <c r="F208" s="143">
        <f t="shared" si="85"/>
        <v>0</v>
      </c>
      <c r="G208" s="253"/>
      <c r="H208" s="202"/>
      <c r="I208" s="110">
        <f t="shared" si="86"/>
        <v>0</v>
      </c>
      <c r="J208" s="253"/>
      <c r="K208" s="202"/>
      <c r="L208" s="110">
        <f t="shared" si="87"/>
        <v>0</v>
      </c>
      <c r="M208" s="125"/>
      <c r="N208" s="59"/>
      <c r="O208" s="110">
        <f t="shared" si="88"/>
        <v>0</v>
      </c>
      <c r="P208" s="344"/>
      <c r="R208" s="300"/>
      <c r="S208" s="300"/>
      <c r="T208" s="300"/>
      <c r="U208" s="300"/>
    </row>
    <row r="209" spans="1:21" x14ac:dyDescent="0.25">
      <c r="A209" s="35">
        <v>5213</v>
      </c>
      <c r="B209" s="56" t="s">
        <v>181</v>
      </c>
      <c r="C209" s="362">
        <f t="shared" si="104"/>
        <v>0</v>
      </c>
      <c r="D209" s="253"/>
      <c r="E209" s="59"/>
      <c r="F209" s="143">
        <f t="shared" si="85"/>
        <v>0</v>
      </c>
      <c r="G209" s="253"/>
      <c r="H209" s="202"/>
      <c r="I209" s="110">
        <f t="shared" si="86"/>
        <v>0</v>
      </c>
      <c r="J209" s="253"/>
      <c r="K209" s="202"/>
      <c r="L209" s="110">
        <f t="shared" si="87"/>
        <v>0</v>
      </c>
      <c r="M209" s="125"/>
      <c r="N209" s="59"/>
      <c r="O209" s="110">
        <f t="shared" si="88"/>
        <v>0</v>
      </c>
      <c r="P209" s="344"/>
      <c r="R209" s="300"/>
      <c r="S209" s="300"/>
      <c r="T209" s="300"/>
      <c r="U209" s="300"/>
    </row>
    <row r="210" spans="1:21" x14ac:dyDescent="0.25">
      <c r="A210" s="35">
        <v>5214</v>
      </c>
      <c r="B210" s="56" t="s">
        <v>182</v>
      </c>
      <c r="C210" s="362">
        <f t="shared" si="104"/>
        <v>0</v>
      </c>
      <c r="D210" s="253"/>
      <c r="E210" s="59"/>
      <c r="F210" s="143">
        <f t="shared" si="85"/>
        <v>0</v>
      </c>
      <c r="G210" s="253"/>
      <c r="H210" s="202"/>
      <c r="I210" s="110">
        <f t="shared" si="86"/>
        <v>0</v>
      </c>
      <c r="J210" s="253"/>
      <c r="K210" s="202"/>
      <c r="L210" s="110">
        <f t="shared" si="87"/>
        <v>0</v>
      </c>
      <c r="M210" s="125"/>
      <c r="N210" s="59"/>
      <c r="O210" s="110">
        <f t="shared" si="88"/>
        <v>0</v>
      </c>
      <c r="P210" s="344"/>
      <c r="R210" s="300"/>
      <c r="S210" s="300"/>
      <c r="T210" s="300"/>
      <c r="U210" s="300"/>
    </row>
    <row r="211" spans="1:21" x14ac:dyDescent="0.25">
      <c r="A211" s="35">
        <v>5215</v>
      </c>
      <c r="B211" s="56" t="s">
        <v>183</v>
      </c>
      <c r="C211" s="362">
        <f t="shared" si="104"/>
        <v>0</v>
      </c>
      <c r="D211" s="253"/>
      <c r="E211" s="59"/>
      <c r="F211" s="143">
        <f t="shared" si="85"/>
        <v>0</v>
      </c>
      <c r="G211" s="253"/>
      <c r="H211" s="202"/>
      <c r="I211" s="110">
        <f t="shared" si="86"/>
        <v>0</v>
      </c>
      <c r="J211" s="253"/>
      <c r="K211" s="202"/>
      <c r="L211" s="110">
        <f t="shared" si="87"/>
        <v>0</v>
      </c>
      <c r="M211" s="125"/>
      <c r="N211" s="59"/>
      <c r="O211" s="110">
        <f t="shared" si="88"/>
        <v>0</v>
      </c>
      <c r="P211" s="344"/>
      <c r="R211" s="300"/>
      <c r="S211" s="300"/>
      <c r="T211" s="300"/>
      <c r="U211" s="300"/>
    </row>
    <row r="212" spans="1:21" ht="24" x14ac:dyDescent="0.25">
      <c r="A212" s="35">
        <v>5216</v>
      </c>
      <c r="B212" s="56" t="s">
        <v>184</v>
      </c>
      <c r="C212" s="362">
        <f t="shared" si="104"/>
        <v>0</v>
      </c>
      <c r="D212" s="253"/>
      <c r="E212" s="59"/>
      <c r="F212" s="143">
        <f t="shared" si="85"/>
        <v>0</v>
      </c>
      <c r="G212" s="253"/>
      <c r="H212" s="202"/>
      <c r="I212" s="110">
        <f t="shared" si="86"/>
        <v>0</v>
      </c>
      <c r="J212" s="253"/>
      <c r="K212" s="202"/>
      <c r="L212" s="110">
        <f t="shared" si="87"/>
        <v>0</v>
      </c>
      <c r="M212" s="125"/>
      <c r="N212" s="59"/>
      <c r="O212" s="110">
        <f t="shared" si="88"/>
        <v>0</v>
      </c>
      <c r="P212" s="344"/>
      <c r="R212" s="300"/>
      <c r="S212" s="300"/>
      <c r="T212" s="300"/>
      <c r="U212" s="300"/>
    </row>
    <row r="213" spans="1:21" x14ac:dyDescent="0.25">
      <c r="A213" s="35">
        <v>5217</v>
      </c>
      <c r="B213" s="56" t="s">
        <v>185</v>
      </c>
      <c r="C213" s="362">
        <f t="shared" si="104"/>
        <v>0</v>
      </c>
      <c r="D213" s="253"/>
      <c r="E213" s="59"/>
      <c r="F213" s="143">
        <f t="shared" si="85"/>
        <v>0</v>
      </c>
      <c r="G213" s="253"/>
      <c r="H213" s="202"/>
      <c r="I213" s="110">
        <f t="shared" si="86"/>
        <v>0</v>
      </c>
      <c r="J213" s="253"/>
      <c r="K213" s="202"/>
      <c r="L213" s="110">
        <f t="shared" si="87"/>
        <v>0</v>
      </c>
      <c r="M213" s="125"/>
      <c r="N213" s="59"/>
      <c r="O213" s="110">
        <f t="shared" si="88"/>
        <v>0</v>
      </c>
      <c r="P213" s="344"/>
      <c r="R213" s="300"/>
      <c r="S213" s="300"/>
      <c r="T213" s="300"/>
      <c r="U213" s="300"/>
    </row>
    <row r="214" spans="1:21" x14ac:dyDescent="0.25">
      <c r="A214" s="35">
        <v>5218</v>
      </c>
      <c r="B214" s="56" t="s">
        <v>186</v>
      </c>
      <c r="C214" s="362">
        <f t="shared" si="104"/>
        <v>0</v>
      </c>
      <c r="D214" s="253"/>
      <c r="E214" s="59"/>
      <c r="F214" s="143">
        <f t="shared" si="85"/>
        <v>0</v>
      </c>
      <c r="G214" s="253"/>
      <c r="H214" s="202"/>
      <c r="I214" s="110">
        <f t="shared" si="86"/>
        <v>0</v>
      </c>
      <c r="J214" s="253"/>
      <c r="K214" s="202"/>
      <c r="L214" s="110">
        <f t="shared" si="87"/>
        <v>0</v>
      </c>
      <c r="M214" s="125"/>
      <c r="N214" s="59"/>
      <c r="O214" s="110">
        <f t="shared" si="88"/>
        <v>0</v>
      </c>
      <c r="P214" s="344"/>
      <c r="R214" s="300"/>
      <c r="S214" s="300"/>
      <c r="T214" s="300"/>
      <c r="U214" s="300"/>
    </row>
    <row r="215" spans="1:21" x14ac:dyDescent="0.25">
      <c r="A215" s="35">
        <v>5219</v>
      </c>
      <c r="B215" s="56" t="s">
        <v>187</v>
      </c>
      <c r="C215" s="362">
        <f t="shared" si="104"/>
        <v>0</v>
      </c>
      <c r="D215" s="253"/>
      <c r="E215" s="59"/>
      <c r="F215" s="143">
        <f t="shared" si="85"/>
        <v>0</v>
      </c>
      <c r="G215" s="253"/>
      <c r="H215" s="202"/>
      <c r="I215" s="110">
        <f t="shared" si="86"/>
        <v>0</v>
      </c>
      <c r="J215" s="253"/>
      <c r="K215" s="202"/>
      <c r="L215" s="110">
        <f t="shared" si="87"/>
        <v>0</v>
      </c>
      <c r="M215" s="125"/>
      <c r="N215" s="59"/>
      <c r="O215" s="110">
        <f t="shared" si="88"/>
        <v>0</v>
      </c>
      <c r="P215" s="344"/>
      <c r="R215" s="300"/>
      <c r="S215" s="300"/>
      <c r="T215" s="300"/>
      <c r="U215" s="300"/>
    </row>
    <row r="216" spans="1:21" ht="13.5" customHeight="1" x14ac:dyDescent="0.25">
      <c r="A216" s="111">
        <v>5220</v>
      </c>
      <c r="B216" s="56" t="s">
        <v>188</v>
      </c>
      <c r="C216" s="362">
        <f t="shared" si="104"/>
        <v>0</v>
      </c>
      <c r="D216" s="253"/>
      <c r="E216" s="59"/>
      <c r="F216" s="143">
        <f t="shared" si="85"/>
        <v>0</v>
      </c>
      <c r="G216" s="253"/>
      <c r="H216" s="202"/>
      <c r="I216" s="110">
        <f t="shared" si="86"/>
        <v>0</v>
      </c>
      <c r="J216" s="253"/>
      <c r="K216" s="202"/>
      <c r="L216" s="110">
        <f t="shared" si="87"/>
        <v>0</v>
      </c>
      <c r="M216" s="125"/>
      <c r="N216" s="59"/>
      <c r="O216" s="110">
        <f t="shared" si="88"/>
        <v>0</v>
      </c>
      <c r="P216" s="344"/>
      <c r="R216" s="300"/>
      <c r="S216" s="300"/>
      <c r="T216" s="300"/>
      <c r="U216" s="300"/>
    </row>
    <row r="217" spans="1:21" x14ac:dyDescent="0.25">
      <c r="A217" s="111">
        <v>5230</v>
      </c>
      <c r="B217" s="56" t="s">
        <v>189</v>
      </c>
      <c r="C217" s="362">
        <f t="shared" si="104"/>
        <v>22796</v>
      </c>
      <c r="D217" s="254">
        <f t="shared" ref="D217" si="107">SUM(D218:D225)</f>
        <v>16706</v>
      </c>
      <c r="E217" s="38">
        <f>SUM(E218:E225)</f>
        <v>0</v>
      </c>
      <c r="F217" s="149">
        <f t="shared" si="85"/>
        <v>16706</v>
      </c>
      <c r="G217" s="254">
        <f>SUM(G218:G225)</f>
        <v>3090</v>
      </c>
      <c r="H217" s="118">
        <f>SUM(H218:H225)</f>
        <v>0</v>
      </c>
      <c r="I217" s="112">
        <f t="shared" si="86"/>
        <v>3090</v>
      </c>
      <c r="J217" s="254">
        <f>SUM(J218:J225)</f>
        <v>3000</v>
      </c>
      <c r="K217" s="118">
        <f>SUM(K218:K225)</f>
        <v>0</v>
      </c>
      <c r="L217" s="112">
        <f t="shared" si="87"/>
        <v>3000</v>
      </c>
      <c r="M217" s="135">
        <f>SUM(M218:M225)</f>
        <v>0</v>
      </c>
      <c r="N217" s="38">
        <f>SUM(N218:N225)</f>
        <v>0</v>
      </c>
      <c r="O217" s="112">
        <f t="shared" si="88"/>
        <v>0</v>
      </c>
      <c r="P217" s="344"/>
      <c r="R217" s="300"/>
      <c r="S217" s="300"/>
      <c r="T217" s="300"/>
      <c r="U217" s="300"/>
    </row>
    <row r="218" spans="1:21" x14ac:dyDescent="0.25">
      <c r="A218" s="35">
        <v>5231</v>
      </c>
      <c r="B218" s="56" t="s">
        <v>190</v>
      </c>
      <c r="C218" s="362">
        <f t="shared" si="104"/>
        <v>0</v>
      </c>
      <c r="D218" s="253"/>
      <c r="E218" s="59"/>
      <c r="F218" s="143">
        <f t="shared" si="85"/>
        <v>0</v>
      </c>
      <c r="G218" s="253"/>
      <c r="H218" s="202"/>
      <c r="I218" s="110">
        <f t="shared" si="86"/>
        <v>0</v>
      </c>
      <c r="J218" s="253"/>
      <c r="K218" s="202"/>
      <c r="L218" s="110">
        <f t="shared" si="87"/>
        <v>0</v>
      </c>
      <c r="M218" s="125"/>
      <c r="N218" s="59"/>
      <c r="O218" s="110">
        <f t="shared" si="88"/>
        <v>0</v>
      </c>
      <c r="P218" s="344"/>
      <c r="R218" s="300"/>
      <c r="S218" s="300"/>
      <c r="T218" s="300"/>
      <c r="U218" s="300"/>
    </row>
    <row r="219" spans="1:21" x14ac:dyDescent="0.25">
      <c r="A219" s="35">
        <v>5232</v>
      </c>
      <c r="B219" s="56" t="s">
        <v>191</v>
      </c>
      <c r="C219" s="362">
        <f t="shared" si="104"/>
        <v>0</v>
      </c>
      <c r="D219" s="253"/>
      <c r="E219" s="59"/>
      <c r="F219" s="143">
        <f t="shared" si="85"/>
        <v>0</v>
      </c>
      <c r="G219" s="253"/>
      <c r="H219" s="202"/>
      <c r="I219" s="110">
        <f t="shared" si="86"/>
        <v>0</v>
      </c>
      <c r="J219" s="253"/>
      <c r="K219" s="202"/>
      <c r="L219" s="110">
        <f t="shared" si="87"/>
        <v>0</v>
      </c>
      <c r="M219" s="125"/>
      <c r="N219" s="59"/>
      <c r="O219" s="110">
        <f t="shared" si="88"/>
        <v>0</v>
      </c>
      <c r="P219" s="344"/>
      <c r="R219" s="300"/>
      <c r="S219" s="300"/>
      <c r="T219" s="300"/>
      <c r="U219" s="300"/>
    </row>
    <row r="220" spans="1:21" x14ac:dyDescent="0.25">
      <c r="A220" s="35">
        <v>5233</v>
      </c>
      <c r="B220" s="56" t="s">
        <v>192</v>
      </c>
      <c r="C220" s="362">
        <f t="shared" si="104"/>
        <v>5936</v>
      </c>
      <c r="D220" s="253">
        <v>2846</v>
      </c>
      <c r="E220" s="59"/>
      <c r="F220" s="143">
        <f t="shared" si="85"/>
        <v>2846</v>
      </c>
      <c r="G220" s="253">
        <v>3090</v>
      </c>
      <c r="H220" s="202"/>
      <c r="I220" s="110">
        <f t="shared" si="86"/>
        <v>3090</v>
      </c>
      <c r="J220" s="253"/>
      <c r="K220" s="202"/>
      <c r="L220" s="110">
        <f t="shared" si="87"/>
        <v>0</v>
      </c>
      <c r="M220" s="125"/>
      <c r="N220" s="59"/>
      <c r="O220" s="110">
        <f t="shared" si="88"/>
        <v>0</v>
      </c>
      <c r="P220" s="344"/>
      <c r="R220" s="300"/>
      <c r="S220" s="300"/>
      <c r="T220" s="300"/>
      <c r="U220" s="300"/>
    </row>
    <row r="221" spans="1:21" ht="24" x14ac:dyDescent="0.25">
      <c r="A221" s="35">
        <v>5234</v>
      </c>
      <c r="B221" s="56" t="s">
        <v>193</v>
      </c>
      <c r="C221" s="362">
        <f t="shared" si="104"/>
        <v>0</v>
      </c>
      <c r="D221" s="253"/>
      <c r="E221" s="59"/>
      <c r="F221" s="143">
        <f t="shared" si="85"/>
        <v>0</v>
      </c>
      <c r="G221" s="253"/>
      <c r="H221" s="202"/>
      <c r="I221" s="110">
        <f t="shared" si="86"/>
        <v>0</v>
      </c>
      <c r="J221" s="253"/>
      <c r="K221" s="202"/>
      <c r="L221" s="110">
        <f t="shared" si="87"/>
        <v>0</v>
      </c>
      <c r="M221" s="125"/>
      <c r="N221" s="59"/>
      <c r="O221" s="110">
        <f t="shared" si="88"/>
        <v>0</v>
      </c>
      <c r="P221" s="344"/>
      <c r="R221" s="300"/>
      <c r="S221" s="300"/>
      <c r="T221" s="300"/>
      <c r="U221" s="300"/>
    </row>
    <row r="222" spans="1:21" ht="14.25" customHeight="1" x14ac:dyDescent="0.25">
      <c r="A222" s="35">
        <v>5236</v>
      </c>
      <c r="B222" s="56" t="s">
        <v>194</v>
      </c>
      <c r="C222" s="362">
        <f t="shared" si="104"/>
        <v>0</v>
      </c>
      <c r="D222" s="253"/>
      <c r="E222" s="59"/>
      <c r="F222" s="143">
        <f t="shared" si="85"/>
        <v>0</v>
      </c>
      <c r="G222" s="253"/>
      <c r="H222" s="202"/>
      <c r="I222" s="110">
        <f t="shared" si="86"/>
        <v>0</v>
      </c>
      <c r="J222" s="253"/>
      <c r="K222" s="202"/>
      <c r="L222" s="110">
        <f t="shared" si="87"/>
        <v>0</v>
      </c>
      <c r="M222" s="125"/>
      <c r="N222" s="59"/>
      <c r="O222" s="110">
        <f t="shared" si="88"/>
        <v>0</v>
      </c>
      <c r="P222" s="344"/>
      <c r="R222" s="300"/>
      <c r="S222" s="300"/>
      <c r="T222" s="300"/>
      <c r="U222" s="300"/>
    </row>
    <row r="223" spans="1:21" ht="14.25" customHeight="1" x14ac:dyDescent="0.25">
      <c r="A223" s="35">
        <v>5237</v>
      </c>
      <c r="B223" s="56" t="s">
        <v>195</v>
      </c>
      <c r="C223" s="362">
        <f t="shared" si="104"/>
        <v>0</v>
      </c>
      <c r="D223" s="253"/>
      <c r="E223" s="59"/>
      <c r="F223" s="143">
        <f t="shared" si="85"/>
        <v>0</v>
      </c>
      <c r="G223" s="253"/>
      <c r="H223" s="202"/>
      <c r="I223" s="110">
        <f t="shared" si="86"/>
        <v>0</v>
      </c>
      <c r="J223" s="253"/>
      <c r="K223" s="202"/>
      <c r="L223" s="110">
        <f t="shared" si="87"/>
        <v>0</v>
      </c>
      <c r="M223" s="125"/>
      <c r="N223" s="59"/>
      <c r="O223" s="110">
        <f t="shared" si="88"/>
        <v>0</v>
      </c>
      <c r="P223" s="344"/>
      <c r="R223" s="300"/>
      <c r="S223" s="300"/>
      <c r="T223" s="300"/>
      <c r="U223" s="300"/>
    </row>
    <row r="224" spans="1:21" ht="24" x14ac:dyDescent="0.25">
      <c r="A224" s="35">
        <v>5238</v>
      </c>
      <c r="B224" s="56" t="s">
        <v>196</v>
      </c>
      <c r="C224" s="362">
        <f t="shared" si="104"/>
        <v>16860</v>
      </c>
      <c r="D224" s="253">
        <v>13860</v>
      </c>
      <c r="E224" s="59"/>
      <c r="F224" s="143">
        <f t="shared" si="85"/>
        <v>13860</v>
      </c>
      <c r="G224" s="253"/>
      <c r="H224" s="202"/>
      <c r="I224" s="110">
        <f t="shared" si="86"/>
        <v>0</v>
      </c>
      <c r="J224" s="253">
        <v>3000</v>
      </c>
      <c r="K224" s="202"/>
      <c r="L224" s="110">
        <f t="shared" si="87"/>
        <v>3000</v>
      </c>
      <c r="M224" s="125"/>
      <c r="N224" s="59"/>
      <c r="O224" s="110">
        <f t="shared" si="88"/>
        <v>0</v>
      </c>
      <c r="P224" s="344"/>
      <c r="R224" s="300"/>
      <c r="S224" s="300"/>
      <c r="T224" s="300"/>
      <c r="U224" s="300"/>
    </row>
    <row r="225" spans="1:21" ht="24" x14ac:dyDescent="0.25">
      <c r="A225" s="35">
        <v>5239</v>
      </c>
      <c r="B225" s="56" t="s">
        <v>197</v>
      </c>
      <c r="C225" s="362">
        <f t="shared" si="104"/>
        <v>0</v>
      </c>
      <c r="D225" s="253"/>
      <c r="E225" s="59"/>
      <c r="F225" s="143">
        <f t="shared" si="85"/>
        <v>0</v>
      </c>
      <c r="G225" s="253"/>
      <c r="H225" s="202"/>
      <c r="I225" s="110">
        <f t="shared" si="86"/>
        <v>0</v>
      </c>
      <c r="J225" s="253"/>
      <c r="K225" s="202"/>
      <c r="L225" s="110">
        <f t="shared" si="87"/>
        <v>0</v>
      </c>
      <c r="M225" s="125"/>
      <c r="N225" s="59"/>
      <c r="O225" s="110">
        <f t="shared" si="88"/>
        <v>0</v>
      </c>
      <c r="P225" s="344"/>
      <c r="R225" s="300"/>
      <c r="S225" s="300"/>
      <c r="T225" s="300"/>
      <c r="U225" s="300"/>
    </row>
    <row r="226" spans="1:21" ht="24" x14ac:dyDescent="0.25">
      <c r="A226" s="111">
        <v>5240</v>
      </c>
      <c r="B226" s="56" t="s">
        <v>198</v>
      </c>
      <c r="C226" s="362">
        <f t="shared" si="104"/>
        <v>0</v>
      </c>
      <c r="D226" s="253"/>
      <c r="E226" s="59"/>
      <c r="F226" s="143">
        <f t="shared" si="85"/>
        <v>0</v>
      </c>
      <c r="G226" s="253"/>
      <c r="H226" s="202"/>
      <c r="I226" s="110">
        <f t="shared" si="86"/>
        <v>0</v>
      </c>
      <c r="J226" s="253"/>
      <c r="K226" s="202"/>
      <c r="L226" s="110">
        <f t="shared" si="87"/>
        <v>0</v>
      </c>
      <c r="M226" s="125"/>
      <c r="N226" s="59"/>
      <c r="O226" s="110">
        <f t="shared" si="88"/>
        <v>0</v>
      </c>
      <c r="P226" s="344"/>
      <c r="R226" s="300"/>
      <c r="S226" s="300"/>
      <c r="T226" s="300"/>
      <c r="U226" s="300"/>
    </row>
    <row r="227" spans="1:21" x14ac:dyDescent="0.25">
      <c r="A227" s="111">
        <v>5250</v>
      </c>
      <c r="B227" s="56" t="s">
        <v>199</v>
      </c>
      <c r="C227" s="362">
        <f t="shared" si="104"/>
        <v>0</v>
      </c>
      <c r="D227" s="253"/>
      <c r="E227" s="59"/>
      <c r="F227" s="143">
        <f t="shared" si="85"/>
        <v>0</v>
      </c>
      <c r="G227" s="253"/>
      <c r="H227" s="202"/>
      <c r="I227" s="110">
        <f t="shared" si="86"/>
        <v>0</v>
      </c>
      <c r="J227" s="253"/>
      <c r="K227" s="202"/>
      <c r="L227" s="110">
        <f t="shared" si="87"/>
        <v>0</v>
      </c>
      <c r="M227" s="125"/>
      <c r="N227" s="59"/>
      <c r="O227" s="110">
        <f t="shared" si="88"/>
        <v>0</v>
      </c>
      <c r="P227" s="344"/>
      <c r="R227" s="300"/>
      <c r="S227" s="300"/>
      <c r="T227" s="300"/>
      <c r="U227" s="300"/>
    </row>
    <row r="228" spans="1:21" x14ac:dyDescent="0.25">
      <c r="A228" s="111">
        <v>5260</v>
      </c>
      <c r="B228" s="56" t="s">
        <v>200</v>
      </c>
      <c r="C228" s="362">
        <f t="shared" si="104"/>
        <v>0</v>
      </c>
      <c r="D228" s="254">
        <f t="shared" ref="D228" si="108">SUM(D229)</f>
        <v>0</v>
      </c>
      <c r="E228" s="38">
        <f>SUM(E229)</f>
        <v>0</v>
      </c>
      <c r="F228" s="149">
        <f t="shared" si="85"/>
        <v>0</v>
      </c>
      <c r="G228" s="254">
        <f>SUM(G229)</f>
        <v>0</v>
      </c>
      <c r="H228" s="118">
        <f>SUM(H229)</f>
        <v>0</v>
      </c>
      <c r="I228" s="112">
        <f t="shared" si="86"/>
        <v>0</v>
      </c>
      <c r="J228" s="254">
        <f>SUM(J229)</f>
        <v>0</v>
      </c>
      <c r="K228" s="118">
        <f>SUM(K229)</f>
        <v>0</v>
      </c>
      <c r="L228" s="112">
        <f t="shared" si="87"/>
        <v>0</v>
      </c>
      <c r="M228" s="135">
        <f>SUM(M229)</f>
        <v>0</v>
      </c>
      <c r="N228" s="38">
        <f>SUM(N229)</f>
        <v>0</v>
      </c>
      <c r="O228" s="112">
        <f t="shared" si="88"/>
        <v>0</v>
      </c>
      <c r="P228" s="344"/>
      <c r="R228" s="300"/>
      <c r="S228" s="300"/>
      <c r="T228" s="300"/>
      <c r="U228" s="300"/>
    </row>
    <row r="229" spans="1:21" ht="24" x14ac:dyDescent="0.25">
      <c r="A229" s="35">
        <v>5269</v>
      </c>
      <c r="B229" s="56" t="s">
        <v>201</v>
      </c>
      <c r="C229" s="362">
        <f t="shared" si="104"/>
        <v>0</v>
      </c>
      <c r="D229" s="253"/>
      <c r="E229" s="59"/>
      <c r="F229" s="143">
        <f t="shared" si="85"/>
        <v>0</v>
      </c>
      <c r="G229" s="253"/>
      <c r="H229" s="202"/>
      <c r="I229" s="110">
        <f t="shared" si="86"/>
        <v>0</v>
      </c>
      <c r="J229" s="253"/>
      <c r="K229" s="202"/>
      <c r="L229" s="110">
        <f t="shared" si="87"/>
        <v>0</v>
      </c>
      <c r="M229" s="125"/>
      <c r="N229" s="59"/>
      <c r="O229" s="110">
        <f t="shared" si="88"/>
        <v>0</v>
      </c>
      <c r="P229" s="344"/>
      <c r="R229" s="300"/>
      <c r="S229" s="300"/>
      <c r="T229" s="300"/>
      <c r="U229" s="300"/>
    </row>
    <row r="230" spans="1:21" ht="24" x14ac:dyDescent="0.25">
      <c r="A230" s="106">
        <v>5270</v>
      </c>
      <c r="B230" s="78" t="s">
        <v>202</v>
      </c>
      <c r="C230" s="363">
        <f t="shared" si="104"/>
        <v>0</v>
      </c>
      <c r="D230" s="255"/>
      <c r="E230" s="113"/>
      <c r="F230" s="256">
        <f t="shared" si="85"/>
        <v>0</v>
      </c>
      <c r="G230" s="255"/>
      <c r="H230" s="203"/>
      <c r="I230" s="114">
        <f t="shared" si="86"/>
        <v>0</v>
      </c>
      <c r="J230" s="255"/>
      <c r="K230" s="203"/>
      <c r="L230" s="114">
        <f t="shared" si="87"/>
        <v>0</v>
      </c>
      <c r="M230" s="301"/>
      <c r="N230" s="113"/>
      <c r="O230" s="114">
        <f t="shared" si="88"/>
        <v>0</v>
      </c>
      <c r="P230" s="348"/>
      <c r="R230" s="300"/>
      <c r="S230" s="300"/>
      <c r="T230" s="300"/>
      <c r="U230" s="300"/>
    </row>
    <row r="231" spans="1:21" x14ac:dyDescent="0.25">
      <c r="A231" s="100">
        <v>6000</v>
      </c>
      <c r="B231" s="100" t="s">
        <v>203</v>
      </c>
      <c r="C231" s="383">
        <f t="shared" si="104"/>
        <v>0</v>
      </c>
      <c r="D231" s="247">
        <f t="shared" ref="D231" si="109">D232+D252+D259</f>
        <v>0</v>
      </c>
      <c r="E231" s="102">
        <f>E232+E252+E259</f>
        <v>0</v>
      </c>
      <c r="F231" s="248">
        <f t="shared" si="85"/>
        <v>0</v>
      </c>
      <c r="G231" s="247">
        <f>G232+G252+G259</f>
        <v>0</v>
      </c>
      <c r="H231" s="199">
        <f>H232+H252+H259</f>
        <v>0</v>
      </c>
      <c r="I231" s="103">
        <f t="shared" si="86"/>
        <v>0</v>
      </c>
      <c r="J231" s="247">
        <f>J232+J252+J259</f>
        <v>0</v>
      </c>
      <c r="K231" s="199">
        <f>K232+K252+K259</f>
        <v>0</v>
      </c>
      <c r="L231" s="103">
        <f t="shared" si="87"/>
        <v>0</v>
      </c>
      <c r="M231" s="139">
        <f>M232+M252+M259</f>
        <v>0</v>
      </c>
      <c r="N231" s="102">
        <f>N232+N252+N259</f>
        <v>0</v>
      </c>
      <c r="O231" s="103">
        <f t="shared" si="88"/>
        <v>0</v>
      </c>
      <c r="P231" s="352"/>
      <c r="R231" s="300"/>
      <c r="S231" s="300"/>
      <c r="T231" s="300"/>
      <c r="U231" s="300"/>
    </row>
    <row r="232" spans="1:21" ht="14.25" customHeight="1" x14ac:dyDescent="0.25">
      <c r="A232" s="72">
        <v>6200</v>
      </c>
      <c r="B232" s="122" t="s">
        <v>204</v>
      </c>
      <c r="C232" s="385">
        <f>F232+I232+L232+O232</f>
        <v>0</v>
      </c>
      <c r="D232" s="263">
        <f t="shared" ref="D232" si="110">SUM(D233,D234,D236,D239,D245,D246,D247)</f>
        <v>0</v>
      </c>
      <c r="E232" s="130">
        <f>SUM(E233,E234,E236,E239,E245,E246,E247)</f>
        <v>0</v>
      </c>
      <c r="F232" s="158">
        <f>D232+E232</f>
        <v>0</v>
      </c>
      <c r="G232" s="263">
        <f>SUM(G233,G234,G236,G239,G245,G246,G247)</f>
        <v>0</v>
      </c>
      <c r="H232" s="207">
        <f>SUM(H233,H234,H236,H239,H245,H246,H247)</f>
        <v>0</v>
      </c>
      <c r="I232" s="160">
        <f t="shared" si="86"/>
        <v>0</v>
      </c>
      <c r="J232" s="263">
        <f>SUM(J233,J234,J236,J239,J245,J246,J247)</f>
        <v>0</v>
      </c>
      <c r="K232" s="207">
        <f>SUM(K233,K234,K236,K239,K245,K246,K247)</f>
        <v>0</v>
      </c>
      <c r="L232" s="160">
        <f t="shared" si="87"/>
        <v>0</v>
      </c>
      <c r="M232" s="140">
        <f>SUM(M233,M234,M236,M239,M245,M246,M247)</f>
        <v>0</v>
      </c>
      <c r="N232" s="130">
        <f>SUM(N233,N234,N236,N239,N245,N246,N247)</f>
        <v>0</v>
      </c>
      <c r="O232" s="160">
        <f t="shared" si="88"/>
        <v>0</v>
      </c>
      <c r="P232" s="353"/>
      <c r="R232" s="300"/>
      <c r="S232" s="300"/>
      <c r="T232" s="300"/>
      <c r="U232" s="300"/>
    </row>
    <row r="233" spans="1:21" ht="24" x14ac:dyDescent="0.25">
      <c r="A233" s="116">
        <v>6220</v>
      </c>
      <c r="B233" s="50" t="s">
        <v>205</v>
      </c>
      <c r="C233" s="258">
        <f t="shared" si="104"/>
        <v>0</v>
      </c>
      <c r="D233" s="252"/>
      <c r="E233" s="53"/>
      <c r="F233" s="145">
        <f t="shared" si="85"/>
        <v>0</v>
      </c>
      <c r="G233" s="252"/>
      <c r="H233" s="201"/>
      <c r="I233" s="109">
        <f t="shared" si="86"/>
        <v>0</v>
      </c>
      <c r="J233" s="252"/>
      <c r="K233" s="201"/>
      <c r="L233" s="109">
        <f t="shared" si="87"/>
        <v>0</v>
      </c>
      <c r="M233" s="294"/>
      <c r="N233" s="53"/>
      <c r="O233" s="109">
        <f t="shared" si="88"/>
        <v>0</v>
      </c>
      <c r="P233" s="343"/>
      <c r="R233" s="300"/>
      <c r="S233" s="300"/>
      <c r="T233" s="300"/>
      <c r="U233" s="300"/>
    </row>
    <row r="234" spans="1:21" x14ac:dyDescent="0.25">
      <c r="A234" s="111">
        <v>6230</v>
      </c>
      <c r="B234" s="56" t="s">
        <v>316</v>
      </c>
      <c r="C234" s="149">
        <f t="shared" si="104"/>
        <v>0</v>
      </c>
      <c r="D234" s="253">
        <f t="shared" ref="D234" si="111">SUM(D235)</f>
        <v>0</v>
      </c>
      <c r="E234" s="202">
        <f>SUM(E235)</f>
        <v>0</v>
      </c>
      <c r="F234" s="149">
        <f t="shared" si="85"/>
        <v>0</v>
      </c>
      <c r="G234" s="253">
        <f t="shared" ref="G234" si="112">SUM(G235)</f>
        <v>0</v>
      </c>
      <c r="H234" s="202">
        <f>SUM(H235)</f>
        <v>0</v>
      </c>
      <c r="I234" s="112">
        <f t="shared" si="86"/>
        <v>0</v>
      </c>
      <c r="J234" s="253">
        <f t="shared" ref="J234" si="113">SUM(J235)</f>
        <v>0</v>
      </c>
      <c r="K234" s="202">
        <f>SUM(K235)</f>
        <v>0</v>
      </c>
      <c r="L234" s="112">
        <f t="shared" si="87"/>
        <v>0</v>
      </c>
      <c r="M234" s="253">
        <f t="shared" ref="M234" si="114">SUM(M235)</f>
        <v>0</v>
      </c>
      <c r="N234" s="202">
        <f>SUM(N235)</f>
        <v>0</v>
      </c>
      <c r="O234" s="112">
        <f t="shared" si="88"/>
        <v>0</v>
      </c>
      <c r="P234" s="344"/>
      <c r="R234" s="300"/>
      <c r="S234" s="300"/>
      <c r="T234" s="300"/>
      <c r="U234" s="300"/>
    </row>
    <row r="235" spans="1:21" ht="24" x14ac:dyDescent="0.25">
      <c r="A235" s="35">
        <v>6239</v>
      </c>
      <c r="B235" s="50" t="s">
        <v>317</v>
      </c>
      <c r="C235" s="149">
        <f t="shared" si="104"/>
        <v>0</v>
      </c>
      <c r="D235" s="253"/>
      <c r="E235" s="59"/>
      <c r="F235" s="149">
        <f t="shared" si="85"/>
        <v>0</v>
      </c>
      <c r="G235" s="253"/>
      <c r="H235" s="202"/>
      <c r="I235" s="112">
        <f t="shared" si="86"/>
        <v>0</v>
      </c>
      <c r="J235" s="253"/>
      <c r="K235" s="202"/>
      <c r="L235" s="112">
        <f t="shared" si="87"/>
        <v>0</v>
      </c>
      <c r="M235" s="125"/>
      <c r="N235" s="59"/>
      <c r="O235" s="112">
        <f t="shared" si="88"/>
        <v>0</v>
      </c>
      <c r="P235" s="344"/>
      <c r="R235" s="300"/>
      <c r="S235" s="300"/>
      <c r="T235" s="300"/>
      <c r="U235" s="300"/>
    </row>
    <row r="236" spans="1:21" ht="24" x14ac:dyDescent="0.25">
      <c r="A236" s="111">
        <v>6240</v>
      </c>
      <c r="B236" s="56" t="s">
        <v>206</v>
      </c>
      <c r="C236" s="149">
        <f t="shared" si="104"/>
        <v>0</v>
      </c>
      <c r="D236" s="254">
        <f t="shared" ref="D236" si="115">SUM(D237:D238)</f>
        <v>0</v>
      </c>
      <c r="E236" s="38">
        <f>SUM(E237:E238)</f>
        <v>0</v>
      </c>
      <c r="F236" s="149">
        <f t="shared" si="85"/>
        <v>0</v>
      </c>
      <c r="G236" s="254">
        <f>SUM(G237:G238)</f>
        <v>0</v>
      </c>
      <c r="H236" s="118">
        <f>SUM(H237:H238)</f>
        <v>0</v>
      </c>
      <c r="I236" s="112">
        <f t="shared" si="86"/>
        <v>0</v>
      </c>
      <c r="J236" s="254">
        <f>SUM(J237:J238)</f>
        <v>0</v>
      </c>
      <c r="K236" s="118">
        <f>SUM(K237:K238)</f>
        <v>0</v>
      </c>
      <c r="L236" s="112">
        <f t="shared" si="87"/>
        <v>0</v>
      </c>
      <c r="M236" s="135">
        <f>SUM(M237:M238)</f>
        <v>0</v>
      </c>
      <c r="N236" s="38">
        <f>SUM(N237:N238)</f>
        <v>0</v>
      </c>
      <c r="O236" s="112">
        <f t="shared" si="88"/>
        <v>0</v>
      </c>
      <c r="P236" s="344"/>
      <c r="R236" s="300"/>
      <c r="S236" s="300"/>
      <c r="T236" s="300"/>
      <c r="U236" s="300"/>
    </row>
    <row r="237" spans="1:21" x14ac:dyDescent="0.25">
      <c r="A237" s="35">
        <v>6241</v>
      </c>
      <c r="B237" s="56" t="s">
        <v>207</v>
      </c>
      <c r="C237" s="149">
        <f t="shared" si="104"/>
        <v>0</v>
      </c>
      <c r="D237" s="253"/>
      <c r="E237" s="59"/>
      <c r="F237" s="143">
        <f t="shared" si="85"/>
        <v>0</v>
      </c>
      <c r="G237" s="253"/>
      <c r="H237" s="202"/>
      <c r="I237" s="110">
        <f t="shared" si="86"/>
        <v>0</v>
      </c>
      <c r="J237" s="253"/>
      <c r="K237" s="202"/>
      <c r="L237" s="110">
        <f t="shared" si="87"/>
        <v>0</v>
      </c>
      <c r="M237" s="125"/>
      <c r="N237" s="59"/>
      <c r="O237" s="110">
        <f t="shared" si="88"/>
        <v>0</v>
      </c>
      <c r="P237" s="344"/>
      <c r="R237" s="300"/>
      <c r="S237" s="300"/>
      <c r="T237" s="300"/>
      <c r="U237" s="300"/>
    </row>
    <row r="238" spans="1:21" x14ac:dyDescent="0.25">
      <c r="A238" s="35">
        <v>6242</v>
      </c>
      <c r="B238" s="56" t="s">
        <v>208</v>
      </c>
      <c r="C238" s="149">
        <f t="shared" si="104"/>
        <v>0</v>
      </c>
      <c r="D238" s="253"/>
      <c r="E238" s="59"/>
      <c r="F238" s="143">
        <f t="shared" si="85"/>
        <v>0</v>
      </c>
      <c r="G238" s="253"/>
      <c r="H238" s="202"/>
      <c r="I238" s="110">
        <f t="shared" si="86"/>
        <v>0</v>
      </c>
      <c r="J238" s="253"/>
      <c r="K238" s="202"/>
      <c r="L238" s="110">
        <f t="shared" si="87"/>
        <v>0</v>
      </c>
      <c r="M238" s="125"/>
      <c r="N238" s="59"/>
      <c r="O238" s="110">
        <f t="shared" si="88"/>
        <v>0</v>
      </c>
      <c r="P238" s="344"/>
      <c r="R238" s="300"/>
      <c r="S238" s="300"/>
      <c r="T238" s="300"/>
      <c r="U238" s="300"/>
    </row>
    <row r="239" spans="1:21" ht="25.5" customHeight="1" x14ac:dyDescent="0.25">
      <c r="A239" s="111">
        <v>6250</v>
      </c>
      <c r="B239" s="56" t="s">
        <v>209</v>
      </c>
      <c r="C239" s="149">
        <f t="shared" si="104"/>
        <v>0</v>
      </c>
      <c r="D239" s="254">
        <f t="shared" ref="D239" si="116">SUM(D240:D244)</f>
        <v>0</v>
      </c>
      <c r="E239" s="38">
        <f>SUM(E240:E244)</f>
        <v>0</v>
      </c>
      <c r="F239" s="149">
        <f t="shared" si="85"/>
        <v>0</v>
      </c>
      <c r="G239" s="254">
        <f>SUM(G240:G244)</f>
        <v>0</v>
      </c>
      <c r="H239" s="118">
        <f>SUM(H240:H244)</f>
        <v>0</v>
      </c>
      <c r="I239" s="112">
        <f t="shared" si="86"/>
        <v>0</v>
      </c>
      <c r="J239" s="254">
        <f>SUM(J240:J244)</f>
        <v>0</v>
      </c>
      <c r="K239" s="118">
        <f>SUM(K240:K244)</f>
        <v>0</v>
      </c>
      <c r="L239" s="112">
        <f t="shared" si="87"/>
        <v>0</v>
      </c>
      <c r="M239" s="135">
        <f>SUM(M240:M244)</f>
        <v>0</v>
      </c>
      <c r="N239" s="38">
        <f>SUM(N240:N244)</f>
        <v>0</v>
      </c>
      <c r="O239" s="112">
        <f t="shared" si="88"/>
        <v>0</v>
      </c>
      <c r="P239" s="344"/>
      <c r="R239" s="300"/>
      <c r="S239" s="300"/>
      <c r="T239" s="300"/>
      <c r="U239" s="300"/>
    </row>
    <row r="240" spans="1:21" ht="14.25" customHeight="1" x14ac:dyDescent="0.25">
      <c r="A240" s="35">
        <v>6252</v>
      </c>
      <c r="B240" s="56" t="s">
        <v>210</v>
      </c>
      <c r="C240" s="149">
        <f t="shared" si="104"/>
        <v>0</v>
      </c>
      <c r="D240" s="253"/>
      <c r="E240" s="59"/>
      <c r="F240" s="143">
        <f t="shared" si="85"/>
        <v>0</v>
      </c>
      <c r="G240" s="253"/>
      <c r="H240" s="202"/>
      <c r="I240" s="110">
        <f t="shared" si="86"/>
        <v>0</v>
      </c>
      <c r="J240" s="253"/>
      <c r="K240" s="202"/>
      <c r="L240" s="110">
        <f t="shared" si="87"/>
        <v>0</v>
      </c>
      <c r="M240" s="125"/>
      <c r="N240" s="59"/>
      <c r="O240" s="110">
        <f t="shared" si="88"/>
        <v>0</v>
      </c>
      <c r="P240" s="344"/>
      <c r="R240" s="300"/>
      <c r="S240" s="300"/>
      <c r="T240" s="300"/>
      <c r="U240" s="300"/>
    </row>
    <row r="241" spans="1:21" ht="14.25" customHeight="1" x14ac:dyDescent="0.25">
      <c r="A241" s="35">
        <v>6253</v>
      </c>
      <c r="B241" s="56" t="s">
        <v>211</v>
      </c>
      <c r="C241" s="149">
        <f t="shared" si="104"/>
        <v>0</v>
      </c>
      <c r="D241" s="253"/>
      <c r="E241" s="59"/>
      <c r="F241" s="143">
        <f t="shared" si="85"/>
        <v>0</v>
      </c>
      <c r="G241" s="253"/>
      <c r="H241" s="202"/>
      <c r="I241" s="110">
        <f t="shared" si="86"/>
        <v>0</v>
      </c>
      <c r="J241" s="253"/>
      <c r="K241" s="202"/>
      <c r="L241" s="110">
        <f t="shared" si="87"/>
        <v>0</v>
      </c>
      <c r="M241" s="125"/>
      <c r="N241" s="59"/>
      <c r="O241" s="110">
        <f t="shared" si="88"/>
        <v>0</v>
      </c>
      <c r="P241" s="344"/>
      <c r="R241" s="300"/>
      <c r="S241" s="300"/>
      <c r="T241" s="300"/>
      <c r="U241" s="300"/>
    </row>
    <row r="242" spans="1:21" ht="24" x14ac:dyDescent="0.25">
      <c r="A242" s="35">
        <v>6254</v>
      </c>
      <c r="B242" s="56" t="s">
        <v>212</v>
      </c>
      <c r="C242" s="149">
        <f t="shared" si="104"/>
        <v>0</v>
      </c>
      <c r="D242" s="253"/>
      <c r="E242" s="59"/>
      <c r="F242" s="143">
        <f t="shared" si="85"/>
        <v>0</v>
      </c>
      <c r="G242" s="253"/>
      <c r="H242" s="202"/>
      <c r="I242" s="110">
        <f t="shared" si="86"/>
        <v>0</v>
      </c>
      <c r="J242" s="253"/>
      <c r="K242" s="202"/>
      <c r="L242" s="110">
        <f t="shared" si="87"/>
        <v>0</v>
      </c>
      <c r="M242" s="125"/>
      <c r="N242" s="59"/>
      <c r="O242" s="110">
        <f t="shared" si="88"/>
        <v>0</v>
      </c>
      <c r="P242" s="344"/>
      <c r="R242" s="300"/>
      <c r="S242" s="300"/>
      <c r="T242" s="300"/>
      <c r="U242" s="300"/>
    </row>
    <row r="243" spans="1:21" ht="24" x14ac:dyDescent="0.25">
      <c r="A243" s="35">
        <v>6255</v>
      </c>
      <c r="B243" s="56" t="s">
        <v>213</v>
      </c>
      <c r="C243" s="149">
        <f t="shared" si="104"/>
        <v>0</v>
      </c>
      <c r="D243" s="253"/>
      <c r="E243" s="59"/>
      <c r="F243" s="143">
        <f t="shared" ref="F243:F286" si="117">D243+E243</f>
        <v>0</v>
      </c>
      <c r="G243" s="253"/>
      <c r="H243" s="202"/>
      <c r="I243" s="110">
        <f t="shared" ref="I243:I286" si="118">G243+H243</f>
        <v>0</v>
      </c>
      <c r="J243" s="253"/>
      <c r="K243" s="202"/>
      <c r="L243" s="110">
        <f t="shared" ref="L243:L286" si="119">J243+K243</f>
        <v>0</v>
      </c>
      <c r="M243" s="125"/>
      <c r="N243" s="59"/>
      <c r="O243" s="110">
        <f t="shared" ref="O243:O276" si="120">M243+N243</f>
        <v>0</v>
      </c>
      <c r="P243" s="344"/>
      <c r="R243" s="300"/>
      <c r="S243" s="300"/>
      <c r="T243" s="300"/>
      <c r="U243" s="300"/>
    </row>
    <row r="244" spans="1:21" x14ac:dyDescent="0.25">
      <c r="A244" s="35">
        <v>6259</v>
      </c>
      <c r="B244" s="56" t="s">
        <v>214</v>
      </c>
      <c r="C244" s="149">
        <f t="shared" si="104"/>
        <v>0</v>
      </c>
      <c r="D244" s="253"/>
      <c r="E244" s="59"/>
      <c r="F244" s="143">
        <f t="shared" si="117"/>
        <v>0</v>
      </c>
      <c r="G244" s="253"/>
      <c r="H244" s="202"/>
      <c r="I244" s="110">
        <f t="shared" si="118"/>
        <v>0</v>
      </c>
      <c r="J244" s="253"/>
      <c r="K244" s="202"/>
      <c r="L244" s="110">
        <f t="shared" si="119"/>
        <v>0</v>
      </c>
      <c r="M244" s="125"/>
      <c r="N244" s="59"/>
      <c r="O244" s="110">
        <f t="shared" si="120"/>
        <v>0</v>
      </c>
      <c r="P244" s="344"/>
      <c r="R244" s="300"/>
      <c r="S244" s="300"/>
      <c r="T244" s="300"/>
      <c r="U244" s="300"/>
    </row>
    <row r="245" spans="1:21" ht="24" x14ac:dyDescent="0.25">
      <c r="A245" s="111">
        <v>6260</v>
      </c>
      <c r="B245" s="56" t="s">
        <v>215</v>
      </c>
      <c r="C245" s="149">
        <f t="shared" si="104"/>
        <v>0</v>
      </c>
      <c r="D245" s="253"/>
      <c r="E245" s="59"/>
      <c r="F245" s="143">
        <f t="shared" si="117"/>
        <v>0</v>
      </c>
      <c r="G245" s="253"/>
      <c r="H245" s="202"/>
      <c r="I245" s="110">
        <f t="shared" si="118"/>
        <v>0</v>
      </c>
      <c r="J245" s="253"/>
      <c r="K245" s="202"/>
      <c r="L245" s="110">
        <f t="shared" si="119"/>
        <v>0</v>
      </c>
      <c r="M245" s="125"/>
      <c r="N245" s="59"/>
      <c r="O245" s="110">
        <f t="shared" si="120"/>
        <v>0</v>
      </c>
      <c r="P245" s="344"/>
      <c r="R245" s="300"/>
      <c r="S245" s="300"/>
      <c r="T245" s="300"/>
      <c r="U245" s="300"/>
    </row>
    <row r="246" spans="1:21" x14ac:dyDescent="0.25">
      <c r="A246" s="111">
        <v>6270</v>
      </c>
      <c r="B246" s="56" t="s">
        <v>216</v>
      </c>
      <c r="C246" s="149">
        <f t="shared" si="104"/>
        <v>0</v>
      </c>
      <c r="D246" s="253"/>
      <c r="E246" s="59"/>
      <c r="F246" s="143">
        <f t="shared" si="117"/>
        <v>0</v>
      </c>
      <c r="G246" s="253"/>
      <c r="H246" s="202"/>
      <c r="I246" s="110">
        <f t="shared" si="118"/>
        <v>0</v>
      </c>
      <c r="J246" s="253"/>
      <c r="K246" s="202"/>
      <c r="L246" s="110">
        <f t="shared" si="119"/>
        <v>0</v>
      </c>
      <c r="M246" s="125"/>
      <c r="N246" s="59"/>
      <c r="O246" s="110">
        <f t="shared" si="120"/>
        <v>0</v>
      </c>
      <c r="P246" s="344"/>
      <c r="R246" s="300"/>
      <c r="S246" s="300"/>
      <c r="T246" s="300"/>
      <c r="U246" s="300"/>
    </row>
    <row r="247" spans="1:21" ht="24.75" customHeight="1" x14ac:dyDescent="0.25">
      <c r="A247" s="116">
        <v>6290</v>
      </c>
      <c r="B247" s="50" t="s">
        <v>217</v>
      </c>
      <c r="C247" s="149">
        <f t="shared" si="104"/>
        <v>0</v>
      </c>
      <c r="D247" s="257">
        <f t="shared" ref="D247" si="121">SUM(D248:D251)</f>
        <v>0</v>
      </c>
      <c r="E247" s="68">
        <f>SUM(E248:E251)</f>
        <v>0</v>
      </c>
      <c r="F247" s="258">
        <f t="shared" si="117"/>
        <v>0</v>
      </c>
      <c r="G247" s="257">
        <f t="shared" ref="G247" si="122">SUM(G248:G251)</f>
        <v>0</v>
      </c>
      <c r="H247" s="204">
        <f t="shared" ref="H247" si="123">SUM(H248:H251)</f>
        <v>0</v>
      </c>
      <c r="I247" s="117">
        <f t="shared" si="118"/>
        <v>0</v>
      </c>
      <c r="J247" s="257">
        <f t="shared" ref="J247" si="124">SUM(J248:J251)</f>
        <v>0</v>
      </c>
      <c r="K247" s="204">
        <f t="shared" ref="K247" si="125">SUM(K248:K251)</f>
        <v>0</v>
      </c>
      <c r="L247" s="117">
        <f t="shared" si="119"/>
        <v>0</v>
      </c>
      <c r="M247" s="142">
        <f t="shared" ref="M247" si="126">SUM(M248:M251)</f>
        <v>0</v>
      </c>
      <c r="N247" s="312">
        <f t="shared" ref="N247" si="127">SUM(N248:N251)</f>
        <v>0</v>
      </c>
      <c r="O247" s="317">
        <f t="shared" si="120"/>
        <v>0</v>
      </c>
      <c r="P247" s="355"/>
      <c r="R247" s="300"/>
      <c r="S247" s="300"/>
      <c r="T247" s="300"/>
      <c r="U247" s="300"/>
    </row>
    <row r="248" spans="1:21" x14ac:dyDescent="0.25">
      <c r="A248" s="35">
        <v>6291</v>
      </c>
      <c r="B248" s="56" t="s">
        <v>218</v>
      </c>
      <c r="C248" s="149">
        <f t="shared" si="104"/>
        <v>0</v>
      </c>
      <c r="D248" s="253"/>
      <c r="E248" s="59"/>
      <c r="F248" s="143">
        <f t="shared" si="117"/>
        <v>0</v>
      </c>
      <c r="G248" s="253"/>
      <c r="H248" s="202"/>
      <c r="I248" s="110">
        <f t="shared" si="118"/>
        <v>0</v>
      </c>
      <c r="J248" s="253"/>
      <c r="K248" s="202"/>
      <c r="L248" s="110">
        <f t="shared" si="119"/>
        <v>0</v>
      </c>
      <c r="M248" s="125"/>
      <c r="N248" s="59"/>
      <c r="O248" s="110">
        <f t="shared" si="120"/>
        <v>0</v>
      </c>
      <c r="P248" s="344"/>
      <c r="R248" s="300"/>
      <c r="S248" s="300"/>
      <c r="T248" s="300"/>
      <c r="U248" s="300"/>
    </row>
    <row r="249" spans="1:21" x14ac:dyDescent="0.25">
      <c r="A249" s="35">
        <v>6292</v>
      </c>
      <c r="B249" s="56" t="s">
        <v>219</v>
      </c>
      <c r="C249" s="149">
        <f t="shared" si="104"/>
        <v>0</v>
      </c>
      <c r="D249" s="253"/>
      <c r="E249" s="59"/>
      <c r="F249" s="143">
        <f t="shared" si="117"/>
        <v>0</v>
      </c>
      <c r="G249" s="253"/>
      <c r="H249" s="202"/>
      <c r="I249" s="110">
        <f t="shared" si="118"/>
        <v>0</v>
      </c>
      <c r="J249" s="253"/>
      <c r="K249" s="202"/>
      <c r="L249" s="110">
        <f t="shared" si="119"/>
        <v>0</v>
      </c>
      <c r="M249" s="125"/>
      <c r="N249" s="59"/>
      <c r="O249" s="110">
        <f t="shared" si="120"/>
        <v>0</v>
      </c>
      <c r="P249" s="344"/>
      <c r="R249" s="300"/>
      <c r="S249" s="300"/>
      <c r="T249" s="300"/>
      <c r="U249" s="300"/>
    </row>
    <row r="250" spans="1:21" ht="72" x14ac:dyDescent="0.25">
      <c r="A250" s="35">
        <v>6296</v>
      </c>
      <c r="B250" s="56" t="s">
        <v>220</v>
      </c>
      <c r="C250" s="149">
        <f t="shared" si="104"/>
        <v>0</v>
      </c>
      <c r="D250" s="253"/>
      <c r="E250" s="59"/>
      <c r="F250" s="143">
        <f t="shared" si="117"/>
        <v>0</v>
      </c>
      <c r="G250" s="253"/>
      <c r="H250" s="202"/>
      <c r="I250" s="110">
        <f t="shared" si="118"/>
        <v>0</v>
      </c>
      <c r="J250" s="253"/>
      <c r="K250" s="202"/>
      <c r="L250" s="110">
        <f t="shared" si="119"/>
        <v>0</v>
      </c>
      <c r="M250" s="125"/>
      <c r="N250" s="59"/>
      <c r="O250" s="110">
        <f t="shared" si="120"/>
        <v>0</v>
      </c>
      <c r="P250" s="344"/>
      <c r="R250" s="300"/>
      <c r="S250" s="300"/>
      <c r="T250" s="300"/>
      <c r="U250" s="300"/>
    </row>
    <row r="251" spans="1:21" ht="39.75" customHeight="1" x14ac:dyDescent="0.25">
      <c r="A251" s="35">
        <v>6299</v>
      </c>
      <c r="B251" s="56" t="s">
        <v>221</v>
      </c>
      <c r="C251" s="149">
        <f t="shared" si="104"/>
        <v>0</v>
      </c>
      <c r="D251" s="253"/>
      <c r="E251" s="59"/>
      <c r="F251" s="143">
        <f t="shared" si="117"/>
        <v>0</v>
      </c>
      <c r="G251" s="253"/>
      <c r="H251" s="202"/>
      <c r="I251" s="110">
        <f t="shared" si="118"/>
        <v>0</v>
      </c>
      <c r="J251" s="253"/>
      <c r="K251" s="202"/>
      <c r="L251" s="110">
        <f t="shared" si="119"/>
        <v>0</v>
      </c>
      <c r="M251" s="125"/>
      <c r="N251" s="59"/>
      <c r="O251" s="110">
        <f t="shared" si="120"/>
        <v>0</v>
      </c>
      <c r="P251" s="344"/>
      <c r="R251" s="300"/>
      <c r="S251" s="300"/>
      <c r="T251" s="300"/>
      <c r="U251" s="300"/>
    </row>
    <row r="252" spans="1:21" x14ac:dyDescent="0.25">
      <c r="A252" s="42">
        <v>6300</v>
      </c>
      <c r="B252" s="104" t="s">
        <v>222</v>
      </c>
      <c r="C252" s="373">
        <f t="shared" si="104"/>
        <v>0</v>
      </c>
      <c r="D252" s="249">
        <f t="shared" ref="D252" si="128">SUM(D253,D257,D258)</f>
        <v>0</v>
      </c>
      <c r="E252" s="48">
        <f>SUM(E253,E257,E258)</f>
        <v>0</v>
      </c>
      <c r="F252" s="250">
        <f t="shared" si="117"/>
        <v>0</v>
      </c>
      <c r="G252" s="249">
        <f t="shared" ref="G252" si="129">SUM(G253,G257,G258)</f>
        <v>0</v>
      </c>
      <c r="H252" s="105">
        <f t="shared" ref="H252" si="130">SUM(H253,H257,H258)</f>
        <v>0</v>
      </c>
      <c r="I252" s="115">
        <f t="shared" si="118"/>
        <v>0</v>
      </c>
      <c r="J252" s="249">
        <f t="shared" ref="J252" si="131">SUM(J253,J257,J258)</f>
        <v>0</v>
      </c>
      <c r="K252" s="105">
        <f t="shared" ref="K252" si="132">SUM(K253,K257,K258)</f>
        <v>0</v>
      </c>
      <c r="L252" s="115">
        <f t="shared" si="119"/>
        <v>0</v>
      </c>
      <c r="M252" s="137">
        <f t="shared" ref="M252" si="133">SUM(M253,M257,M258)</f>
        <v>0</v>
      </c>
      <c r="N252" s="62">
        <f t="shared" ref="N252" si="134">SUM(N253,N257,N258)</f>
        <v>0</v>
      </c>
      <c r="O252" s="284">
        <f t="shared" si="120"/>
        <v>0</v>
      </c>
      <c r="P252" s="354"/>
      <c r="R252" s="300"/>
      <c r="S252" s="300"/>
      <c r="T252" s="300"/>
      <c r="U252" s="300"/>
    </row>
    <row r="253" spans="1:21" ht="24" x14ac:dyDescent="0.25">
      <c r="A253" s="116">
        <v>6320</v>
      </c>
      <c r="B253" s="50" t="s">
        <v>223</v>
      </c>
      <c r="C253" s="317">
        <f t="shared" si="104"/>
        <v>0</v>
      </c>
      <c r="D253" s="257">
        <f t="shared" ref="D253" si="135">SUM(D254:D256)</f>
        <v>0</v>
      </c>
      <c r="E253" s="68">
        <f>SUM(E254:E256)</f>
        <v>0</v>
      </c>
      <c r="F253" s="258">
        <f t="shared" si="117"/>
        <v>0</v>
      </c>
      <c r="G253" s="257">
        <f t="shared" ref="G253" si="136">SUM(G254:G256)</f>
        <v>0</v>
      </c>
      <c r="H253" s="204">
        <f t="shared" ref="H253" si="137">SUM(H254:H256)</f>
        <v>0</v>
      </c>
      <c r="I253" s="117">
        <f t="shared" si="118"/>
        <v>0</v>
      </c>
      <c r="J253" s="257">
        <f t="shared" ref="J253" si="138">SUM(J254:J256)</f>
        <v>0</v>
      </c>
      <c r="K253" s="204">
        <f t="shared" ref="K253" si="139">SUM(K254:K256)</f>
        <v>0</v>
      </c>
      <c r="L253" s="117">
        <f t="shared" si="119"/>
        <v>0</v>
      </c>
      <c r="M253" s="141">
        <f t="shared" ref="M253" si="140">SUM(M254:M256)</f>
        <v>0</v>
      </c>
      <c r="N253" s="68">
        <f t="shared" ref="N253" si="141">SUM(N254:N256)</f>
        <v>0</v>
      </c>
      <c r="O253" s="117">
        <f t="shared" si="120"/>
        <v>0</v>
      </c>
      <c r="P253" s="343"/>
      <c r="R253" s="300"/>
      <c r="S253" s="300"/>
      <c r="T253" s="300"/>
      <c r="U253" s="300"/>
    </row>
    <row r="254" spans="1:21" x14ac:dyDescent="0.25">
      <c r="A254" s="35">
        <v>6322</v>
      </c>
      <c r="B254" s="56" t="s">
        <v>224</v>
      </c>
      <c r="C254" s="112">
        <f t="shared" si="104"/>
        <v>0</v>
      </c>
      <c r="D254" s="253"/>
      <c r="E254" s="59"/>
      <c r="F254" s="143">
        <f t="shared" si="117"/>
        <v>0</v>
      </c>
      <c r="G254" s="253"/>
      <c r="H254" s="202"/>
      <c r="I254" s="110">
        <f t="shared" si="118"/>
        <v>0</v>
      </c>
      <c r="J254" s="253"/>
      <c r="K254" s="202"/>
      <c r="L254" s="110">
        <f t="shared" si="119"/>
        <v>0</v>
      </c>
      <c r="M254" s="125"/>
      <c r="N254" s="59"/>
      <c r="O254" s="110">
        <f t="shared" si="120"/>
        <v>0</v>
      </c>
      <c r="P254" s="344"/>
      <c r="R254" s="300"/>
      <c r="S254" s="300"/>
      <c r="T254" s="300"/>
      <c r="U254" s="300"/>
    </row>
    <row r="255" spans="1:21" ht="24" x14ac:dyDescent="0.25">
      <c r="A255" s="35">
        <v>6323</v>
      </c>
      <c r="B255" s="56" t="s">
        <v>225</v>
      </c>
      <c r="C255" s="112">
        <f t="shared" si="104"/>
        <v>0</v>
      </c>
      <c r="D255" s="253"/>
      <c r="E255" s="59"/>
      <c r="F255" s="143">
        <f t="shared" si="117"/>
        <v>0</v>
      </c>
      <c r="G255" s="253"/>
      <c r="H255" s="202"/>
      <c r="I255" s="110">
        <f t="shared" si="118"/>
        <v>0</v>
      </c>
      <c r="J255" s="253"/>
      <c r="K255" s="202"/>
      <c r="L255" s="110">
        <f t="shared" si="119"/>
        <v>0</v>
      </c>
      <c r="M255" s="125"/>
      <c r="N255" s="59"/>
      <c r="O255" s="110">
        <f t="shared" si="120"/>
        <v>0</v>
      </c>
      <c r="P255" s="344"/>
      <c r="R255" s="300"/>
      <c r="S255" s="300"/>
      <c r="T255" s="300"/>
      <c r="U255" s="300"/>
    </row>
    <row r="256" spans="1:21" x14ac:dyDescent="0.25">
      <c r="A256" s="31">
        <v>6329</v>
      </c>
      <c r="B256" s="50" t="s">
        <v>226</v>
      </c>
      <c r="C256" s="112">
        <f t="shared" si="104"/>
        <v>0</v>
      </c>
      <c r="D256" s="252"/>
      <c r="E256" s="53"/>
      <c r="F256" s="145">
        <f t="shared" si="117"/>
        <v>0</v>
      </c>
      <c r="G256" s="252"/>
      <c r="H256" s="201"/>
      <c r="I256" s="109">
        <f t="shared" si="118"/>
        <v>0</v>
      </c>
      <c r="J256" s="252"/>
      <c r="K256" s="201"/>
      <c r="L256" s="109">
        <f t="shared" si="119"/>
        <v>0</v>
      </c>
      <c r="M256" s="294"/>
      <c r="N256" s="53"/>
      <c r="O256" s="109">
        <f t="shared" si="120"/>
        <v>0</v>
      </c>
      <c r="P256" s="343"/>
      <c r="R256" s="300"/>
      <c r="S256" s="300"/>
      <c r="T256" s="300"/>
      <c r="U256" s="300"/>
    </row>
    <row r="257" spans="1:21" ht="24" x14ac:dyDescent="0.25">
      <c r="A257" s="146">
        <v>6330</v>
      </c>
      <c r="B257" s="147" t="s">
        <v>227</v>
      </c>
      <c r="C257" s="112">
        <f t="shared" si="104"/>
        <v>0</v>
      </c>
      <c r="D257" s="261"/>
      <c r="E257" s="127"/>
      <c r="F257" s="262">
        <f t="shared" si="117"/>
        <v>0</v>
      </c>
      <c r="G257" s="261"/>
      <c r="H257" s="206"/>
      <c r="I257" s="153">
        <f t="shared" si="118"/>
        <v>0</v>
      </c>
      <c r="J257" s="261"/>
      <c r="K257" s="206"/>
      <c r="L257" s="153">
        <f t="shared" si="119"/>
        <v>0</v>
      </c>
      <c r="M257" s="128"/>
      <c r="N257" s="127"/>
      <c r="O257" s="153">
        <f t="shared" si="120"/>
        <v>0</v>
      </c>
      <c r="P257" s="355"/>
      <c r="R257" s="300"/>
      <c r="S257" s="300"/>
      <c r="T257" s="300"/>
      <c r="U257" s="300"/>
    </row>
    <row r="258" spans="1:21" x14ac:dyDescent="0.25">
      <c r="A258" s="111">
        <v>6360</v>
      </c>
      <c r="B258" s="56" t="s">
        <v>228</v>
      </c>
      <c r="C258" s="112">
        <f t="shared" si="104"/>
        <v>0</v>
      </c>
      <c r="D258" s="253"/>
      <c r="E258" s="59"/>
      <c r="F258" s="143">
        <f t="shared" si="117"/>
        <v>0</v>
      </c>
      <c r="G258" s="253"/>
      <c r="H258" s="202"/>
      <c r="I258" s="110">
        <f t="shared" si="118"/>
        <v>0</v>
      </c>
      <c r="J258" s="253"/>
      <c r="K258" s="202"/>
      <c r="L258" s="110">
        <f t="shared" si="119"/>
        <v>0</v>
      </c>
      <c r="M258" s="125"/>
      <c r="N258" s="59"/>
      <c r="O258" s="110">
        <f t="shared" si="120"/>
        <v>0</v>
      </c>
      <c r="P258" s="344"/>
      <c r="R258" s="300"/>
      <c r="S258" s="300"/>
      <c r="T258" s="300"/>
      <c r="U258" s="300"/>
    </row>
    <row r="259" spans="1:21" ht="36" x14ac:dyDescent="0.25">
      <c r="A259" s="42">
        <v>6400</v>
      </c>
      <c r="B259" s="104" t="s">
        <v>229</v>
      </c>
      <c r="C259" s="373">
        <f t="shared" si="104"/>
        <v>0</v>
      </c>
      <c r="D259" s="249">
        <f t="shared" ref="D259" si="142">SUM(D260,D264)</f>
        <v>0</v>
      </c>
      <c r="E259" s="48">
        <f>SUM(E260,E264)</f>
        <v>0</v>
      </c>
      <c r="F259" s="250">
        <f t="shared" si="117"/>
        <v>0</v>
      </c>
      <c r="G259" s="249">
        <f t="shared" ref="G259" si="143">SUM(G260,G264)</f>
        <v>0</v>
      </c>
      <c r="H259" s="105">
        <f t="shared" ref="H259" si="144">SUM(H260,H264)</f>
        <v>0</v>
      </c>
      <c r="I259" s="115">
        <f t="shared" si="118"/>
        <v>0</v>
      </c>
      <c r="J259" s="249">
        <f t="shared" ref="J259" si="145">SUM(J260,J264)</f>
        <v>0</v>
      </c>
      <c r="K259" s="105">
        <f t="shared" ref="K259" si="146">SUM(K260,K264)</f>
        <v>0</v>
      </c>
      <c r="L259" s="115">
        <f t="shared" si="119"/>
        <v>0</v>
      </c>
      <c r="M259" s="137">
        <f t="shared" ref="M259" si="147">SUM(M260,M264)</f>
        <v>0</v>
      </c>
      <c r="N259" s="62">
        <f t="shared" ref="N259" si="148">SUM(N260,N264)</f>
        <v>0</v>
      </c>
      <c r="O259" s="284">
        <f t="shared" si="120"/>
        <v>0</v>
      </c>
      <c r="P259" s="354"/>
      <c r="R259" s="300"/>
      <c r="S259" s="300"/>
      <c r="T259" s="300"/>
      <c r="U259" s="300"/>
    </row>
    <row r="260" spans="1:21" ht="24" x14ac:dyDescent="0.25">
      <c r="A260" s="116">
        <v>6410</v>
      </c>
      <c r="B260" s="50" t="s">
        <v>230</v>
      </c>
      <c r="C260" s="117">
        <f t="shared" si="104"/>
        <v>0</v>
      </c>
      <c r="D260" s="257">
        <f t="shared" ref="D260" si="149">SUM(D261:D263)</f>
        <v>0</v>
      </c>
      <c r="E260" s="68">
        <f>SUM(E261:E263)</f>
        <v>0</v>
      </c>
      <c r="F260" s="258">
        <f t="shared" si="117"/>
        <v>0</v>
      </c>
      <c r="G260" s="257">
        <f t="shared" ref="G260" si="150">SUM(G261:G263)</f>
        <v>0</v>
      </c>
      <c r="H260" s="204">
        <f t="shared" ref="H260" si="151">SUM(H261:H263)</f>
        <v>0</v>
      </c>
      <c r="I260" s="117">
        <f t="shared" si="118"/>
        <v>0</v>
      </c>
      <c r="J260" s="257">
        <f t="shared" ref="J260" si="152">SUM(J261:J263)</f>
        <v>0</v>
      </c>
      <c r="K260" s="204">
        <f t="shared" ref="K260" si="153">SUM(K261:K263)</f>
        <v>0</v>
      </c>
      <c r="L260" s="117">
        <f t="shared" si="119"/>
        <v>0</v>
      </c>
      <c r="M260" s="308">
        <f t="shared" ref="M260" si="154">SUM(M261:M263)</f>
        <v>0</v>
      </c>
      <c r="N260" s="311">
        <f t="shared" ref="N260" si="155">SUM(N261:N263)</f>
        <v>0</v>
      </c>
      <c r="O260" s="316">
        <f t="shared" si="120"/>
        <v>0</v>
      </c>
      <c r="P260" s="347"/>
      <c r="R260" s="300"/>
      <c r="S260" s="300"/>
      <c r="T260" s="300"/>
      <c r="U260" s="300"/>
    </row>
    <row r="261" spans="1:21" x14ac:dyDescent="0.25">
      <c r="A261" s="35">
        <v>6411</v>
      </c>
      <c r="B261" s="148" t="s">
        <v>231</v>
      </c>
      <c r="C261" s="149">
        <f t="shared" si="104"/>
        <v>0</v>
      </c>
      <c r="D261" s="253"/>
      <c r="E261" s="59"/>
      <c r="F261" s="143">
        <f t="shared" si="117"/>
        <v>0</v>
      </c>
      <c r="G261" s="253"/>
      <c r="H261" s="202"/>
      <c r="I261" s="110">
        <f t="shared" si="118"/>
        <v>0</v>
      </c>
      <c r="J261" s="253"/>
      <c r="K261" s="202"/>
      <c r="L261" s="110">
        <f t="shared" si="119"/>
        <v>0</v>
      </c>
      <c r="M261" s="125"/>
      <c r="N261" s="59"/>
      <c r="O261" s="110">
        <f t="shared" si="120"/>
        <v>0</v>
      </c>
      <c r="P261" s="344"/>
      <c r="R261" s="300"/>
      <c r="S261" s="300"/>
      <c r="T261" s="300"/>
      <c r="U261" s="300"/>
    </row>
    <row r="262" spans="1:21" ht="46.5" customHeight="1" x14ac:dyDescent="0.25">
      <c r="A262" s="35">
        <v>6412</v>
      </c>
      <c r="B262" s="56" t="s">
        <v>232</v>
      </c>
      <c r="C262" s="149">
        <f t="shared" si="104"/>
        <v>0</v>
      </c>
      <c r="D262" s="253"/>
      <c r="E262" s="59"/>
      <c r="F262" s="143">
        <f t="shared" si="117"/>
        <v>0</v>
      </c>
      <c r="G262" s="253"/>
      <c r="H262" s="202"/>
      <c r="I262" s="110">
        <f t="shared" si="118"/>
        <v>0</v>
      </c>
      <c r="J262" s="253"/>
      <c r="K262" s="202"/>
      <c r="L262" s="110">
        <f t="shared" si="119"/>
        <v>0</v>
      </c>
      <c r="M262" s="125"/>
      <c r="N262" s="59"/>
      <c r="O262" s="110">
        <f t="shared" si="120"/>
        <v>0</v>
      </c>
      <c r="P262" s="344"/>
      <c r="R262" s="300"/>
      <c r="S262" s="300"/>
      <c r="T262" s="300"/>
      <c r="U262" s="300"/>
    </row>
    <row r="263" spans="1:21" ht="36" x14ac:dyDescent="0.25">
      <c r="A263" s="35">
        <v>6419</v>
      </c>
      <c r="B263" s="56" t="s">
        <v>233</v>
      </c>
      <c r="C263" s="149">
        <f t="shared" ref="C263:C285" si="156">F263+I263+L263+O263</f>
        <v>0</v>
      </c>
      <c r="D263" s="253"/>
      <c r="E263" s="59"/>
      <c r="F263" s="143">
        <f t="shared" si="117"/>
        <v>0</v>
      </c>
      <c r="G263" s="253"/>
      <c r="H263" s="202"/>
      <c r="I263" s="110">
        <f t="shared" si="118"/>
        <v>0</v>
      </c>
      <c r="J263" s="253"/>
      <c r="K263" s="202"/>
      <c r="L263" s="110">
        <f t="shared" si="119"/>
        <v>0</v>
      </c>
      <c r="M263" s="125"/>
      <c r="N263" s="59"/>
      <c r="O263" s="110">
        <f t="shared" si="120"/>
        <v>0</v>
      </c>
      <c r="P263" s="344"/>
      <c r="R263" s="300"/>
      <c r="S263" s="300"/>
      <c r="T263" s="300"/>
      <c r="U263" s="300"/>
    </row>
    <row r="264" spans="1:21" ht="36" x14ac:dyDescent="0.25">
      <c r="A264" s="111">
        <v>6420</v>
      </c>
      <c r="B264" s="56" t="s">
        <v>234</v>
      </c>
      <c r="C264" s="149">
        <f t="shared" si="156"/>
        <v>0</v>
      </c>
      <c r="D264" s="254">
        <f t="shared" ref="D264" si="157">SUM(D265:D268)</f>
        <v>0</v>
      </c>
      <c r="E264" s="38">
        <f>SUM(E265:E268)</f>
        <v>0</v>
      </c>
      <c r="F264" s="149">
        <f t="shared" si="117"/>
        <v>0</v>
      </c>
      <c r="G264" s="254">
        <f>SUM(G265:G268)</f>
        <v>0</v>
      </c>
      <c r="H264" s="118">
        <f>SUM(H265:H268)</f>
        <v>0</v>
      </c>
      <c r="I264" s="112">
        <f t="shared" si="118"/>
        <v>0</v>
      </c>
      <c r="J264" s="254">
        <f>SUM(J265:J268)</f>
        <v>0</v>
      </c>
      <c r="K264" s="118">
        <f>SUM(K265:K268)</f>
        <v>0</v>
      </c>
      <c r="L264" s="112">
        <f t="shared" si="119"/>
        <v>0</v>
      </c>
      <c r="M264" s="135">
        <f>SUM(M265:M268)</f>
        <v>0</v>
      </c>
      <c r="N264" s="38">
        <f>SUM(N265:N268)</f>
        <v>0</v>
      </c>
      <c r="O264" s="112">
        <f t="shared" si="120"/>
        <v>0</v>
      </c>
      <c r="P264" s="344"/>
      <c r="R264" s="300"/>
      <c r="S264" s="300"/>
      <c r="T264" s="300"/>
      <c r="U264" s="300"/>
    </row>
    <row r="265" spans="1:21" x14ac:dyDescent="0.25">
      <c r="A265" s="35">
        <v>6421</v>
      </c>
      <c r="B265" s="56" t="s">
        <v>235</v>
      </c>
      <c r="C265" s="149">
        <f t="shared" si="156"/>
        <v>0</v>
      </c>
      <c r="D265" s="253"/>
      <c r="E265" s="59"/>
      <c r="F265" s="143">
        <f t="shared" si="117"/>
        <v>0</v>
      </c>
      <c r="G265" s="253"/>
      <c r="H265" s="202"/>
      <c r="I265" s="110">
        <f t="shared" si="118"/>
        <v>0</v>
      </c>
      <c r="J265" s="253"/>
      <c r="K265" s="202"/>
      <c r="L265" s="110">
        <f t="shared" si="119"/>
        <v>0</v>
      </c>
      <c r="M265" s="125"/>
      <c r="N265" s="59"/>
      <c r="O265" s="110">
        <f t="shared" si="120"/>
        <v>0</v>
      </c>
      <c r="P265" s="344"/>
      <c r="R265" s="300"/>
      <c r="S265" s="300"/>
      <c r="T265" s="300"/>
      <c r="U265" s="300"/>
    </row>
    <row r="266" spans="1:21" x14ac:dyDescent="0.25">
      <c r="A266" s="35">
        <v>6422</v>
      </c>
      <c r="B266" s="56" t="s">
        <v>236</v>
      </c>
      <c r="C266" s="149">
        <f t="shared" si="156"/>
        <v>0</v>
      </c>
      <c r="D266" s="253"/>
      <c r="E266" s="59"/>
      <c r="F266" s="143">
        <f t="shared" si="117"/>
        <v>0</v>
      </c>
      <c r="G266" s="253"/>
      <c r="H266" s="202"/>
      <c r="I266" s="110">
        <f t="shared" si="118"/>
        <v>0</v>
      </c>
      <c r="J266" s="253"/>
      <c r="K266" s="202"/>
      <c r="L266" s="110">
        <f t="shared" si="119"/>
        <v>0</v>
      </c>
      <c r="M266" s="125"/>
      <c r="N266" s="59"/>
      <c r="O266" s="110">
        <f t="shared" si="120"/>
        <v>0</v>
      </c>
      <c r="P266" s="344"/>
      <c r="R266" s="300"/>
      <c r="S266" s="300"/>
      <c r="T266" s="300"/>
      <c r="U266" s="300"/>
    </row>
    <row r="267" spans="1:21" ht="24" x14ac:dyDescent="0.25">
      <c r="A267" s="35">
        <v>6423</v>
      </c>
      <c r="B267" s="56" t="s">
        <v>237</v>
      </c>
      <c r="C267" s="149">
        <f t="shared" si="156"/>
        <v>0</v>
      </c>
      <c r="D267" s="253"/>
      <c r="E267" s="59"/>
      <c r="F267" s="143">
        <f t="shared" si="117"/>
        <v>0</v>
      </c>
      <c r="G267" s="253"/>
      <c r="H267" s="202"/>
      <c r="I267" s="110">
        <f t="shared" si="118"/>
        <v>0</v>
      </c>
      <c r="J267" s="253"/>
      <c r="K267" s="202"/>
      <c r="L267" s="110">
        <f t="shared" si="119"/>
        <v>0</v>
      </c>
      <c r="M267" s="125"/>
      <c r="N267" s="59"/>
      <c r="O267" s="110">
        <f t="shared" si="120"/>
        <v>0</v>
      </c>
      <c r="P267" s="344"/>
      <c r="R267" s="300"/>
      <c r="S267" s="300"/>
      <c r="T267" s="300"/>
      <c r="U267" s="300"/>
    </row>
    <row r="268" spans="1:21" ht="36" x14ac:dyDescent="0.25">
      <c r="A268" s="35">
        <v>6424</v>
      </c>
      <c r="B268" s="56" t="s">
        <v>275</v>
      </c>
      <c r="C268" s="149">
        <f t="shared" si="156"/>
        <v>0</v>
      </c>
      <c r="D268" s="253"/>
      <c r="E268" s="59"/>
      <c r="F268" s="143">
        <f t="shared" si="117"/>
        <v>0</v>
      </c>
      <c r="G268" s="253"/>
      <c r="H268" s="202"/>
      <c r="I268" s="110">
        <f t="shared" si="118"/>
        <v>0</v>
      </c>
      <c r="J268" s="253"/>
      <c r="K268" s="202"/>
      <c r="L268" s="110">
        <f t="shared" si="119"/>
        <v>0</v>
      </c>
      <c r="M268" s="125"/>
      <c r="N268" s="59"/>
      <c r="O268" s="110">
        <f t="shared" si="120"/>
        <v>0</v>
      </c>
      <c r="P268" s="344"/>
      <c r="R268" s="300"/>
      <c r="S268" s="300"/>
      <c r="T268" s="300"/>
      <c r="U268" s="300"/>
    </row>
    <row r="269" spans="1:21" ht="36" x14ac:dyDescent="0.25">
      <c r="A269" s="150">
        <v>7000</v>
      </c>
      <c r="B269" s="150" t="s">
        <v>238</v>
      </c>
      <c r="C269" s="386">
        <f t="shared" si="156"/>
        <v>0</v>
      </c>
      <c r="D269" s="266">
        <f t="shared" ref="D269" si="158">SUM(D270,D281)</f>
        <v>0</v>
      </c>
      <c r="E269" s="151">
        <f>SUM(E270,E281)</f>
        <v>0</v>
      </c>
      <c r="F269" s="267">
        <f t="shared" si="117"/>
        <v>0</v>
      </c>
      <c r="G269" s="266">
        <f>SUM(G270,G281)</f>
        <v>0</v>
      </c>
      <c r="H269" s="209">
        <f t="shared" ref="H269" si="159">SUM(H270,H281)</f>
        <v>0</v>
      </c>
      <c r="I269" s="285">
        <f t="shared" si="118"/>
        <v>0</v>
      </c>
      <c r="J269" s="266">
        <f>SUM(J270,J281)</f>
        <v>0</v>
      </c>
      <c r="K269" s="209">
        <f t="shared" ref="K269" si="160">SUM(K270,K281)</f>
        <v>0</v>
      </c>
      <c r="L269" s="285">
        <f t="shared" si="119"/>
        <v>0</v>
      </c>
      <c r="M269" s="310">
        <f>SUM(M270,M281)</f>
        <v>0</v>
      </c>
      <c r="N269" s="314">
        <f t="shared" ref="N269" si="161">SUM(N270,N281)</f>
        <v>0</v>
      </c>
      <c r="O269" s="319">
        <f t="shared" si="120"/>
        <v>0</v>
      </c>
      <c r="P269" s="357"/>
      <c r="R269" s="300"/>
      <c r="S269" s="300"/>
      <c r="T269" s="300"/>
      <c r="U269" s="300"/>
    </row>
    <row r="270" spans="1:21" ht="24" x14ac:dyDescent="0.25">
      <c r="A270" s="42">
        <v>7200</v>
      </c>
      <c r="B270" s="104" t="s">
        <v>239</v>
      </c>
      <c r="C270" s="373">
        <f t="shared" si="156"/>
        <v>0</v>
      </c>
      <c r="D270" s="249">
        <f t="shared" ref="D270" si="162">SUM(D271,D272,D276,D277,D280)</f>
        <v>0</v>
      </c>
      <c r="E270" s="48">
        <f>SUM(E271,E272,E276,E277,E280)</f>
        <v>0</v>
      </c>
      <c r="F270" s="250">
        <f t="shared" si="117"/>
        <v>0</v>
      </c>
      <c r="G270" s="249">
        <f t="shared" ref="G270" si="163">SUM(G271,G272,G276,G277,G280)</f>
        <v>0</v>
      </c>
      <c r="H270" s="105">
        <f t="shared" ref="H270" si="164">SUM(H271,H272,H276,H277,H280)</f>
        <v>0</v>
      </c>
      <c r="I270" s="115">
        <f t="shared" si="118"/>
        <v>0</v>
      </c>
      <c r="J270" s="249">
        <f t="shared" ref="J270" si="165">SUM(J271,J272,J276,J277,J280)</f>
        <v>0</v>
      </c>
      <c r="K270" s="105">
        <f t="shared" ref="K270" si="166">SUM(K271,K272,K276,K277,K280)</f>
        <v>0</v>
      </c>
      <c r="L270" s="115">
        <f t="shared" si="119"/>
        <v>0</v>
      </c>
      <c r="M270" s="140">
        <f t="shared" ref="M270" si="167">SUM(M271,M272,M276,M277,M280)</f>
        <v>0</v>
      </c>
      <c r="N270" s="130">
        <f t="shared" ref="N270" si="168">SUM(N271,N272,N276,N277,N280)</f>
        <v>0</v>
      </c>
      <c r="O270" s="160">
        <f t="shared" si="120"/>
        <v>0</v>
      </c>
      <c r="P270" s="353"/>
      <c r="R270" s="300"/>
      <c r="S270" s="300"/>
      <c r="T270" s="300"/>
      <c r="U270" s="300"/>
    </row>
    <row r="271" spans="1:21" ht="24" x14ac:dyDescent="0.25">
      <c r="A271" s="116">
        <v>7210</v>
      </c>
      <c r="B271" s="50" t="s">
        <v>240</v>
      </c>
      <c r="C271" s="374">
        <f t="shared" si="156"/>
        <v>0</v>
      </c>
      <c r="D271" s="252"/>
      <c r="E271" s="53"/>
      <c r="F271" s="145">
        <f t="shared" si="117"/>
        <v>0</v>
      </c>
      <c r="G271" s="252"/>
      <c r="H271" s="201"/>
      <c r="I271" s="109">
        <f t="shared" si="118"/>
        <v>0</v>
      </c>
      <c r="J271" s="252"/>
      <c r="K271" s="201"/>
      <c r="L271" s="109">
        <f t="shared" si="119"/>
        <v>0</v>
      </c>
      <c r="M271" s="294"/>
      <c r="N271" s="53"/>
      <c r="O271" s="109">
        <f t="shared" si="120"/>
        <v>0</v>
      </c>
      <c r="P271" s="343"/>
      <c r="R271" s="300"/>
      <c r="S271" s="300"/>
      <c r="T271" s="300"/>
      <c r="U271" s="300"/>
    </row>
    <row r="272" spans="1:21" s="152" customFormat="1" ht="36" x14ac:dyDescent="0.25">
      <c r="A272" s="111">
        <v>7220</v>
      </c>
      <c r="B272" s="56" t="s">
        <v>241</v>
      </c>
      <c r="C272" s="362">
        <f t="shared" si="156"/>
        <v>0</v>
      </c>
      <c r="D272" s="254">
        <f t="shared" ref="D272" si="169">SUM(D273:D275)</f>
        <v>0</v>
      </c>
      <c r="E272" s="38">
        <f>SUM(E273:E275)</f>
        <v>0</v>
      </c>
      <c r="F272" s="149">
        <f t="shared" si="117"/>
        <v>0</v>
      </c>
      <c r="G272" s="254">
        <f>SUM(G273:G275)</f>
        <v>0</v>
      </c>
      <c r="H272" s="118">
        <f>SUM(H273:H275)</f>
        <v>0</v>
      </c>
      <c r="I272" s="112">
        <f t="shared" si="118"/>
        <v>0</v>
      </c>
      <c r="J272" s="254">
        <f>SUM(J273:J275)</f>
        <v>0</v>
      </c>
      <c r="K272" s="118">
        <f>SUM(K273:K275)</f>
        <v>0</v>
      </c>
      <c r="L272" s="112">
        <f t="shared" si="119"/>
        <v>0</v>
      </c>
      <c r="M272" s="135">
        <f>SUM(M273:M275)</f>
        <v>0</v>
      </c>
      <c r="N272" s="38">
        <f>SUM(N273:N275)</f>
        <v>0</v>
      </c>
      <c r="O272" s="112">
        <f t="shared" si="120"/>
        <v>0</v>
      </c>
      <c r="P272" s="344"/>
      <c r="R272" s="300"/>
      <c r="S272" s="300"/>
      <c r="T272" s="300"/>
      <c r="U272" s="300"/>
    </row>
    <row r="273" spans="1:21" s="152" customFormat="1" ht="36" x14ac:dyDescent="0.25">
      <c r="A273" s="35">
        <v>7221</v>
      </c>
      <c r="B273" s="56" t="s">
        <v>242</v>
      </c>
      <c r="C273" s="362">
        <f t="shared" si="156"/>
        <v>0</v>
      </c>
      <c r="D273" s="253"/>
      <c r="E273" s="59"/>
      <c r="F273" s="143">
        <f t="shared" si="117"/>
        <v>0</v>
      </c>
      <c r="G273" s="253"/>
      <c r="H273" s="202"/>
      <c r="I273" s="110">
        <f t="shared" si="118"/>
        <v>0</v>
      </c>
      <c r="J273" s="253"/>
      <c r="K273" s="202"/>
      <c r="L273" s="110">
        <f t="shared" si="119"/>
        <v>0</v>
      </c>
      <c r="M273" s="125"/>
      <c r="N273" s="59"/>
      <c r="O273" s="110">
        <f t="shared" si="120"/>
        <v>0</v>
      </c>
      <c r="P273" s="344"/>
      <c r="R273" s="300"/>
      <c r="S273" s="300"/>
      <c r="T273" s="300"/>
      <c r="U273" s="300"/>
    </row>
    <row r="274" spans="1:21" s="152" customFormat="1" ht="36" x14ac:dyDescent="0.25">
      <c r="A274" s="35">
        <v>7222</v>
      </c>
      <c r="B274" s="56" t="s">
        <v>243</v>
      </c>
      <c r="C274" s="362">
        <f t="shared" si="156"/>
        <v>0</v>
      </c>
      <c r="D274" s="253"/>
      <c r="E274" s="59"/>
      <c r="F274" s="143">
        <f t="shared" si="117"/>
        <v>0</v>
      </c>
      <c r="G274" s="253"/>
      <c r="H274" s="202"/>
      <c r="I274" s="110">
        <f t="shared" si="118"/>
        <v>0</v>
      </c>
      <c r="J274" s="253"/>
      <c r="K274" s="202"/>
      <c r="L274" s="110">
        <f t="shared" si="119"/>
        <v>0</v>
      </c>
      <c r="M274" s="125"/>
      <c r="N274" s="59"/>
      <c r="O274" s="110">
        <f t="shared" si="120"/>
        <v>0</v>
      </c>
      <c r="P274" s="344"/>
      <c r="R274" s="300"/>
      <c r="S274" s="300"/>
      <c r="T274" s="300"/>
      <c r="U274" s="300"/>
    </row>
    <row r="275" spans="1:21" s="152" customFormat="1" ht="36" x14ac:dyDescent="0.25">
      <c r="A275" s="31">
        <v>7223</v>
      </c>
      <c r="B275" s="50" t="s">
        <v>276</v>
      </c>
      <c r="C275" s="362">
        <f t="shared" si="156"/>
        <v>0</v>
      </c>
      <c r="D275" s="252"/>
      <c r="E275" s="53"/>
      <c r="F275" s="145">
        <f t="shared" si="117"/>
        <v>0</v>
      </c>
      <c r="G275" s="252"/>
      <c r="H275" s="201"/>
      <c r="I275" s="109">
        <f t="shared" si="118"/>
        <v>0</v>
      </c>
      <c r="J275" s="252"/>
      <c r="K275" s="201"/>
      <c r="L275" s="109">
        <f t="shared" si="119"/>
        <v>0</v>
      </c>
      <c r="M275" s="294"/>
      <c r="N275" s="53"/>
      <c r="O275" s="109">
        <f t="shared" si="120"/>
        <v>0</v>
      </c>
      <c r="P275" s="343"/>
      <c r="R275" s="300"/>
      <c r="S275" s="300"/>
      <c r="T275" s="300"/>
      <c r="U275" s="300"/>
    </row>
    <row r="276" spans="1:21" ht="24" x14ac:dyDescent="0.25">
      <c r="A276" s="111">
        <v>7230</v>
      </c>
      <c r="B276" s="56" t="s">
        <v>244</v>
      </c>
      <c r="C276" s="362">
        <f t="shared" si="156"/>
        <v>0</v>
      </c>
      <c r="D276" s="253"/>
      <c r="E276" s="59"/>
      <c r="F276" s="143">
        <f t="shared" si="117"/>
        <v>0</v>
      </c>
      <c r="G276" s="253"/>
      <c r="H276" s="202"/>
      <c r="I276" s="110">
        <f t="shared" si="118"/>
        <v>0</v>
      </c>
      <c r="J276" s="253"/>
      <c r="K276" s="202"/>
      <c r="L276" s="110">
        <f t="shared" si="119"/>
        <v>0</v>
      </c>
      <c r="M276" s="125"/>
      <c r="N276" s="59"/>
      <c r="O276" s="110">
        <f t="shared" si="120"/>
        <v>0</v>
      </c>
      <c r="P276" s="344"/>
      <c r="R276" s="300"/>
      <c r="S276" s="300"/>
      <c r="T276" s="300"/>
      <c r="U276" s="300"/>
    </row>
    <row r="277" spans="1:21" ht="24" x14ac:dyDescent="0.25">
      <c r="A277" s="111">
        <v>7240</v>
      </c>
      <c r="B277" s="56" t="s">
        <v>245</v>
      </c>
      <c r="C277" s="362">
        <f t="shared" si="156"/>
        <v>0</v>
      </c>
      <c r="D277" s="254">
        <f t="shared" ref="D277" si="170">SUM(D278:D279)</f>
        <v>0</v>
      </c>
      <c r="E277" s="38">
        <f>SUM(E278:E279)</f>
        <v>0</v>
      </c>
      <c r="F277" s="149">
        <f t="shared" si="117"/>
        <v>0</v>
      </c>
      <c r="G277" s="254">
        <f>SUM(G278:G279)</f>
        <v>0</v>
      </c>
      <c r="H277" s="118">
        <f>SUM(H278:H279)</f>
        <v>0</v>
      </c>
      <c r="I277" s="112">
        <f t="shared" si="118"/>
        <v>0</v>
      </c>
      <c r="J277" s="254">
        <f>SUM(J278:J279)</f>
        <v>0</v>
      </c>
      <c r="K277" s="118">
        <f>SUM(K278:K279)</f>
        <v>0</v>
      </c>
      <c r="L277" s="112">
        <f t="shared" si="119"/>
        <v>0</v>
      </c>
      <c r="M277" s="135">
        <f>SUM(M278:M279)</f>
        <v>0</v>
      </c>
      <c r="N277" s="38">
        <f>SUM(N278:N279)</f>
        <v>0</v>
      </c>
      <c r="O277" s="112">
        <f>SUM(O278:O279)</f>
        <v>0</v>
      </c>
      <c r="P277" s="344"/>
      <c r="R277" s="300"/>
      <c r="S277" s="300"/>
      <c r="T277" s="300"/>
      <c r="U277" s="300"/>
    </row>
    <row r="278" spans="1:21" ht="48" x14ac:dyDescent="0.25">
      <c r="A278" s="35">
        <v>7245</v>
      </c>
      <c r="B278" s="56" t="s">
        <v>246</v>
      </c>
      <c r="C278" s="362">
        <f t="shared" si="156"/>
        <v>0</v>
      </c>
      <c r="D278" s="253"/>
      <c r="E278" s="59"/>
      <c r="F278" s="143">
        <f t="shared" si="117"/>
        <v>0</v>
      </c>
      <c r="G278" s="253"/>
      <c r="H278" s="202"/>
      <c r="I278" s="110">
        <f t="shared" si="118"/>
        <v>0</v>
      </c>
      <c r="J278" s="253"/>
      <c r="K278" s="202"/>
      <c r="L278" s="110">
        <f t="shared" si="119"/>
        <v>0</v>
      </c>
      <c r="M278" s="125"/>
      <c r="N278" s="59"/>
      <c r="O278" s="110">
        <f t="shared" ref="O278:O281" si="171">M278+N278</f>
        <v>0</v>
      </c>
      <c r="P278" s="344"/>
      <c r="R278" s="300"/>
      <c r="S278" s="300"/>
      <c r="T278" s="300"/>
      <c r="U278" s="300"/>
    </row>
    <row r="279" spans="1:21" ht="94.5" customHeight="1" x14ac:dyDescent="0.25">
      <c r="A279" s="35">
        <v>7246</v>
      </c>
      <c r="B279" s="56" t="s">
        <v>247</v>
      </c>
      <c r="C279" s="362">
        <f t="shared" si="156"/>
        <v>0</v>
      </c>
      <c r="D279" s="253"/>
      <c r="E279" s="59"/>
      <c r="F279" s="143">
        <f t="shared" si="117"/>
        <v>0</v>
      </c>
      <c r="G279" s="253"/>
      <c r="H279" s="202"/>
      <c r="I279" s="110">
        <f t="shared" si="118"/>
        <v>0</v>
      </c>
      <c r="J279" s="253"/>
      <c r="K279" s="202"/>
      <c r="L279" s="110">
        <f t="shared" si="119"/>
        <v>0</v>
      </c>
      <c r="M279" s="125"/>
      <c r="N279" s="59"/>
      <c r="O279" s="110">
        <f t="shared" si="171"/>
        <v>0</v>
      </c>
      <c r="P279" s="344"/>
      <c r="R279" s="300"/>
      <c r="S279" s="300"/>
      <c r="T279" s="300"/>
      <c r="U279" s="300"/>
    </row>
    <row r="280" spans="1:21" ht="24" x14ac:dyDescent="0.25">
      <c r="A280" s="111">
        <v>7260</v>
      </c>
      <c r="B280" s="56" t="s">
        <v>248</v>
      </c>
      <c r="C280" s="362">
        <f t="shared" si="156"/>
        <v>0</v>
      </c>
      <c r="D280" s="252"/>
      <c r="E280" s="53"/>
      <c r="F280" s="145">
        <f t="shared" si="117"/>
        <v>0</v>
      </c>
      <c r="G280" s="252"/>
      <c r="H280" s="201"/>
      <c r="I280" s="109">
        <f t="shared" si="118"/>
        <v>0</v>
      </c>
      <c r="J280" s="252"/>
      <c r="K280" s="201"/>
      <c r="L280" s="109">
        <f t="shared" si="119"/>
        <v>0</v>
      </c>
      <c r="M280" s="294"/>
      <c r="N280" s="53"/>
      <c r="O280" s="109">
        <f t="shared" si="171"/>
        <v>0</v>
      </c>
      <c r="P280" s="343"/>
      <c r="R280" s="300"/>
      <c r="S280" s="300"/>
      <c r="T280" s="300"/>
      <c r="U280" s="300"/>
    </row>
    <row r="281" spans="1:21" x14ac:dyDescent="0.25">
      <c r="A281" s="42">
        <v>7700</v>
      </c>
      <c r="B281" s="104" t="s">
        <v>249</v>
      </c>
      <c r="C281" s="363">
        <f t="shared" si="156"/>
        <v>0</v>
      </c>
      <c r="D281" s="264">
        <f t="shared" ref="D281" si="172">D282</f>
        <v>0</v>
      </c>
      <c r="E281" s="62">
        <f>SUM(E282)</f>
        <v>0</v>
      </c>
      <c r="F281" s="265">
        <f t="shared" si="117"/>
        <v>0</v>
      </c>
      <c r="G281" s="264">
        <f t="shared" ref="G281" si="173">G282</f>
        <v>0</v>
      </c>
      <c r="H281" s="208">
        <f>SUM(H282)</f>
        <v>0</v>
      </c>
      <c r="I281" s="284">
        <f t="shared" si="118"/>
        <v>0</v>
      </c>
      <c r="J281" s="264">
        <f t="shared" ref="J281" si="174">J282</f>
        <v>0</v>
      </c>
      <c r="K281" s="208">
        <f>SUM(K282)</f>
        <v>0</v>
      </c>
      <c r="L281" s="284">
        <f t="shared" si="119"/>
        <v>0</v>
      </c>
      <c r="M281" s="137">
        <f t="shared" ref="M281" si="175">M282</f>
        <v>0</v>
      </c>
      <c r="N281" s="62">
        <f>SUM(N282)</f>
        <v>0</v>
      </c>
      <c r="O281" s="284">
        <f t="shared" si="171"/>
        <v>0</v>
      </c>
      <c r="P281" s="354"/>
      <c r="R281" s="300"/>
      <c r="S281" s="300"/>
      <c r="T281" s="300"/>
      <c r="U281" s="300"/>
    </row>
    <row r="282" spans="1:21" x14ac:dyDescent="0.25">
      <c r="A282" s="63">
        <v>7720</v>
      </c>
      <c r="B282" s="64" t="s">
        <v>250</v>
      </c>
      <c r="C282" s="365">
        <f t="shared" si="156"/>
        <v>0</v>
      </c>
      <c r="D282" s="270"/>
      <c r="E282" s="66"/>
      <c r="F282" s="271">
        <f t="shared" si="117"/>
        <v>0</v>
      </c>
      <c r="G282" s="270"/>
      <c r="H282" s="211"/>
      <c r="I282" s="169">
        <f t="shared" si="118"/>
        <v>0</v>
      </c>
      <c r="J282" s="270"/>
      <c r="K282" s="211"/>
      <c r="L282" s="169">
        <f>J282+K282</f>
        <v>0</v>
      </c>
      <c r="M282" s="295"/>
      <c r="N282" s="66"/>
      <c r="O282" s="169">
        <f>M282+N282</f>
        <v>0</v>
      </c>
      <c r="P282" s="347"/>
      <c r="R282" s="300"/>
      <c r="S282" s="300"/>
      <c r="T282" s="300"/>
      <c r="U282" s="300"/>
    </row>
    <row r="283" spans="1:21" x14ac:dyDescent="0.25">
      <c r="A283" s="168"/>
      <c r="B283" s="78" t="s">
        <v>278</v>
      </c>
      <c r="C283" s="374">
        <f t="shared" si="156"/>
        <v>622</v>
      </c>
      <c r="D283" s="131">
        <f t="shared" ref="D283" si="176">SUM(D284:D285)</f>
        <v>0</v>
      </c>
      <c r="E283" s="107">
        <f>SUM(E284:E285)</f>
        <v>0</v>
      </c>
      <c r="F283" s="251">
        <f t="shared" si="117"/>
        <v>0</v>
      </c>
      <c r="G283" s="131">
        <f>SUM(G284:G285)</f>
        <v>0</v>
      </c>
      <c r="H283" s="200">
        <f>SUM(H284:H285)</f>
        <v>0</v>
      </c>
      <c r="I283" s="108">
        <f t="shared" si="118"/>
        <v>0</v>
      </c>
      <c r="J283" s="131">
        <f>SUM(J284:J285)</f>
        <v>0</v>
      </c>
      <c r="K283" s="200">
        <f>SUM(K284:K285)</f>
        <v>0</v>
      </c>
      <c r="L283" s="108">
        <f t="shared" si="119"/>
        <v>0</v>
      </c>
      <c r="M283" s="136">
        <f>SUM(M284:M285)</f>
        <v>622</v>
      </c>
      <c r="N283" s="107">
        <f>SUM(N284:N285)</f>
        <v>0</v>
      </c>
      <c r="O283" s="108">
        <f t="shared" ref="O283:O286" si="177">M283+N283</f>
        <v>622</v>
      </c>
      <c r="P283" s="348"/>
      <c r="R283" s="300"/>
      <c r="S283" s="300"/>
      <c r="T283" s="300"/>
      <c r="U283" s="300"/>
    </row>
    <row r="284" spans="1:21" x14ac:dyDescent="0.25">
      <c r="A284" s="148" t="s">
        <v>281</v>
      </c>
      <c r="B284" s="35" t="s">
        <v>279</v>
      </c>
      <c r="C284" s="362">
        <f t="shared" si="156"/>
        <v>622</v>
      </c>
      <c r="D284" s="253"/>
      <c r="E284" s="59"/>
      <c r="F284" s="143">
        <f t="shared" si="117"/>
        <v>0</v>
      </c>
      <c r="G284" s="253"/>
      <c r="H284" s="202"/>
      <c r="I284" s="110">
        <f t="shared" si="118"/>
        <v>0</v>
      </c>
      <c r="J284" s="253"/>
      <c r="K284" s="202"/>
      <c r="L284" s="110">
        <f t="shared" si="119"/>
        <v>0</v>
      </c>
      <c r="M284" s="125">
        <v>622</v>
      </c>
      <c r="N284" s="59"/>
      <c r="O284" s="110">
        <f t="shared" si="177"/>
        <v>622</v>
      </c>
      <c r="P284" s="344"/>
      <c r="R284" s="300"/>
      <c r="S284" s="300"/>
      <c r="T284" s="300"/>
      <c r="U284" s="300"/>
    </row>
    <row r="285" spans="1:21" ht="24" x14ac:dyDescent="0.25">
      <c r="A285" s="148" t="s">
        <v>282</v>
      </c>
      <c r="B285" s="154" t="s">
        <v>280</v>
      </c>
      <c r="C285" s="374">
        <f t="shared" si="156"/>
        <v>0</v>
      </c>
      <c r="D285" s="252"/>
      <c r="E285" s="53"/>
      <c r="F285" s="145">
        <f t="shared" si="117"/>
        <v>0</v>
      </c>
      <c r="G285" s="252"/>
      <c r="H285" s="201"/>
      <c r="I285" s="109">
        <f t="shared" si="118"/>
        <v>0</v>
      </c>
      <c r="J285" s="252"/>
      <c r="K285" s="201"/>
      <c r="L285" s="109">
        <f t="shared" si="119"/>
        <v>0</v>
      </c>
      <c r="M285" s="294"/>
      <c r="N285" s="53"/>
      <c r="O285" s="109">
        <f t="shared" si="177"/>
        <v>0</v>
      </c>
      <c r="P285" s="343"/>
      <c r="R285" s="300"/>
      <c r="S285" s="300"/>
      <c r="T285" s="300"/>
      <c r="U285" s="300"/>
    </row>
    <row r="286" spans="1:21" x14ac:dyDescent="0.25">
      <c r="A286" s="155"/>
      <c r="B286" s="156" t="s">
        <v>251</v>
      </c>
      <c r="C286" s="286">
        <f>SUM(C283,C269,C231,C196,C188,C174,C76,C54)</f>
        <v>673269</v>
      </c>
      <c r="D286" s="268">
        <f t="shared" ref="D286" si="178">SUM(D283,D269,D231,D196,D188,D174,D76,D54)</f>
        <v>267959</v>
      </c>
      <c r="E286" s="157">
        <f>SUM(E283,E269,E231,E196,E188,E174,E76,E54)</f>
        <v>0</v>
      </c>
      <c r="F286" s="144">
        <f t="shared" si="117"/>
        <v>267959</v>
      </c>
      <c r="G286" s="268">
        <f>SUM(G283,G269,G231,G196,G188,G174,G76,G54)</f>
        <v>386106</v>
      </c>
      <c r="H286" s="159">
        <f>SUM(H283,H269,H231,H196,H188,H174,H76,H54)</f>
        <v>0</v>
      </c>
      <c r="I286" s="286">
        <f t="shared" si="118"/>
        <v>386106</v>
      </c>
      <c r="J286" s="268">
        <f>SUM(J283,J269,J231,J196,J188,J174,J76,J54)</f>
        <v>18082</v>
      </c>
      <c r="K286" s="159">
        <f>SUM(K283,K269,K231,K196,K188,K174,K76,K54)</f>
        <v>0</v>
      </c>
      <c r="L286" s="286">
        <f t="shared" si="119"/>
        <v>18082</v>
      </c>
      <c r="M286" s="140">
        <f>SUM(M283,M269,M231,M196,M188,M174,M76,M54)</f>
        <v>1122</v>
      </c>
      <c r="N286" s="130">
        <f>SUM(N283,N269,N231,N196,N188,N174,N76,N54)</f>
        <v>0</v>
      </c>
      <c r="O286" s="160">
        <f t="shared" si="177"/>
        <v>1122</v>
      </c>
      <c r="P286" s="353"/>
      <c r="R286" s="300"/>
      <c r="S286" s="300"/>
      <c r="T286" s="300"/>
      <c r="U286" s="300"/>
    </row>
    <row r="287" spans="1:21" ht="3" customHeight="1" x14ac:dyDescent="0.25">
      <c r="A287" s="155"/>
      <c r="B287" s="155"/>
      <c r="C287" s="385"/>
      <c r="D287" s="263"/>
      <c r="E287" s="130"/>
      <c r="F287" s="158"/>
      <c r="G287" s="263"/>
      <c r="H287" s="207"/>
      <c r="I287" s="160"/>
      <c r="J287" s="263"/>
      <c r="K287" s="207"/>
      <c r="L287" s="160"/>
      <c r="M287" s="140"/>
      <c r="N287" s="130"/>
      <c r="O287" s="160"/>
      <c r="P287" s="358"/>
      <c r="R287" s="300"/>
      <c r="S287" s="300"/>
      <c r="T287" s="300"/>
      <c r="U287" s="300"/>
    </row>
    <row r="288" spans="1:21" s="19" customFormat="1" x14ac:dyDescent="0.25">
      <c r="A288" s="1195" t="s">
        <v>252</v>
      </c>
      <c r="B288" s="1196"/>
      <c r="C288" s="166">
        <f t="shared" ref="C288" si="179">F288+I288+L288+O288</f>
        <v>-8742</v>
      </c>
      <c r="D288" s="269">
        <f t="shared" ref="D288" si="180">SUM(D26,D27,D43)-D52</f>
        <v>0</v>
      </c>
      <c r="E288" s="162">
        <f>SUM(E26,E27,E43)-E52</f>
        <v>0</v>
      </c>
      <c r="F288" s="163">
        <f>D288+E288</f>
        <v>0</v>
      </c>
      <c r="G288" s="269">
        <f>SUM(G26,G27,G43)-G52</f>
        <v>0</v>
      </c>
      <c r="H288" s="210">
        <f>SUM(H26,H27,H43)-H52</f>
        <v>0</v>
      </c>
      <c r="I288" s="166">
        <f>G288+H288</f>
        <v>0</v>
      </c>
      <c r="J288" s="269">
        <f>(J28+J44)-J52</f>
        <v>-8342</v>
      </c>
      <c r="K288" s="210">
        <f>(K28+K44)-K52</f>
        <v>0</v>
      </c>
      <c r="L288" s="166">
        <f>J288+K288</f>
        <v>-8342</v>
      </c>
      <c r="M288" s="161">
        <f>M46-M52</f>
        <v>-400</v>
      </c>
      <c r="N288" s="162">
        <f>N46-N52</f>
        <v>0</v>
      </c>
      <c r="O288" s="166">
        <f>M288+N288</f>
        <v>-400</v>
      </c>
      <c r="P288" s="359"/>
      <c r="R288" s="300"/>
      <c r="S288" s="300"/>
      <c r="T288" s="300"/>
      <c r="U288" s="300"/>
    </row>
    <row r="289" spans="1:21" ht="3" customHeight="1" x14ac:dyDescent="0.25">
      <c r="A289" s="164"/>
      <c r="B289" s="164"/>
      <c r="C289" s="385"/>
      <c r="D289" s="263"/>
      <c r="E289" s="130"/>
      <c r="F289" s="158"/>
      <c r="G289" s="263"/>
      <c r="H289" s="207"/>
      <c r="I289" s="160"/>
      <c r="J289" s="263"/>
      <c r="K289" s="207"/>
      <c r="L289" s="160"/>
      <c r="M289" s="140"/>
      <c r="N289" s="130"/>
      <c r="O289" s="160"/>
      <c r="P289" s="358"/>
      <c r="R289" s="300"/>
      <c r="S289" s="300"/>
      <c r="T289" s="300"/>
      <c r="U289" s="300"/>
    </row>
    <row r="290" spans="1:21" s="19" customFormat="1" x14ac:dyDescent="0.25">
      <c r="A290" s="1195" t="s">
        <v>253</v>
      </c>
      <c r="B290" s="1196"/>
      <c r="C290" s="163">
        <f>SUM(C291,C293)-C301+C303</f>
        <v>8742</v>
      </c>
      <c r="D290" s="269">
        <f t="shared" ref="D290" si="181">SUM(D291,D293)-D301+D303</f>
        <v>0</v>
      </c>
      <c r="E290" s="162">
        <f t="shared" ref="E290" si="182">SUM(E291,E293)-E301+E303</f>
        <v>0</v>
      </c>
      <c r="F290" s="163">
        <f>D290+E290</f>
        <v>0</v>
      </c>
      <c r="G290" s="269">
        <f t="shared" ref="G290" si="183">SUM(G291,G293)-G301+G303</f>
        <v>0</v>
      </c>
      <c r="H290" s="210">
        <f t="shared" ref="H290" si="184">SUM(H291,H293)-H301+H303</f>
        <v>0</v>
      </c>
      <c r="I290" s="166">
        <f>G290+H290</f>
        <v>0</v>
      </c>
      <c r="J290" s="269">
        <f t="shared" ref="J290" si="185">SUM(J291,J293)-J301+J303</f>
        <v>8342</v>
      </c>
      <c r="K290" s="210">
        <f t="shared" ref="K290" si="186">SUM(K291,K293)-K301+K303</f>
        <v>0</v>
      </c>
      <c r="L290" s="166">
        <f>J290+K290</f>
        <v>8342</v>
      </c>
      <c r="M290" s="161">
        <f t="shared" ref="M290" si="187">SUM(M291,M293)-M301+M303</f>
        <v>400</v>
      </c>
      <c r="N290" s="162">
        <f t="shared" ref="N290" si="188">SUM(N291,N293)-N301+N303</f>
        <v>0</v>
      </c>
      <c r="O290" s="166">
        <f>M290+N290</f>
        <v>400</v>
      </c>
      <c r="P290" s="359"/>
      <c r="R290" s="300"/>
      <c r="S290" s="300"/>
      <c r="T290" s="300"/>
      <c r="U290" s="300"/>
    </row>
    <row r="291" spans="1:21" s="19" customFormat="1" x14ac:dyDescent="0.25">
      <c r="A291" s="165" t="s">
        <v>254</v>
      </c>
      <c r="B291" s="165" t="s">
        <v>255</v>
      </c>
      <c r="C291" s="163">
        <f>C23-C283</f>
        <v>8742</v>
      </c>
      <c r="D291" s="269">
        <f t="shared" ref="D291" si="189">D23-D283</f>
        <v>0</v>
      </c>
      <c r="E291" s="162">
        <f>E23-E283</f>
        <v>0</v>
      </c>
      <c r="F291" s="163">
        <f>D291+E291</f>
        <v>0</v>
      </c>
      <c r="G291" s="269">
        <f t="shared" ref="G291" si="190">G23-G283</f>
        <v>0</v>
      </c>
      <c r="H291" s="210">
        <f>H23-H283</f>
        <v>0</v>
      </c>
      <c r="I291" s="166">
        <f>G291+H291</f>
        <v>0</v>
      </c>
      <c r="J291" s="269">
        <f t="shared" ref="J291" si="191">J23-J283</f>
        <v>8342</v>
      </c>
      <c r="K291" s="210">
        <f>K23-K283</f>
        <v>0</v>
      </c>
      <c r="L291" s="166">
        <f>J291+K291</f>
        <v>8342</v>
      </c>
      <c r="M291" s="161">
        <f t="shared" ref="M291" si="192">M23-M283</f>
        <v>400</v>
      </c>
      <c r="N291" s="162">
        <f>N23-N283</f>
        <v>0</v>
      </c>
      <c r="O291" s="166">
        <f>M291+N291</f>
        <v>400</v>
      </c>
      <c r="P291" s="359"/>
      <c r="R291" s="300"/>
      <c r="S291" s="300"/>
      <c r="T291" s="300"/>
      <c r="U291" s="300"/>
    </row>
    <row r="292" spans="1:21" ht="3" customHeight="1" x14ac:dyDescent="0.25">
      <c r="A292" s="155"/>
      <c r="B292" s="155"/>
      <c r="C292" s="385"/>
      <c r="D292" s="263"/>
      <c r="E292" s="130"/>
      <c r="F292" s="158"/>
      <c r="G292" s="263"/>
      <c r="H292" s="207"/>
      <c r="I292" s="160"/>
      <c r="J292" s="263"/>
      <c r="K292" s="207"/>
      <c r="L292" s="160"/>
      <c r="M292" s="140"/>
      <c r="N292" s="130"/>
      <c r="O292" s="160"/>
      <c r="P292" s="358"/>
      <c r="R292" s="300"/>
      <c r="S292" s="300"/>
      <c r="T292" s="300"/>
      <c r="U292" s="300"/>
    </row>
    <row r="293" spans="1:21" s="19" customFormat="1" x14ac:dyDescent="0.25">
      <c r="A293" s="167" t="s">
        <v>256</v>
      </c>
      <c r="B293" s="167" t="s">
        <v>257</v>
      </c>
      <c r="C293" s="163">
        <f>SUM(C294,C296,C298)-SUM(C295,C297,C299)</f>
        <v>0</v>
      </c>
      <c r="D293" s="269">
        <f t="shared" ref="D293" si="193">SUM(D294,D296,D298)-SUM(D295,D297,D299)</f>
        <v>0</v>
      </c>
      <c r="E293" s="162">
        <f t="shared" ref="E293" si="194">SUM(E294,E296,E298)-SUM(E295,E297,E299)</f>
        <v>0</v>
      </c>
      <c r="F293" s="163">
        <f>D293+E293</f>
        <v>0</v>
      </c>
      <c r="G293" s="269">
        <f t="shared" ref="G293" si="195">SUM(G294,G296,G298)-SUM(G295,G297,G299)</f>
        <v>0</v>
      </c>
      <c r="H293" s="210">
        <f t="shared" ref="H293" si="196">SUM(H294,H296,H298)-SUM(H295,H297,H299)</f>
        <v>0</v>
      </c>
      <c r="I293" s="166">
        <f>G293+H293</f>
        <v>0</v>
      </c>
      <c r="J293" s="269">
        <f t="shared" ref="J293" si="197">SUM(J294,J296,J298)-SUM(J295,J297,J299)</f>
        <v>0</v>
      </c>
      <c r="K293" s="210">
        <f t="shared" ref="K293" si="198">SUM(K294,K296,K298)-SUM(K295,K297,K299)</f>
        <v>0</v>
      </c>
      <c r="L293" s="166">
        <f>J293+K293</f>
        <v>0</v>
      </c>
      <c r="M293" s="161">
        <f t="shared" ref="M293" si="199">SUM(M294,M296,M298)-SUM(M295,M297,M299)</f>
        <v>0</v>
      </c>
      <c r="N293" s="162">
        <f t="shared" ref="N293" si="200">SUM(N294,N296,N298)-SUM(N295,N297,N299)</f>
        <v>0</v>
      </c>
      <c r="O293" s="166">
        <f>M293+N293</f>
        <v>0</v>
      </c>
      <c r="P293" s="359"/>
      <c r="R293" s="300"/>
      <c r="S293" s="300"/>
      <c r="T293" s="300"/>
      <c r="U293" s="300"/>
    </row>
    <row r="294" spans="1:21" x14ac:dyDescent="0.25">
      <c r="A294" s="168" t="s">
        <v>258</v>
      </c>
      <c r="B294" s="82" t="s">
        <v>259</v>
      </c>
      <c r="C294" s="365">
        <f t="shared" ref="C294:C303" si="201">F294+I294+L294+O294</f>
        <v>0</v>
      </c>
      <c r="D294" s="270"/>
      <c r="E294" s="66"/>
      <c r="F294" s="271">
        <f>D294+E294</f>
        <v>0</v>
      </c>
      <c r="G294" s="270"/>
      <c r="H294" s="211"/>
      <c r="I294" s="169">
        <f>G294+H294</f>
        <v>0</v>
      </c>
      <c r="J294" s="270"/>
      <c r="K294" s="211"/>
      <c r="L294" s="169">
        <f>J294+K294</f>
        <v>0</v>
      </c>
      <c r="M294" s="295"/>
      <c r="N294" s="66"/>
      <c r="O294" s="169">
        <f>M294+N294</f>
        <v>0</v>
      </c>
      <c r="P294" s="347"/>
      <c r="R294" s="300"/>
      <c r="S294" s="300"/>
      <c r="T294" s="300"/>
      <c r="U294" s="300"/>
    </row>
    <row r="295" spans="1:21" ht="24" x14ac:dyDescent="0.25">
      <c r="A295" s="148" t="s">
        <v>260</v>
      </c>
      <c r="B295" s="34" t="s">
        <v>261</v>
      </c>
      <c r="C295" s="362">
        <f t="shared" si="201"/>
        <v>0</v>
      </c>
      <c r="D295" s="253"/>
      <c r="E295" s="59"/>
      <c r="F295" s="143">
        <f>D295+E295</f>
        <v>0</v>
      </c>
      <c r="G295" s="253"/>
      <c r="H295" s="202"/>
      <c r="I295" s="110">
        <f>G295+H295</f>
        <v>0</v>
      </c>
      <c r="J295" s="253"/>
      <c r="K295" s="202"/>
      <c r="L295" s="110">
        <f>J295+K295</f>
        <v>0</v>
      </c>
      <c r="M295" s="125"/>
      <c r="N295" s="59"/>
      <c r="O295" s="110">
        <f>M295+N295</f>
        <v>0</v>
      </c>
      <c r="P295" s="344"/>
      <c r="R295" s="300"/>
      <c r="S295" s="300"/>
      <c r="T295" s="300"/>
      <c r="U295" s="300"/>
    </row>
    <row r="296" spans="1:21" x14ac:dyDescent="0.25">
      <c r="A296" s="148" t="s">
        <v>262</v>
      </c>
      <c r="B296" s="34" t="s">
        <v>263</v>
      </c>
      <c r="C296" s="362">
        <f t="shared" si="201"/>
        <v>0</v>
      </c>
      <c r="D296" s="253"/>
      <c r="E296" s="59"/>
      <c r="F296" s="143">
        <f>D296+E296</f>
        <v>0</v>
      </c>
      <c r="G296" s="253"/>
      <c r="H296" s="202"/>
      <c r="I296" s="110">
        <f t="shared" ref="I296:I303" si="202">G296+H296</f>
        <v>0</v>
      </c>
      <c r="J296" s="253"/>
      <c r="K296" s="202"/>
      <c r="L296" s="110">
        <f t="shared" ref="L296:L303" si="203">J296+K296</f>
        <v>0</v>
      </c>
      <c r="M296" s="125"/>
      <c r="N296" s="59"/>
      <c r="O296" s="110">
        <f t="shared" ref="O296:O303" si="204">M296+N296</f>
        <v>0</v>
      </c>
      <c r="P296" s="344"/>
      <c r="R296" s="300"/>
      <c r="S296" s="300"/>
      <c r="T296" s="300"/>
      <c r="U296" s="300"/>
    </row>
    <row r="297" spans="1:21" ht="24" x14ac:dyDescent="0.25">
      <c r="A297" s="148" t="s">
        <v>264</v>
      </c>
      <c r="B297" s="34" t="s">
        <v>265</v>
      </c>
      <c r="C297" s="362">
        <f t="shared" si="201"/>
        <v>0</v>
      </c>
      <c r="D297" s="253"/>
      <c r="E297" s="59"/>
      <c r="F297" s="143">
        <f t="shared" ref="F297:F303" si="205">D297+E297</f>
        <v>0</v>
      </c>
      <c r="G297" s="253"/>
      <c r="H297" s="202"/>
      <c r="I297" s="110">
        <f t="shared" si="202"/>
        <v>0</v>
      </c>
      <c r="J297" s="253"/>
      <c r="K297" s="202"/>
      <c r="L297" s="110">
        <f t="shared" si="203"/>
        <v>0</v>
      </c>
      <c r="M297" s="125"/>
      <c r="N297" s="59"/>
      <c r="O297" s="110">
        <f t="shared" si="204"/>
        <v>0</v>
      </c>
      <c r="P297" s="344"/>
      <c r="R297" s="300"/>
      <c r="S297" s="300"/>
      <c r="T297" s="300"/>
      <c r="U297" s="300"/>
    </row>
    <row r="298" spans="1:21" x14ac:dyDescent="0.25">
      <c r="A298" s="148" t="s">
        <v>266</v>
      </c>
      <c r="B298" s="34" t="s">
        <v>267</v>
      </c>
      <c r="C298" s="362">
        <f t="shared" si="201"/>
        <v>0</v>
      </c>
      <c r="D298" s="253"/>
      <c r="E298" s="59"/>
      <c r="F298" s="143">
        <f t="shared" si="205"/>
        <v>0</v>
      </c>
      <c r="G298" s="253"/>
      <c r="H298" s="202"/>
      <c r="I298" s="110">
        <f t="shared" si="202"/>
        <v>0</v>
      </c>
      <c r="J298" s="253"/>
      <c r="K298" s="202"/>
      <c r="L298" s="110">
        <f t="shared" si="203"/>
        <v>0</v>
      </c>
      <c r="M298" s="125"/>
      <c r="N298" s="59"/>
      <c r="O298" s="110">
        <f t="shared" si="204"/>
        <v>0</v>
      </c>
      <c r="P298" s="344"/>
      <c r="R298" s="300"/>
      <c r="S298" s="300"/>
      <c r="T298" s="300"/>
      <c r="U298" s="300"/>
    </row>
    <row r="299" spans="1:21" ht="24" x14ac:dyDescent="0.25">
      <c r="A299" s="170" t="s">
        <v>268</v>
      </c>
      <c r="B299" s="171" t="s">
        <v>269</v>
      </c>
      <c r="C299" s="384">
        <f t="shared" si="201"/>
        <v>0</v>
      </c>
      <c r="D299" s="261"/>
      <c r="E299" s="127"/>
      <c r="F299" s="262">
        <f t="shared" si="205"/>
        <v>0</v>
      </c>
      <c r="G299" s="261"/>
      <c r="H299" s="206"/>
      <c r="I299" s="153">
        <f t="shared" si="202"/>
        <v>0</v>
      </c>
      <c r="J299" s="261"/>
      <c r="K299" s="206"/>
      <c r="L299" s="153">
        <f t="shared" si="203"/>
        <v>0</v>
      </c>
      <c r="M299" s="128"/>
      <c r="N299" s="127"/>
      <c r="O299" s="153">
        <f t="shared" si="204"/>
        <v>0</v>
      </c>
      <c r="P299" s="355"/>
      <c r="R299" s="300"/>
      <c r="S299" s="300"/>
      <c r="T299" s="300"/>
      <c r="U299" s="300"/>
    </row>
    <row r="300" spans="1:21" ht="3" customHeight="1" x14ac:dyDescent="0.25">
      <c r="A300" s="155"/>
      <c r="B300" s="155"/>
      <c r="C300" s="385"/>
      <c r="D300" s="263"/>
      <c r="E300" s="130"/>
      <c r="F300" s="158"/>
      <c r="G300" s="263"/>
      <c r="H300" s="207"/>
      <c r="I300" s="160"/>
      <c r="J300" s="263"/>
      <c r="K300" s="207"/>
      <c r="L300" s="160"/>
      <c r="M300" s="140"/>
      <c r="N300" s="130"/>
      <c r="O300" s="160"/>
      <c r="P300" s="358"/>
      <c r="R300" s="300"/>
      <c r="S300" s="300"/>
      <c r="T300" s="300"/>
      <c r="U300" s="300"/>
    </row>
    <row r="301" spans="1:21" s="19" customFormat="1" x14ac:dyDescent="0.25">
      <c r="A301" s="167" t="s">
        <v>270</v>
      </c>
      <c r="B301" s="167" t="s">
        <v>271</v>
      </c>
      <c r="C301" s="387">
        <f t="shared" si="201"/>
        <v>0</v>
      </c>
      <c r="D301" s="272"/>
      <c r="E301" s="173"/>
      <c r="F301" s="273">
        <f t="shared" si="205"/>
        <v>0</v>
      </c>
      <c r="G301" s="272"/>
      <c r="H301" s="212"/>
      <c r="I301" s="174">
        <f t="shared" si="202"/>
        <v>0</v>
      </c>
      <c r="J301" s="272"/>
      <c r="K301" s="212"/>
      <c r="L301" s="174">
        <f t="shared" si="203"/>
        <v>0</v>
      </c>
      <c r="M301" s="303"/>
      <c r="N301" s="173"/>
      <c r="O301" s="174">
        <f t="shared" si="204"/>
        <v>0</v>
      </c>
      <c r="P301" s="359"/>
      <c r="R301" s="300"/>
      <c r="S301" s="300"/>
      <c r="T301" s="300"/>
      <c r="U301" s="300"/>
    </row>
    <row r="302" spans="1:21" s="19" customFormat="1" ht="3" customHeight="1" x14ac:dyDescent="0.25">
      <c r="A302" s="167"/>
      <c r="B302" s="175"/>
      <c r="C302" s="388"/>
      <c r="D302" s="274"/>
      <c r="E302" s="176"/>
      <c r="F302" s="275"/>
      <c r="G302" s="245"/>
      <c r="H302" s="198"/>
      <c r="I302" s="99"/>
      <c r="J302" s="245"/>
      <c r="K302" s="198"/>
      <c r="L302" s="99"/>
      <c r="M302" s="300"/>
      <c r="N302" s="98"/>
      <c r="O302" s="99"/>
      <c r="P302" s="360"/>
      <c r="R302" s="300"/>
      <c r="S302" s="300"/>
      <c r="T302" s="300"/>
      <c r="U302" s="300"/>
    </row>
    <row r="303" spans="1:21" s="19" customFormat="1" ht="48" x14ac:dyDescent="0.25">
      <c r="A303" s="167" t="s">
        <v>272</v>
      </c>
      <c r="B303" s="177" t="s">
        <v>273</v>
      </c>
      <c r="C303" s="389">
        <f t="shared" si="201"/>
        <v>0</v>
      </c>
      <c r="D303" s="276"/>
      <c r="E303" s="181"/>
      <c r="F303" s="277">
        <f t="shared" si="205"/>
        <v>0</v>
      </c>
      <c r="G303" s="272"/>
      <c r="H303" s="212"/>
      <c r="I303" s="174">
        <f t="shared" si="202"/>
        <v>0</v>
      </c>
      <c r="J303" s="272"/>
      <c r="K303" s="212"/>
      <c r="L303" s="174">
        <f t="shared" si="203"/>
        <v>0</v>
      </c>
      <c r="M303" s="303"/>
      <c r="N303" s="173"/>
      <c r="O303" s="174">
        <f t="shared" si="204"/>
        <v>0</v>
      </c>
      <c r="P303" s="359"/>
      <c r="R303" s="300"/>
      <c r="S303" s="300"/>
      <c r="T303" s="300"/>
      <c r="U303" s="300"/>
    </row>
    <row r="304" spans="1:21" x14ac:dyDescent="0.25">
      <c r="A304" s="1"/>
      <c r="B304" s="1"/>
      <c r="C304" s="1"/>
      <c r="D304" s="1"/>
      <c r="E304" s="1"/>
      <c r="F304" s="1"/>
      <c r="G304" s="1"/>
      <c r="H304" s="1"/>
      <c r="I304" s="1"/>
      <c r="J304" s="1"/>
      <c r="K304" s="1"/>
      <c r="L304" s="1"/>
      <c r="M304" s="1"/>
      <c r="N304" s="1"/>
      <c r="O304" s="1"/>
    </row>
    <row r="305" spans="1:15" x14ac:dyDescent="0.25">
      <c r="A305" s="1"/>
      <c r="B305" s="1"/>
      <c r="C305" s="1"/>
      <c r="D305" s="1"/>
      <c r="E305" s="1"/>
      <c r="F305" s="1"/>
      <c r="G305" s="1"/>
      <c r="H305" s="1"/>
      <c r="I305" s="1"/>
      <c r="J305" s="1"/>
      <c r="K305" s="1"/>
      <c r="L305" s="1"/>
      <c r="M305" s="1"/>
      <c r="N305" s="1"/>
      <c r="O305" s="1"/>
    </row>
    <row r="306" spans="1:15" x14ac:dyDescent="0.25">
      <c r="A306" s="1"/>
      <c r="B306" s="1"/>
      <c r="C306" s="1"/>
      <c r="D306" s="1"/>
      <c r="E306" s="1"/>
      <c r="F306" s="1"/>
      <c r="G306" s="1"/>
      <c r="H306" s="1"/>
      <c r="I306" s="1"/>
      <c r="J306" s="1"/>
      <c r="K306" s="1"/>
      <c r="L306" s="1"/>
      <c r="M306" s="1"/>
      <c r="N306" s="1"/>
      <c r="O306" s="1"/>
    </row>
    <row r="307" spans="1:15" x14ac:dyDescent="0.25">
      <c r="A307" s="1"/>
      <c r="B307" s="1"/>
      <c r="C307" s="1"/>
      <c r="D307" s="1"/>
      <c r="E307" s="1"/>
      <c r="F307" s="1"/>
      <c r="G307" s="1"/>
      <c r="H307" s="1"/>
      <c r="I307" s="1"/>
      <c r="J307" s="1"/>
      <c r="K307" s="1"/>
      <c r="L307" s="1"/>
      <c r="M307" s="1"/>
      <c r="N307" s="1"/>
      <c r="O307" s="1"/>
    </row>
    <row r="308" spans="1:15" x14ac:dyDescent="0.25">
      <c r="A308" s="1"/>
      <c r="B308" s="1"/>
      <c r="C308" s="1"/>
      <c r="D308" s="1"/>
      <c r="E308" s="1"/>
      <c r="F308" s="1"/>
      <c r="G308" s="1"/>
      <c r="H308" s="1"/>
      <c r="I308" s="1"/>
      <c r="J308" s="1"/>
      <c r="K308" s="1"/>
      <c r="L308" s="1"/>
      <c r="M308" s="1"/>
      <c r="N308" s="1"/>
      <c r="O308" s="1"/>
    </row>
    <row r="309" spans="1:15" x14ac:dyDescent="0.25">
      <c r="A309" s="1"/>
      <c r="B309" s="1"/>
      <c r="C309" s="1"/>
      <c r="D309" s="1"/>
      <c r="E309" s="1"/>
      <c r="F309" s="1"/>
      <c r="G309" s="1"/>
      <c r="H309" s="1"/>
      <c r="I309" s="1"/>
      <c r="J309" s="1"/>
      <c r="K309" s="1"/>
      <c r="L309" s="1"/>
      <c r="M309" s="1"/>
      <c r="N309" s="1"/>
      <c r="O309" s="1"/>
    </row>
    <row r="310" spans="1:15" x14ac:dyDescent="0.25">
      <c r="A310" s="1"/>
      <c r="B310" s="1"/>
      <c r="C310" s="1"/>
      <c r="D310" s="1"/>
      <c r="E310" s="1"/>
      <c r="F310" s="1"/>
      <c r="G310" s="1"/>
      <c r="H310" s="1"/>
      <c r="I310" s="1"/>
      <c r="J310" s="1"/>
      <c r="K310" s="1"/>
      <c r="L310" s="1"/>
      <c r="M310" s="1"/>
      <c r="N310" s="1"/>
      <c r="O310" s="1"/>
    </row>
    <row r="311" spans="1:15" x14ac:dyDescent="0.25">
      <c r="A311" s="1"/>
      <c r="B311" s="1"/>
      <c r="C311" s="1"/>
      <c r="D311" s="1"/>
      <c r="E311" s="1"/>
      <c r="F311" s="1"/>
      <c r="G311" s="1"/>
      <c r="H311" s="1"/>
      <c r="I311" s="1"/>
      <c r="J311" s="1"/>
      <c r="K311" s="1"/>
      <c r="L311" s="1"/>
      <c r="M311" s="1"/>
      <c r="N311" s="1"/>
      <c r="O311" s="1"/>
    </row>
    <row r="312" spans="1:15" x14ac:dyDescent="0.25">
      <c r="A312" s="1"/>
      <c r="B312" s="1"/>
      <c r="C312" s="1"/>
      <c r="D312" s="1"/>
      <c r="E312" s="1"/>
      <c r="F312" s="1"/>
      <c r="G312" s="1"/>
      <c r="H312" s="1"/>
      <c r="I312" s="1"/>
      <c r="J312" s="1"/>
      <c r="K312" s="1"/>
      <c r="L312" s="1"/>
      <c r="M312" s="1"/>
      <c r="N312" s="1"/>
      <c r="O312" s="1"/>
    </row>
    <row r="313" spans="1:15" x14ac:dyDescent="0.25">
      <c r="A313" s="1"/>
      <c r="B313" s="1"/>
      <c r="C313" s="1"/>
      <c r="D313" s="1"/>
      <c r="E313" s="1"/>
      <c r="F313" s="1"/>
      <c r="G313" s="1"/>
      <c r="H313" s="1"/>
      <c r="I313" s="1"/>
      <c r="J313" s="1"/>
      <c r="K313" s="1"/>
      <c r="L313" s="1"/>
      <c r="M313" s="1"/>
      <c r="N313" s="1"/>
      <c r="O313" s="1"/>
    </row>
    <row r="314" spans="1:15" x14ac:dyDescent="0.25">
      <c r="A314" s="1"/>
      <c r="B314" s="1"/>
      <c r="C314" s="1"/>
      <c r="D314" s="1"/>
      <c r="E314" s="1"/>
      <c r="F314" s="1"/>
      <c r="G314" s="1"/>
      <c r="H314" s="1"/>
      <c r="I314" s="1"/>
      <c r="J314" s="1"/>
      <c r="K314" s="1"/>
      <c r="L314" s="1"/>
      <c r="M314" s="1"/>
      <c r="N314" s="1"/>
      <c r="O314" s="1"/>
    </row>
    <row r="315" spans="1:15" x14ac:dyDescent="0.25">
      <c r="A315" s="1"/>
      <c r="B315" s="1"/>
      <c r="C315" s="1"/>
      <c r="D315" s="1"/>
      <c r="E315" s="1"/>
      <c r="F315" s="1"/>
      <c r="G315" s="1"/>
      <c r="H315" s="1"/>
      <c r="I315" s="1"/>
      <c r="J315" s="1"/>
      <c r="K315" s="1"/>
      <c r="L315" s="1"/>
      <c r="M315" s="1"/>
      <c r="N315" s="1"/>
      <c r="O315" s="1"/>
    </row>
    <row r="316" spans="1:15" x14ac:dyDescent="0.25">
      <c r="A316" s="1"/>
      <c r="B316" s="1"/>
      <c r="C316" s="1"/>
      <c r="D316" s="1"/>
      <c r="E316" s="1"/>
      <c r="F316" s="1"/>
      <c r="G316" s="1"/>
      <c r="H316" s="1"/>
      <c r="I316" s="1"/>
      <c r="J316" s="1"/>
      <c r="K316" s="1"/>
      <c r="L316" s="1"/>
      <c r="M316" s="1"/>
      <c r="N316" s="1"/>
      <c r="O316" s="1"/>
    </row>
    <row r="317" spans="1:15" x14ac:dyDescent="0.25">
      <c r="A317" s="1"/>
      <c r="B317" s="1"/>
      <c r="C317" s="1"/>
      <c r="D317" s="1"/>
      <c r="E317" s="1"/>
      <c r="F317" s="1"/>
      <c r="G317" s="1"/>
      <c r="H317" s="1"/>
      <c r="I317" s="1"/>
      <c r="J317" s="1"/>
      <c r="K317" s="1"/>
      <c r="L317" s="1"/>
      <c r="M317" s="1"/>
      <c r="N317" s="1"/>
      <c r="O317" s="1"/>
    </row>
    <row r="318" spans="1:15" x14ac:dyDescent="0.25">
      <c r="A318" s="1"/>
      <c r="B318" s="1"/>
      <c r="C318" s="1"/>
      <c r="D318" s="1"/>
      <c r="E318" s="1"/>
      <c r="F318" s="1"/>
      <c r="G318" s="1"/>
      <c r="H318" s="1"/>
      <c r="I318" s="1"/>
      <c r="J318" s="1"/>
      <c r="K318" s="1"/>
      <c r="L318" s="1"/>
      <c r="M318" s="1"/>
      <c r="N318" s="1"/>
      <c r="O318" s="1"/>
    </row>
    <row r="319" spans="1:15" x14ac:dyDescent="0.25">
      <c r="A319" s="1"/>
      <c r="B319" s="1"/>
      <c r="C319" s="1"/>
      <c r="D319" s="1"/>
      <c r="E319" s="1"/>
      <c r="F319" s="1"/>
      <c r="G319" s="1"/>
      <c r="H319" s="1"/>
      <c r="I319" s="1"/>
      <c r="J319" s="1"/>
      <c r="K319" s="1"/>
      <c r="L319" s="1"/>
      <c r="M319" s="1"/>
      <c r="N319" s="1"/>
      <c r="O319" s="1"/>
    </row>
    <row r="320" spans="1:15" x14ac:dyDescent="0.25">
      <c r="A320" s="1"/>
      <c r="B320" s="1"/>
      <c r="C320" s="1"/>
      <c r="D320" s="1"/>
      <c r="E320" s="1"/>
      <c r="F320" s="1"/>
      <c r="G320" s="1"/>
      <c r="H320" s="1"/>
      <c r="I320" s="1"/>
      <c r="J320" s="1"/>
      <c r="K320" s="1"/>
      <c r="L320" s="1"/>
      <c r="M320" s="1"/>
      <c r="N320" s="1"/>
      <c r="O320" s="1"/>
    </row>
    <row r="321" spans="1:15" x14ac:dyDescent="0.25">
      <c r="A321" s="1"/>
      <c r="B321" s="1"/>
      <c r="C321" s="1"/>
      <c r="D321" s="1"/>
      <c r="E321" s="1"/>
      <c r="F321" s="1"/>
      <c r="G321" s="1"/>
      <c r="H321" s="1"/>
      <c r="I321" s="1"/>
      <c r="J321" s="1"/>
      <c r="K321" s="1"/>
      <c r="L321" s="1"/>
      <c r="M321" s="1"/>
      <c r="N321" s="1"/>
      <c r="O321" s="1"/>
    </row>
  </sheetData>
  <mergeCells count="31">
    <mergeCell ref="A290:B290"/>
    <mergeCell ref="A17:A19"/>
    <mergeCell ref="B17:B19"/>
    <mergeCell ref="C17:O17"/>
    <mergeCell ref="C18:C19"/>
    <mergeCell ref="D18:D19"/>
    <mergeCell ref="E18:E19"/>
    <mergeCell ref="F18:F19"/>
    <mergeCell ref="G18:G19"/>
    <mergeCell ref="H18:H19"/>
    <mergeCell ref="I18:I19"/>
    <mergeCell ref="J18:J19"/>
    <mergeCell ref="K18:K19"/>
    <mergeCell ref="L18:L19"/>
    <mergeCell ref="A288:B288"/>
    <mergeCell ref="O18:O19"/>
    <mergeCell ref="A2:P2"/>
    <mergeCell ref="P17:P19"/>
    <mergeCell ref="A3:P3"/>
    <mergeCell ref="C16:P16"/>
    <mergeCell ref="M18:M19"/>
    <mergeCell ref="N18:N19"/>
    <mergeCell ref="C11:P11"/>
    <mergeCell ref="C12:P12"/>
    <mergeCell ref="C15:P15"/>
    <mergeCell ref="C14:P14"/>
    <mergeCell ref="C5:P5"/>
    <mergeCell ref="C6:P6"/>
    <mergeCell ref="C7:P7"/>
    <mergeCell ref="C8:P8"/>
    <mergeCell ref="C9:P9"/>
  </mergeCells>
  <pageMargins left="0.98425196850393704" right="0.70866141732283472" top="0.43307086614173229" bottom="0.39370078740157483" header="0.23622047244094491" footer="0.31496062992125984"/>
  <pageSetup paperSize="9" scale="70" orientation="portrait" r:id="rId1"/>
  <headerFooter differentFirst="1">
    <oddFooter>&amp;R&amp;P (&amp;N)</oddFooter>
    <firstHeader xml:space="preserve">&amp;R&amp;"Times New Roman,Regular"&amp;9 9.pielikums Jūrmalas pilsētas domes 
2015.gada 30.jūlija saistošajiem noteikumiem Nr.30
(protokols Nr.13, 5.punkts) 
Tāme Nr.09.25.1&amp;"-,Regular"&amp;11. </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19"/>
  <sheetViews>
    <sheetView view="pageLayout" zoomScaleNormal="100" workbookViewId="0">
      <selection activeCell="R9" sqref="R9"/>
    </sheetView>
  </sheetViews>
  <sheetFormatPr defaultRowHeight="12" outlineLevelCol="1" x14ac:dyDescent="0.25"/>
  <cols>
    <col min="1" max="1" width="10.85546875" style="178" customWidth="1"/>
    <col min="2" max="2" width="28" style="178" customWidth="1"/>
    <col min="3" max="3" width="8.7109375" style="178" customWidth="1"/>
    <col min="4" max="5" width="8.7109375" style="178" hidden="1" customWidth="1" outlineLevel="1"/>
    <col min="6" max="6" width="8.7109375" style="178" customWidth="1" collapsed="1"/>
    <col min="7" max="7" width="12.28515625" style="178" hidden="1" customWidth="1" outlineLevel="1"/>
    <col min="8" max="8" width="10" style="178" hidden="1" customWidth="1" outlineLevel="1"/>
    <col min="9" max="9" width="8.7109375" style="178" customWidth="1" collapsed="1"/>
    <col min="10" max="10" width="8.7109375" style="178" hidden="1" customWidth="1" outlineLevel="1"/>
    <col min="11" max="11" width="7.7109375" style="178" hidden="1" customWidth="1" outlineLevel="1"/>
    <col min="12" max="12" width="7.42578125" style="178" customWidth="1" collapsed="1"/>
    <col min="13" max="14" width="8.7109375" style="178" hidden="1" customWidth="1" outlineLevel="1"/>
    <col min="15" max="15" width="7.5703125" style="178" customWidth="1" collapsed="1"/>
    <col min="16" max="16" width="36.7109375" style="1" hidden="1" customWidth="1" outlineLevel="1"/>
    <col min="17" max="17" width="9.140625" style="1" collapsed="1"/>
    <col min="18" max="16384" width="9.140625" style="1"/>
  </cols>
  <sheetData>
    <row r="1" spans="1:17" x14ac:dyDescent="0.25">
      <c r="A1" s="364"/>
      <c r="B1" s="364"/>
      <c r="C1" s="364"/>
      <c r="D1" s="364"/>
      <c r="E1" s="364"/>
      <c r="F1" s="364"/>
      <c r="G1" s="364"/>
      <c r="H1" s="364"/>
      <c r="I1" s="364"/>
      <c r="J1" s="364"/>
      <c r="K1" s="364"/>
      <c r="L1" s="364"/>
      <c r="M1" s="364"/>
      <c r="N1" s="364"/>
      <c r="O1" s="364"/>
      <c r="P1" s="364"/>
    </row>
    <row r="2" spans="1:17" x14ac:dyDescent="0.25">
      <c r="A2" s="1203"/>
      <c r="B2" s="1204"/>
      <c r="C2" s="1204"/>
      <c r="D2" s="1204"/>
      <c r="E2" s="1204"/>
      <c r="F2" s="1204"/>
      <c r="G2" s="1204"/>
      <c r="H2" s="1204"/>
      <c r="I2" s="1204"/>
      <c r="J2" s="1204"/>
      <c r="K2" s="1204"/>
      <c r="L2" s="1204"/>
      <c r="M2" s="1204"/>
      <c r="N2" s="1204"/>
      <c r="O2" s="1204"/>
      <c r="P2" s="1205"/>
      <c r="Q2" s="367"/>
    </row>
    <row r="3" spans="1:17" ht="18" customHeight="1" x14ac:dyDescent="0.25">
      <c r="A3" s="1206" t="s">
        <v>292</v>
      </c>
      <c r="B3" s="1207"/>
      <c r="C3" s="1207"/>
      <c r="D3" s="1207"/>
      <c r="E3" s="1207"/>
      <c r="F3" s="1207"/>
      <c r="G3" s="1207"/>
      <c r="H3" s="1207"/>
      <c r="I3" s="1207"/>
      <c r="J3" s="1207"/>
      <c r="K3" s="1207"/>
      <c r="L3" s="1207"/>
      <c r="M3" s="1207"/>
      <c r="N3" s="1207"/>
      <c r="O3" s="1207"/>
      <c r="P3" s="1208"/>
      <c r="Q3" s="367"/>
    </row>
    <row r="4" spans="1:17" x14ac:dyDescent="0.25">
      <c r="A4" s="2"/>
      <c r="B4" s="3"/>
      <c r="C4" s="4"/>
      <c r="D4" s="3"/>
      <c r="E4" s="3"/>
      <c r="F4" s="3"/>
      <c r="G4" s="3"/>
      <c r="H4" s="3"/>
      <c r="I4" s="3"/>
      <c r="J4" s="3"/>
      <c r="K4" s="3"/>
      <c r="L4" s="3"/>
      <c r="M4" s="3"/>
      <c r="N4" s="3"/>
      <c r="O4" s="320"/>
      <c r="P4" s="322"/>
      <c r="Q4" s="367"/>
    </row>
    <row r="5" spans="1:17" ht="15" customHeight="1" x14ac:dyDescent="0.25">
      <c r="A5" s="5" t="s">
        <v>0</v>
      </c>
      <c r="B5" s="6"/>
      <c r="C5" s="1209" t="s">
        <v>334</v>
      </c>
      <c r="D5" s="1209"/>
      <c r="E5" s="1209"/>
      <c r="F5" s="1209"/>
      <c r="G5" s="1209"/>
      <c r="H5" s="1209"/>
      <c r="I5" s="1209"/>
      <c r="J5" s="1209"/>
      <c r="K5" s="1209"/>
      <c r="L5" s="1209"/>
      <c r="M5" s="1209"/>
      <c r="N5" s="1209"/>
      <c r="O5" s="1209"/>
      <c r="P5" s="1210"/>
      <c r="Q5" s="367"/>
    </row>
    <row r="6" spans="1:17" ht="15" customHeight="1" x14ac:dyDescent="0.25">
      <c r="A6" s="5" t="s">
        <v>1</v>
      </c>
      <c r="B6" s="6"/>
      <c r="C6" s="1209" t="s">
        <v>335</v>
      </c>
      <c r="D6" s="1209"/>
      <c r="E6" s="1209"/>
      <c r="F6" s="1209"/>
      <c r="G6" s="1209"/>
      <c r="H6" s="1209"/>
      <c r="I6" s="1209"/>
      <c r="J6" s="1209"/>
      <c r="K6" s="1209"/>
      <c r="L6" s="1209"/>
      <c r="M6" s="1209"/>
      <c r="N6" s="1209"/>
      <c r="O6" s="1209"/>
      <c r="P6" s="1210"/>
      <c r="Q6" s="367"/>
    </row>
    <row r="7" spans="1:17" ht="12.75" customHeight="1" x14ac:dyDescent="0.25">
      <c r="A7" s="2" t="s">
        <v>2</v>
      </c>
      <c r="B7" s="3"/>
      <c r="C7" s="1201" t="s">
        <v>336</v>
      </c>
      <c r="D7" s="1201"/>
      <c r="E7" s="1201"/>
      <c r="F7" s="1201"/>
      <c r="G7" s="1201"/>
      <c r="H7" s="1201"/>
      <c r="I7" s="1201"/>
      <c r="J7" s="1201"/>
      <c r="K7" s="1201"/>
      <c r="L7" s="1201"/>
      <c r="M7" s="1201"/>
      <c r="N7" s="1201"/>
      <c r="O7" s="1201"/>
      <c r="P7" s="1202"/>
      <c r="Q7" s="367"/>
    </row>
    <row r="8" spans="1:17" ht="12.75" customHeight="1" x14ac:dyDescent="0.25">
      <c r="A8" s="2" t="s">
        <v>3</v>
      </c>
      <c r="B8" s="3"/>
      <c r="C8" s="1201" t="s">
        <v>321</v>
      </c>
      <c r="D8" s="1201"/>
      <c r="E8" s="1201"/>
      <c r="F8" s="1201"/>
      <c r="G8" s="1201"/>
      <c r="H8" s="1201"/>
      <c r="I8" s="1201"/>
      <c r="J8" s="1201"/>
      <c r="K8" s="1201"/>
      <c r="L8" s="1201"/>
      <c r="M8" s="1201"/>
      <c r="N8" s="1201"/>
      <c r="O8" s="1201"/>
      <c r="P8" s="1202"/>
      <c r="Q8" s="367"/>
    </row>
    <row r="9" spans="1:17" ht="24" customHeight="1" x14ac:dyDescent="0.25">
      <c r="A9" s="2" t="s">
        <v>4</v>
      </c>
      <c r="B9" s="3"/>
      <c r="C9" s="1209" t="s">
        <v>322</v>
      </c>
      <c r="D9" s="1209"/>
      <c r="E9" s="1209"/>
      <c r="F9" s="1209"/>
      <c r="G9" s="1209"/>
      <c r="H9" s="1209"/>
      <c r="I9" s="1209"/>
      <c r="J9" s="1209"/>
      <c r="K9" s="1209"/>
      <c r="L9" s="1209"/>
      <c r="M9" s="1209"/>
      <c r="N9" s="1209"/>
      <c r="O9" s="1209"/>
      <c r="P9" s="1210"/>
      <c r="Q9" s="367"/>
    </row>
    <row r="10" spans="1:17" ht="12.75" customHeight="1" x14ac:dyDescent="0.25">
      <c r="A10" s="7" t="s">
        <v>5</v>
      </c>
      <c r="B10" s="3"/>
      <c r="C10" s="321"/>
      <c r="D10" s="321"/>
      <c r="E10" s="321"/>
      <c r="F10" s="321"/>
      <c r="G10" s="321"/>
      <c r="H10" s="321"/>
      <c r="I10" s="321"/>
      <c r="J10" s="321"/>
      <c r="K10" s="321"/>
      <c r="L10" s="321"/>
      <c r="M10" s="321"/>
      <c r="N10" s="321"/>
      <c r="O10" s="321"/>
      <c r="P10" s="323"/>
      <c r="Q10" s="367"/>
    </row>
    <row r="11" spans="1:17" ht="12.75" customHeight="1" x14ac:dyDescent="0.25">
      <c r="A11" s="2"/>
      <c r="B11" s="3" t="s">
        <v>6</v>
      </c>
      <c r="C11" s="1201" t="s">
        <v>339</v>
      </c>
      <c r="D11" s="1201"/>
      <c r="E11" s="1201"/>
      <c r="F11" s="1201"/>
      <c r="G11" s="1201"/>
      <c r="H11" s="1201"/>
      <c r="I11" s="1201"/>
      <c r="J11" s="1201"/>
      <c r="K11" s="1201"/>
      <c r="L11" s="1201"/>
      <c r="M11" s="1201"/>
      <c r="N11" s="1201"/>
      <c r="O11" s="1201"/>
      <c r="P11" s="1202"/>
      <c r="Q11" s="367"/>
    </row>
    <row r="12" spans="1:17" ht="12.75" customHeight="1" x14ac:dyDescent="0.25">
      <c r="A12" s="2"/>
      <c r="B12" s="3" t="s">
        <v>7</v>
      </c>
      <c r="C12" s="1201" t="s">
        <v>340</v>
      </c>
      <c r="D12" s="1201"/>
      <c r="E12" s="1201"/>
      <c r="F12" s="1201"/>
      <c r="G12" s="1201"/>
      <c r="H12" s="1201"/>
      <c r="I12" s="1201"/>
      <c r="J12" s="1201"/>
      <c r="K12" s="1201"/>
      <c r="L12" s="1201"/>
      <c r="M12" s="1201"/>
      <c r="N12" s="1201"/>
      <c r="O12" s="1201"/>
      <c r="P12" s="1202"/>
      <c r="Q12" s="367"/>
    </row>
    <row r="13" spans="1:17" ht="12.75" customHeight="1" x14ac:dyDescent="0.25">
      <c r="A13" s="2"/>
      <c r="B13" s="3" t="s">
        <v>8</v>
      </c>
      <c r="C13" s="1201"/>
      <c r="D13" s="1201"/>
      <c r="E13" s="1201"/>
      <c r="F13" s="1201"/>
      <c r="G13" s="1201"/>
      <c r="H13" s="1201"/>
      <c r="I13" s="1201"/>
      <c r="J13" s="1201"/>
      <c r="K13" s="1201"/>
      <c r="L13" s="1201"/>
      <c r="M13" s="1201"/>
      <c r="N13" s="1201"/>
      <c r="O13" s="1201"/>
      <c r="P13" s="1202"/>
      <c r="Q13" s="367"/>
    </row>
    <row r="14" spans="1:17" ht="12.75" customHeight="1" x14ac:dyDescent="0.25">
      <c r="A14" s="2"/>
      <c r="B14" s="3" t="s">
        <v>9</v>
      </c>
      <c r="C14" s="1201" t="s">
        <v>341</v>
      </c>
      <c r="D14" s="1201"/>
      <c r="E14" s="1201"/>
      <c r="F14" s="1201"/>
      <c r="G14" s="1201"/>
      <c r="H14" s="1201"/>
      <c r="I14" s="1201"/>
      <c r="J14" s="1201"/>
      <c r="K14" s="1201"/>
      <c r="L14" s="1201"/>
      <c r="M14" s="1201"/>
      <c r="N14" s="1201"/>
      <c r="O14" s="1201"/>
      <c r="P14" s="1202"/>
      <c r="Q14" s="367"/>
    </row>
    <row r="15" spans="1:17" ht="12.75" customHeight="1" x14ac:dyDescent="0.25">
      <c r="A15" s="2"/>
      <c r="B15" s="3" t="s">
        <v>10</v>
      </c>
      <c r="C15" s="1201"/>
      <c r="D15" s="1201"/>
      <c r="E15" s="1201"/>
      <c r="F15" s="1201"/>
      <c r="G15" s="1201"/>
      <c r="H15" s="1201"/>
      <c r="I15" s="1201"/>
      <c r="J15" s="1201"/>
      <c r="K15" s="1201"/>
      <c r="L15" s="1201"/>
      <c r="M15" s="1201"/>
      <c r="N15" s="1201"/>
      <c r="O15" s="1201"/>
      <c r="P15" s="1202"/>
      <c r="Q15" s="367"/>
    </row>
    <row r="16" spans="1:17" ht="12.75" customHeight="1" x14ac:dyDescent="0.25">
      <c r="A16" s="8"/>
      <c r="B16" s="9"/>
      <c r="C16" s="1211"/>
      <c r="D16" s="1211"/>
      <c r="E16" s="1211"/>
      <c r="F16" s="1211"/>
      <c r="G16" s="1211"/>
      <c r="H16" s="1211"/>
      <c r="I16" s="1211"/>
      <c r="J16" s="1211"/>
      <c r="K16" s="1211"/>
      <c r="L16" s="1211"/>
      <c r="M16" s="1211"/>
      <c r="N16" s="1211"/>
      <c r="O16" s="1211"/>
      <c r="P16" s="1212"/>
      <c r="Q16" s="367"/>
    </row>
    <row r="17" spans="1:20" s="10" customFormat="1" ht="12.75" customHeight="1" x14ac:dyDescent="0.25">
      <c r="A17" s="1178" t="s">
        <v>11</v>
      </c>
      <c r="B17" s="1181" t="s">
        <v>12</v>
      </c>
      <c r="C17" s="1183" t="s">
        <v>274</v>
      </c>
      <c r="D17" s="1184"/>
      <c r="E17" s="1184"/>
      <c r="F17" s="1184"/>
      <c r="G17" s="1184"/>
      <c r="H17" s="1184"/>
      <c r="I17" s="1184"/>
      <c r="J17" s="1184"/>
      <c r="K17" s="1184"/>
      <c r="L17" s="1184"/>
      <c r="M17" s="1184"/>
      <c r="N17" s="1184"/>
      <c r="O17" s="1215"/>
      <c r="P17" s="1181" t="s">
        <v>283</v>
      </c>
    </row>
    <row r="18" spans="1:20" s="10" customFormat="1" ht="12.75" customHeight="1" x14ac:dyDescent="0.25">
      <c r="A18" s="1213"/>
      <c r="B18" s="1182"/>
      <c r="C18" s="1216" t="s">
        <v>13</v>
      </c>
      <c r="D18" s="1218" t="s">
        <v>284</v>
      </c>
      <c r="E18" s="1220" t="s">
        <v>285</v>
      </c>
      <c r="F18" s="1222" t="s">
        <v>14</v>
      </c>
      <c r="G18" s="1218" t="s">
        <v>286</v>
      </c>
      <c r="H18" s="1220" t="s">
        <v>287</v>
      </c>
      <c r="I18" s="1222" t="s">
        <v>15</v>
      </c>
      <c r="J18" s="1218" t="s">
        <v>288</v>
      </c>
      <c r="K18" s="1220" t="s">
        <v>289</v>
      </c>
      <c r="L18" s="1222" t="s">
        <v>16</v>
      </c>
      <c r="M18" s="1218" t="s">
        <v>290</v>
      </c>
      <c r="N18" s="1220" t="s">
        <v>291</v>
      </c>
      <c r="O18" s="1222" t="s">
        <v>17</v>
      </c>
      <c r="P18" s="1182"/>
    </row>
    <row r="19" spans="1:20" s="11" customFormat="1" ht="78.75" customHeight="1" thickBot="1" x14ac:dyDescent="0.3">
      <c r="A19" s="1180"/>
      <c r="B19" s="1214"/>
      <c r="C19" s="1217"/>
      <c r="D19" s="1219"/>
      <c r="E19" s="1221"/>
      <c r="F19" s="1223"/>
      <c r="G19" s="1219"/>
      <c r="H19" s="1221"/>
      <c r="I19" s="1223"/>
      <c r="J19" s="1219"/>
      <c r="K19" s="1221"/>
      <c r="L19" s="1223"/>
      <c r="M19" s="1219"/>
      <c r="N19" s="1221"/>
      <c r="O19" s="1223"/>
      <c r="P19" s="1214"/>
    </row>
    <row r="20" spans="1:20" s="11" customFormat="1" ht="9.75" customHeight="1" thickTop="1" x14ac:dyDescent="0.25">
      <c r="A20" s="12" t="s">
        <v>18</v>
      </c>
      <c r="B20" s="12">
        <v>2</v>
      </c>
      <c r="C20" s="12">
        <v>3</v>
      </c>
      <c r="D20" s="213">
        <v>4</v>
      </c>
      <c r="E20" s="14">
        <v>5</v>
      </c>
      <c r="F20" s="214">
        <v>6</v>
      </c>
      <c r="G20" s="213">
        <v>7</v>
      </c>
      <c r="H20" s="183">
        <v>8</v>
      </c>
      <c r="I20" s="15">
        <v>9</v>
      </c>
      <c r="J20" s="213">
        <v>10</v>
      </c>
      <c r="K20" s="287">
        <v>11</v>
      </c>
      <c r="L20" s="15">
        <v>12</v>
      </c>
      <c r="M20" s="287">
        <v>13</v>
      </c>
      <c r="N20" s="14">
        <v>14</v>
      </c>
      <c r="O20" s="15">
        <v>15</v>
      </c>
      <c r="P20" s="15">
        <v>16</v>
      </c>
    </row>
    <row r="21" spans="1:20" s="19" customFormat="1" x14ac:dyDescent="0.25">
      <c r="A21" s="16"/>
      <c r="B21" s="17" t="s">
        <v>19</v>
      </c>
      <c r="C21" s="96"/>
      <c r="D21" s="335"/>
      <c r="E21" s="336"/>
      <c r="F21" s="337"/>
      <c r="G21" s="335"/>
      <c r="H21" s="338"/>
      <c r="I21" s="339"/>
      <c r="J21" s="335"/>
      <c r="L21" s="339"/>
      <c r="N21" s="336"/>
      <c r="O21" s="339"/>
      <c r="P21" s="340"/>
    </row>
    <row r="22" spans="1:20" s="19" customFormat="1" ht="32.25" customHeight="1" thickBot="1" x14ac:dyDescent="0.3">
      <c r="A22" s="20"/>
      <c r="B22" s="21" t="s">
        <v>20</v>
      </c>
      <c r="C22" s="368">
        <f>F22+I22+L22+O22</f>
        <v>611887</v>
      </c>
      <c r="D22" s="215">
        <f t="shared" ref="D22" si="0">SUM(D23,D26,D27,D43,D44)</f>
        <v>416329</v>
      </c>
      <c r="E22" s="23">
        <f>SUM(E23,E26,E27,E43,E44)</f>
        <v>0</v>
      </c>
      <c r="F22" s="216">
        <f t="shared" ref="F22:F27" si="1">D22+E22</f>
        <v>416329</v>
      </c>
      <c r="G22" s="215">
        <f>SUM(G23,G26,G44)</f>
        <v>165987</v>
      </c>
      <c r="H22" s="184">
        <f>SUM(H23,H26,H44)</f>
        <v>0</v>
      </c>
      <c r="I22" s="24">
        <f>G22+H22</f>
        <v>165987</v>
      </c>
      <c r="J22" s="215">
        <f>SUM(J23,J28,J44)</f>
        <v>29571</v>
      </c>
      <c r="K22" s="184">
        <f>SUM(K23,K28,K44)</f>
        <v>0</v>
      </c>
      <c r="L22" s="24">
        <f>J22+K22</f>
        <v>29571</v>
      </c>
      <c r="M22" s="288">
        <f>SUM(M23,M46)</f>
        <v>0</v>
      </c>
      <c r="N22" s="23">
        <f>SUM(N23,N46)</f>
        <v>0</v>
      </c>
      <c r="O22" s="24">
        <f>M22+N22</f>
        <v>0</v>
      </c>
      <c r="P22" s="341"/>
      <c r="R22" s="300"/>
      <c r="S22" s="300"/>
      <c r="T22" s="300"/>
    </row>
    <row r="23" spans="1:20" ht="21.75" customHeight="1" thickTop="1" x14ac:dyDescent="0.25">
      <c r="A23" s="25"/>
      <c r="B23" s="26" t="s">
        <v>21</v>
      </c>
      <c r="C23" s="369">
        <f>F23+I23+L23+O23</f>
        <v>8539</v>
      </c>
      <c r="D23" s="217">
        <f t="shared" ref="D23" si="2">SUM(D24:D25)</f>
        <v>0</v>
      </c>
      <c r="E23" s="28">
        <f>SUM(E24:E25)</f>
        <v>0</v>
      </c>
      <c r="F23" s="218">
        <f t="shared" si="1"/>
        <v>0</v>
      </c>
      <c r="G23" s="217">
        <f>SUM(G24:G25)</f>
        <v>0</v>
      </c>
      <c r="H23" s="185">
        <f>SUM(H24:H25)</f>
        <v>0</v>
      </c>
      <c r="I23" s="29">
        <f>G23+H23</f>
        <v>0</v>
      </c>
      <c r="J23" s="217">
        <f>SUM(J24:J25)</f>
        <v>8539</v>
      </c>
      <c r="K23" s="185">
        <f>SUM(K24:K25)</f>
        <v>0</v>
      </c>
      <c r="L23" s="29">
        <f>J23+K23</f>
        <v>8539</v>
      </c>
      <c r="M23" s="289">
        <f>SUM(M24:M25)</f>
        <v>0</v>
      </c>
      <c r="N23" s="28">
        <f>SUM(N24:N25)</f>
        <v>0</v>
      </c>
      <c r="O23" s="29">
        <f>M23+N23</f>
        <v>0</v>
      </c>
      <c r="P23" s="342"/>
      <c r="R23" s="300"/>
      <c r="S23" s="300"/>
      <c r="T23" s="300"/>
    </row>
    <row r="24" spans="1:20" x14ac:dyDescent="0.25">
      <c r="A24" s="30"/>
      <c r="B24" s="31" t="s">
        <v>22</v>
      </c>
      <c r="C24" s="370">
        <f>F24+I24+L24+O24</f>
        <v>0</v>
      </c>
      <c r="D24" s="219"/>
      <c r="E24" s="32"/>
      <c r="F24" s="220">
        <f t="shared" si="1"/>
        <v>0</v>
      </c>
      <c r="G24" s="219"/>
      <c r="H24" s="186"/>
      <c r="I24" s="33">
        <f>G24+H24</f>
        <v>0</v>
      </c>
      <c r="J24" s="219"/>
      <c r="K24" s="186"/>
      <c r="L24" s="33">
        <f>J24+K24</f>
        <v>0</v>
      </c>
      <c r="M24" s="290"/>
      <c r="N24" s="32"/>
      <c r="O24" s="33">
        <f>M24+N24</f>
        <v>0</v>
      </c>
      <c r="P24" s="343"/>
      <c r="R24" s="300"/>
      <c r="S24" s="300"/>
      <c r="T24" s="300"/>
    </row>
    <row r="25" spans="1:20" x14ac:dyDescent="0.25">
      <c r="A25" s="34"/>
      <c r="B25" s="35" t="s">
        <v>23</v>
      </c>
      <c r="C25" s="371">
        <f>F25+I25+L25+O25</f>
        <v>8539</v>
      </c>
      <c r="D25" s="221"/>
      <c r="E25" s="36"/>
      <c r="F25" s="222">
        <f t="shared" si="1"/>
        <v>0</v>
      </c>
      <c r="G25" s="221"/>
      <c r="H25" s="187"/>
      <c r="I25" s="37">
        <f>G25+H25</f>
        <v>0</v>
      </c>
      <c r="J25" s="221">
        <v>8539</v>
      </c>
      <c r="K25" s="187"/>
      <c r="L25" s="37">
        <f>J25+K25</f>
        <v>8539</v>
      </c>
      <c r="M25" s="291"/>
      <c r="N25" s="36"/>
      <c r="O25" s="37">
        <f>M25+N25</f>
        <v>0</v>
      </c>
      <c r="P25" s="344"/>
      <c r="R25" s="300"/>
      <c r="S25" s="300"/>
      <c r="T25" s="300"/>
    </row>
    <row r="26" spans="1:20" s="19" customFormat="1" ht="33.75" customHeight="1" thickBot="1" x14ac:dyDescent="0.3">
      <c r="A26" s="179">
        <v>19300</v>
      </c>
      <c r="B26" s="179" t="s">
        <v>277</v>
      </c>
      <c r="C26" s="372">
        <f>SUM(F26,I26)</f>
        <v>582316</v>
      </c>
      <c r="D26" s="223">
        <v>416329</v>
      </c>
      <c r="E26" s="39"/>
      <c r="F26" s="224">
        <f t="shared" si="1"/>
        <v>416329</v>
      </c>
      <c r="G26" s="223">
        <v>165987</v>
      </c>
      <c r="H26" s="188"/>
      <c r="I26" s="279">
        <f>G26+H26</f>
        <v>165987</v>
      </c>
      <c r="J26" s="304" t="s">
        <v>24</v>
      </c>
      <c r="K26" s="278" t="s">
        <v>24</v>
      </c>
      <c r="L26" s="41" t="s">
        <v>24</v>
      </c>
      <c r="M26" s="292" t="s">
        <v>24</v>
      </c>
      <c r="N26" s="40" t="s">
        <v>24</v>
      </c>
      <c r="O26" s="41" t="s">
        <v>24</v>
      </c>
      <c r="P26" s="344"/>
      <c r="R26" s="300"/>
      <c r="S26" s="300"/>
      <c r="T26" s="300"/>
    </row>
    <row r="27" spans="1:20" s="19" customFormat="1" ht="36.75" customHeight="1" thickTop="1" x14ac:dyDescent="0.25">
      <c r="A27" s="42"/>
      <c r="B27" s="42" t="s">
        <v>25</v>
      </c>
      <c r="C27" s="373">
        <f>F27</f>
        <v>0</v>
      </c>
      <c r="D27" s="225"/>
      <c r="E27" s="47"/>
      <c r="F27" s="234">
        <f t="shared" si="1"/>
        <v>0</v>
      </c>
      <c r="G27" s="226" t="s">
        <v>24</v>
      </c>
      <c r="H27" s="189" t="s">
        <v>24</v>
      </c>
      <c r="I27" s="46" t="s">
        <v>24</v>
      </c>
      <c r="J27" s="226" t="s">
        <v>24</v>
      </c>
      <c r="K27" s="189" t="s">
        <v>24</v>
      </c>
      <c r="L27" s="46" t="s">
        <v>24</v>
      </c>
      <c r="M27" s="293" t="s">
        <v>24</v>
      </c>
      <c r="N27" s="45" t="s">
        <v>24</v>
      </c>
      <c r="O27" s="46" t="s">
        <v>24</v>
      </c>
      <c r="P27" s="346"/>
      <c r="R27" s="300"/>
      <c r="S27" s="300"/>
      <c r="T27" s="300"/>
    </row>
    <row r="28" spans="1:20" s="19" customFormat="1" ht="36" x14ac:dyDescent="0.25">
      <c r="A28" s="42">
        <v>21300</v>
      </c>
      <c r="B28" s="42" t="s">
        <v>26</v>
      </c>
      <c r="C28" s="373">
        <f t="shared" ref="C28:C42" si="3">L28</f>
        <v>21032</v>
      </c>
      <c r="D28" s="226" t="s">
        <v>24</v>
      </c>
      <c r="E28" s="45" t="s">
        <v>24</v>
      </c>
      <c r="F28" s="227" t="s">
        <v>24</v>
      </c>
      <c r="G28" s="226" t="s">
        <v>24</v>
      </c>
      <c r="H28" s="189" t="s">
        <v>24</v>
      </c>
      <c r="I28" s="46" t="s">
        <v>24</v>
      </c>
      <c r="J28" s="249">
        <f>SUM(J29,J33,J35,J38)</f>
        <v>21032</v>
      </c>
      <c r="K28" s="105">
        <f>SUM(K29,K33,K35,K38)</f>
        <v>0</v>
      </c>
      <c r="L28" s="115">
        <f t="shared" ref="L28:L42" si="4">J28+K28</f>
        <v>21032</v>
      </c>
      <c r="M28" s="293" t="s">
        <v>24</v>
      </c>
      <c r="N28" s="45" t="s">
        <v>24</v>
      </c>
      <c r="O28" s="46" t="s">
        <v>24</v>
      </c>
      <c r="P28" s="346"/>
      <c r="R28" s="300"/>
      <c r="S28" s="300"/>
      <c r="T28" s="300"/>
    </row>
    <row r="29" spans="1:20" s="19" customFormat="1" ht="24" x14ac:dyDescent="0.25">
      <c r="A29" s="49">
        <v>21350</v>
      </c>
      <c r="B29" s="42" t="s">
        <v>27</v>
      </c>
      <c r="C29" s="373">
        <f t="shared" si="3"/>
        <v>14727</v>
      </c>
      <c r="D29" s="226" t="s">
        <v>24</v>
      </c>
      <c r="E29" s="45" t="s">
        <v>24</v>
      </c>
      <c r="F29" s="227" t="s">
        <v>24</v>
      </c>
      <c r="G29" s="226" t="s">
        <v>24</v>
      </c>
      <c r="H29" s="189" t="s">
        <v>24</v>
      </c>
      <c r="I29" s="46" t="s">
        <v>24</v>
      </c>
      <c r="J29" s="249">
        <f>SUM(J30:J32)</f>
        <v>14727</v>
      </c>
      <c r="K29" s="105">
        <f>SUM(K30:K32)</f>
        <v>0</v>
      </c>
      <c r="L29" s="115">
        <f t="shared" si="4"/>
        <v>14727</v>
      </c>
      <c r="M29" s="293" t="s">
        <v>24</v>
      </c>
      <c r="N29" s="45" t="s">
        <v>24</v>
      </c>
      <c r="O29" s="46" t="s">
        <v>24</v>
      </c>
      <c r="P29" s="346"/>
      <c r="R29" s="300"/>
      <c r="S29" s="300"/>
      <c r="T29" s="300"/>
    </row>
    <row r="30" spans="1:20" x14ac:dyDescent="0.25">
      <c r="A30" s="30">
        <v>21351</v>
      </c>
      <c r="B30" s="50" t="s">
        <v>28</v>
      </c>
      <c r="C30" s="374">
        <f t="shared" si="3"/>
        <v>0</v>
      </c>
      <c r="D30" s="228" t="s">
        <v>24</v>
      </c>
      <c r="E30" s="52" t="s">
        <v>24</v>
      </c>
      <c r="F30" s="229" t="s">
        <v>24</v>
      </c>
      <c r="G30" s="228" t="s">
        <v>24</v>
      </c>
      <c r="H30" s="190" t="s">
        <v>24</v>
      </c>
      <c r="I30" s="54" t="s">
        <v>24</v>
      </c>
      <c r="J30" s="252"/>
      <c r="K30" s="201"/>
      <c r="L30" s="109">
        <f t="shared" si="4"/>
        <v>0</v>
      </c>
      <c r="M30" s="305" t="s">
        <v>24</v>
      </c>
      <c r="N30" s="52" t="s">
        <v>24</v>
      </c>
      <c r="O30" s="54" t="s">
        <v>24</v>
      </c>
      <c r="P30" s="343"/>
      <c r="R30" s="300"/>
      <c r="S30" s="300"/>
      <c r="T30" s="300"/>
    </row>
    <row r="31" spans="1:20" x14ac:dyDescent="0.25">
      <c r="A31" s="34">
        <v>21352</v>
      </c>
      <c r="B31" s="56" t="s">
        <v>29</v>
      </c>
      <c r="C31" s="362">
        <f t="shared" si="3"/>
        <v>14727</v>
      </c>
      <c r="D31" s="230" t="s">
        <v>24</v>
      </c>
      <c r="E31" s="58" t="s">
        <v>24</v>
      </c>
      <c r="F31" s="231" t="s">
        <v>24</v>
      </c>
      <c r="G31" s="230" t="s">
        <v>24</v>
      </c>
      <c r="H31" s="191" t="s">
        <v>24</v>
      </c>
      <c r="I31" s="60" t="s">
        <v>24</v>
      </c>
      <c r="J31" s="253">
        <v>14727</v>
      </c>
      <c r="K31" s="202"/>
      <c r="L31" s="110">
        <f t="shared" si="4"/>
        <v>14727</v>
      </c>
      <c r="M31" s="306" t="s">
        <v>24</v>
      </c>
      <c r="N31" s="58" t="s">
        <v>24</v>
      </c>
      <c r="O31" s="60" t="s">
        <v>24</v>
      </c>
      <c r="P31" s="344"/>
      <c r="R31" s="300"/>
      <c r="S31" s="300"/>
      <c r="T31" s="300"/>
    </row>
    <row r="32" spans="1:20" ht="24" x14ac:dyDescent="0.25">
      <c r="A32" s="34">
        <v>21359</v>
      </c>
      <c r="B32" s="56" t="s">
        <v>30</v>
      </c>
      <c r="C32" s="362">
        <f t="shared" si="3"/>
        <v>0</v>
      </c>
      <c r="D32" s="230" t="s">
        <v>24</v>
      </c>
      <c r="E32" s="58" t="s">
        <v>24</v>
      </c>
      <c r="F32" s="231" t="s">
        <v>24</v>
      </c>
      <c r="G32" s="230" t="s">
        <v>24</v>
      </c>
      <c r="H32" s="191" t="s">
        <v>24</v>
      </c>
      <c r="I32" s="60" t="s">
        <v>24</v>
      </c>
      <c r="J32" s="253"/>
      <c r="K32" s="202"/>
      <c r="L32" s="110">
        <f t="shared" si="4"/>
        <v>0</v>
      </c>
      <c r="M32" s="306" t="s">
        <v>24</v>
      </c>
      <c r="N32" s="58" t="s">
        <v>24</v>
      </c>
      <c r="O32" s="60" t="s">
        <v>24</v>
      </c>
      <c r="P32" s="344"/>
      <c r="R32" s="300"/>
      <c r="S32" s="300"/>
      <c r="T32" s="300"/>
    </row>
    <row r="33" spans="1:20" s="19" customFormat="1" ht="36" x14ac:dyDescent="0.25">
      <c r="A33" s="49">
        <v>21370</v>
      </c>
      <c r="B33" s="42" t="s">
        <v>31</v>
      </c>
      <c r="C33" s="373">
        <f t="shared" si="3"/>
        <v>0</v>
      </c>
      <c r="D33" s="226" t="s">
        <v>24</v>
      </c>
      <c r="E33" s="45" t="s">
        <v>24</v>
      </c>
      <c r="F33" s="227" t="s">
        <v>24</v>
      </c>
      <c r="G33" s="226" t="s">
        <v>24</v>
      </c>
      <c r="H33" s="189" t="s">
        <v>24</v>
      </c>
      <c r="I33" s="46" t="s">
        <v>24</v>
      </c>
      <c r="J33" s="249">
        <f>SUM(J34)</f>
        <v>0</v>
      </c>
      <c r="K33" s="105">
        <f>SUM(K34)</f>
        <v>0</v>
      </c>
      <c r="L33" s="115">
        <f t="shared" si="4"/>
        <v>0</v>
      </c>
      <c r="M33" s="293" t="s">
        <v>24</v>
      </c>
      <c r="N33" s="45" t="s">
        <v>24</v>
      </c>
      <c r="O33" s="46" t="s">
        <v>24</v>
      </c>
      <c r="P33" s="346"/>
      <c r="R33" s="300"/>
      <c r="S33" s="300"/>
      <c r="T33" s="300"/>
    </row>
    <row r="34" spans="1:20" ht="36" x14ac:dyDescent="0.25">
      <c r="A34" s="63">
        <v>21379</v>
      </c>
      <c r="B34" s="64" t="s">
        <v>32</v>
      </c>
      <c r="C34" s="365">
        <f t="shared" si="3"/>
        <v>0</v>
      </c>
      <c r="D34" s="232" t="s">
        <v>24</v>
      </c>
      <c r="E34" s="55" t="s">
        <v>24</v>
      </c>
      <c r="F34" s="74" t="s">
        <v>24</v>
      </c>
      <c r="G34" s="232" t="s">
        <v>24</v>
      </c>
      <c r="H34" s="192" t="s">
        <v>24</v>
      </c>
      <c r="I34" s="67" t="s">
        <v>24</v>
      </c>
      <c r="J34" s="270"/>
      <c r="K34" s="211"/>
      <c r="L34" s="169">
        <f t="shared" si="4"/>
        <v>0</v>
      </c>
      <c r="M34" s="307" t="s">
        <v>24</v>
      </c>
      <c r="N34" s="55" t="s">
        <v>24</v>
      </c>
      <c r="O34" s="67" t="s">
        <v>24</v>
      </c>
      <c r="P34" s="347"/>
      <c r="R34" s="300"/>
      <c r="S34" s="300"/>
      <c r="T34" s="300"/>
    </row>
    <row r="35" spans="1:20" s="19" customFormat="1" x14ac:dyDescent="0.25">
      <c r="A35" s="49">
        <v>21380</v>
      </c>
      <c r="B35" s="42" t="s">
        <v>33</v>
      </c>
      <c r="C35" s="373">
        <f t="shared" si="3"/>
        <v>0</v>
      </c>
      <c r="D35" s="226" t="s">
        <v>24</v>
      </c>
      <c r="E35" s="45" t="s">
        <v>24</v>
      </c>
      <c r="F35" s="227" t="s">
        <v>24</v>
      </c>
      <c r="G35" s="226" t="s">
        <v>24</v>
      </c>
      <c r="H35" s="189" t="s">
        <v>24</v>
      </c>
      <c r="I35" s="46" t="s">
        <v>24</v>
      </c>
      <c r="J35" s="249">
        <f>SUM(J36:J37)</f>
        <v>0</v>
      </c>
      <c r="K35" s="105">
        <f>SUM(K36:K37)</f>
        <v>0</v>
      </c>
      <c r="L35" s="115">
        <f t="shared" si="4"/>
        <v>0</v>
      </c>
      <c r="M35" s="293" t="s">
        <v>24</v>
      </c>
      <c r="N35" s="45" t="s">
        <v>24</v>
      </c>
      <c r="O35" s="46" t="s">
        <v>24</v>
      </c>
      <c r="P35" s="346"/>
      <c r="R35" s="300"/>
      <c r="S35" s="300"/>
      <c r="T35" s="300"/>
    </row>
    <row r="36" spans="1:20" x14ac:dyDescent="0.25">
      <c r="A36" s="31">
        <v>21381</v>
      </c>
      <c r="B36" s="50" t="s">
        <v>34</v>
      </c>
      <c r="C36" s="374">
        <f t="shared" si="3"/>
        <v>0</v>
      </c>
      <c r="D36" s="228" t="s">
        <v>24</v>
      </c>
      <c r="E36" s="52" t="s">
        <v>24</v>
      </c>
      <c r="F36" s="229" t="s">
        <v>24</v>
      </c>
      <c r="G36" s="228" t="s">
        <v>24</v>
      </c>
      <c r="H36" s="190" t="s">
        <v>24</v>
      </c>
      <c r="I36" s="54" t="s">
        <v>24</v>
      </c>
      <c r="J36" s="252"/>
      <c r="K36" s="491"/>
      <c r="L36" s="492">
        <f t="shared" si="4"/>
        <v>0</v>
      </c>
      <c r="M36" s="493" t="s">
        <v>24</v>
      </c>
      <c r="N36" s="486" t="s">
        <v>24</v>
      </c>
      <c r="O36" s="489" t="s">
        <v>24</v>
      </c>
      <c r="P36" s="448"/>
      <c r="R36" s="300"/>
      <c r="S36" s="300"/>
      <c r="T36" s="300"/>
    </row>
    <row r="37" spans="1:20" ht="24" x14ac:dyDescent="0.25">
      <c r="A37" s="35">
        <v>21383</v>
      </c>
      <c r="B37" s="56" t="s">
        <v>35</v>
      </c>
      <c r="C37" s="362">
        <f t="shared" si="3"/>
        <v>0</v>
      </c>
      <c r="D37" s="230" t="s">
        <v>24</v>
      </c>
      <c r="E37" s="58" t="s">
        <v>24</v>
      </c>
      <c r="F37" s="231" t="s">
        <v>24</v>
      </c>
      <c r="G37" s="230" t="s">
        <v>24</v>
      </c>
      <c r="H37" s="191" t="s">
        <v>24</v>
      </c>
      <c r="I37" s="60" t="s">
        <v>24</v>
      </c>
      <c r="J37" s="253"/>
      <c r="K37" s="202"/>
      <c r="L37" s="110">
        <f t="shared" si="4"/>
        <v>0</v>
      </c>
      <c r="M37" s="306" t="s">
        <v>24</v>
      </c>
      <c r="N37" s="58" t="s">
        <v>24</v>
      </c>
      <c r="O37" s="60" t="s">
        <v>24</v>
      </c>
      <c r="P37" s="344"/>
      <c r="R37" s="300"/>
      <c r="S37" s="300"/>
      <c r="T37" s="300"/>
    </row>
    <row r="38" spans="1:20" s="19" customFormat="1" ht="24" x14ac:dyDescent="0.25">
      <c r="A38" s="49">
        <v>21390</v>
      </c>
      <c r="B38" s="42" t="s">
        <v>36</v>
      </c>
      <c r="C38" s="373">
        <f t="shared" si="3"/>
        <v>6305</v>
      </c>
      <c r="D38" s="226" t="s">
        <v>24</v>
      </c>
      <c r="E38" s="45" t="s">
        <v>24</v>
      </c>
      <c r="F38" s="227" t="s">
        <v>24</v>
      </c>
      <c r="G38" s="226" t="s">
        <v>24</v>
      </c>
      <c r="H38" s="189" t="s">
        <v>24</v>
      </c>
      <c r="I38" s="46" t="s">
        <v>24</v>
      </c>
      <c r="J38" s="249">
        <f>SUM(J39:J42)</f>
        <v>6305</v>
      </c>
      <c r="K38" s="105">
        <f>SUM(K39:K42)</f>
        <v>0</v>
      </c>
      <c r="L38" s="115">
        <f t="shared" si="4"/>
        <v>6305</v>
      </c>
      <c r="M38" s="293" t="s">
        <v>24</v>
      </c>
      <c r="N38" s="45" t="s">
        <v>24</v>
      </c>
      <c r="O38" s="46" t="s">
        <v>24</v>
      </c>
      <c r="P38" s="346"/>
      <c r="R38" s="300"/>
      <c r="S38" s="300"/>
      <c r="T38" s="300"/>
    </row>
    <row r="39" spans="1:20" ht="24" x14ac:dyDescent="0.25">
      <c r="A39" s="31">
        <v>21391</v>
      </c>
      <c r="B39" s="50" t="s">
        <v>37</v>
      </c>
      <c r="C39" s="374">
        <f t="shared" si="3"/>
        <v>0</v>
      </c>
      <c r="D39" s="228" t="s">
        <v>24</v>
      </c>
      <c r="E39" s="52" t="s">
        <v>24</v>
      </c>
      <c r="F39" s="229" t="s">
        <v>24</v>
      </c>
      <c r="G39" s="228" t="s">
        <v>24</v>
      </c>
      <c r="H39" s="190" t="s">
        <v>24</v>
      </c>
      <c r="I39" s="54" t="s">
        <v>24</v>
      </c>
      <c r="J39" s="252"/>
      <c r="K39" s="201"/>
      <c r="L39" s="109">
        <f t="shared" si="4"/>
        <v>0</v>
      </c>
      <c r="M39" s="305" t="s">
        <v>24</v>
      </c>
      <c r="N39" s="52" t="s">
        <v>24</v>
      </c>
      <c r="O39" s="54" t="s">
        <v>24</v>
      </c>
      <c r="P39" s="343"/>
      <c r="R39" s="300"/>
      <c r="S39" s="300"/>
      <c r="T39" s="300"/>
    </row>
    <row r="40" spans="1:20" x14ac:dyDescent="0.25">
      <c r="A40" s="35">
        <v>21393</v>
      </c>
      <c r="B40" s="56" t="s">
        <v>38</v>
      </c>
      <c r="C40" s="362">
        <f t="shared" si="3"/>
        <v>0</v>
      </c>
      <c r="D40" s="230" t="s">
        <v>24</v>
      </c>
      <c r="E40" s="58" t="s">
        <v>24</v>
      </c>
      <c r="F40" s="231" t="s">
        <v>24</v>
      </c>
      <c r="G40" s="230" t="s">
        <v>24</v>
      </c>
      <c r="H40" s="191" t="s">
        <v>24</v>
      </c>
      <c r="I40" s="60" t="s">
        <v>24</v>
      </c>
      <c r="J40" s="253"/>
      <c r="K40" s="202"/>
      <c r="L40" s="110">
        <f t="shared" si="4"/>
        <v>0</v>
      </c>
      <c r="M40" s="306" t="s">
        <v>24</v>
      </c>
      <c r="N40" s="58" t="s">
        <v>24</v>
      </c>
      <c r="O40" s="60" t="s">
        <v>24</v>
      </c>
      <c r="P40" s="344"/>
      <c r="R40" s="300"/>
      <c r="S40" s="300"/>
      <c r="T40" s="300"/>
    </row>
    <row r="41" spans="1:20" x14ac:dyDescent="0.25">
      <c r="A41" s="35">
        <v>21395</v>
      </c>
      <c r="B41" s="56" t="s">
        <v>39</v>
      </c>
      <c r="C41" s="362">
        <f t="shared" si="3"/>
        <v>0</v>
      </c>
      <c r="D41" s="230" t="s">
        <v>24</v>
      </c>
      <c r="E41" s="58" t="s">
        <v>24</v>
      </c>
      <c r="F41" s="231" t="s">
        <v>24</v>
      </c>
      <c r="G41" s="230" t="s">
        <v>24</v>
      </c>
      <c r="H41" s="191" t="s">
        <v>24</v>
      </c>
      <c r="I41" s="60" t="s">
        <v>24</v>
      </c>
      <c r="J41" s="253"/>
      <c r="K41" s="202"/>
      <c r="L41" s="110">
        <f t="shared" si="4"/>
        <v>0</v>
      </c>
      <c r="M41" s="306" t="s">
        <v>24</v>
      </c>
      <c r="N41" s="58" t="s">
        <v>24</v>
      </c>
      <c r="O41" s="60" t="s">
        <v>24</v>
      </c>
      <c r="P41" s="344"/>
      <c r="R41" s="300"/>
      <c r="S41" s="300"/>
      <c r="T41" s="300"/>
    </row>
    <row r="42" spans="1:20" ht="24" x14ac:dyDescent="0.25">
      <c r="A42" s="35">
        <v>21399</v>
      </c>
      <c r="B42" s="56" t="s">
        <v>40</v>
      </c>
      <c r="C42" s="362">
        <f t="shared" si="3"/>
        <v>6305</v>
      </c>
      <c r="D42" s="230" t="s">
        <v>24</v>
      </c>
      <c r="E42" s="58" t="s">
        <v>24</v>
      </c>
      <c r="F42" s="231" t="s">
        <v>24</v>
      </c>
      <c r="G42" s="230" t="s">
        <v>24</v>
      </c>
      <c r="H42" s="191" t="s">
        <v>24</v>
      </c>
      <c r="I42" s="60" t="s">
        <v>24</v>
      </c>
      <c r="J42" s="253">
        <v>6305</v>
      </c>
      <c r="K42" s="202"/>
      <c r="L42" s="110">
        <f t="shared" si="4"/>
        <v>6305</v>
      </c>
      <c r="M42" s="306" t="s">
        <v>24</v>
      </c>
      <c r="N42" s="58" t="s">
        <v>24</v>
      </c>
      <c r="O42" s="60" t="s">
        <v>24</v>
      </c>
      <c r="P42" s="344"/>
      <c r="R42" s="300"/>
      <c r="S42" s="300"/>
      <c r="T42" s="300"/>
    </row>
    <row r="43" spans="1:20" s="19" customFormat="1" ht="36.75" customHeight="1" x14ac:dyDescent="0.25">
      <c r="A43" s="49">
        <v>21420</v>
      </c>
      <c r="B43" s="42" t="s">
        <v>41</v>
      </c>
      <c r="C43" s="375">
        <f>F43</f>
        <v>0</v>
      </c>
      <c r="D43" s="233"/>
      <c r="E43" s="44"/>
      <c r="F43" s="234">
        <f>D43+E43</f>
        <v>0</v>
      </c>
      <c r="G43" s="226" t="s">
        <v>24</v>
      </c>
      <c r="H43" s="189" t="s">
        <v>24</v>
      </c>
      <c r="I43" s="46" t="s">
        <v>24</v>
      </c>
      <c r="J43" s="226" t="s">
        <v>24</v>
      </c>
      <c r="K43" s="189" t="s">
        <v>24</v>
      </c>
      <c r="L43" s="46" t="s">
        <v>24</v>
      </c>
      <c r="M43" s="293" t="s">
        <v>24</v>
      </c>
      <c r="N43" s="45" t="s">
        <v>24</v>
      </c>
      <c r="O43" s="46" t="s">
        <v>24</v>
      </c>
      <c r="P43" s="346"/>
      <c r="R43" s="300"/>
      <c r="S43" s="300"/>
      <c r="T43" s="300"/>
    </row>
    <row r="44" spans="1:20" s="19" customFormat="1" ht="24" x14ac:dyDescent="0.25">
      <c r="A44" s="71">
        <v>21490</v>
      </c>
      <c r="B44" s="72" t="s">
        <v>42</v>
      </c>
      <c r="C44" s="375">
        <f>F44+I44+L44</f>
        <v>0</v>
      </c>
      <c r="D44" s="235">
        <f t="shared" ref="D44" si="5">D45</f>
        <v>0</v>
      </c>
      <c r="E44" s="73">
        <f>E45</f>
        <v>0</v>
      </c>
      <c r="F44" s="236">
        <f>D44+E44</f>
        <v>0</v>
      </c>
      <c r="G44" s="235">
        <f t="shared" ref="G44:K44" si="6">G45</f>
        <v>0</v>
      </c>
      <c r="H44" s="193">
        <f t="shared" si="6"/>
        <v>0</v>
      </c>
      <c r="I44" s="280">
        <f>G44+H44</f>
        <v>0</v>
      </c>
      <c r="J44" s="235">
        <f t="shared" ref="J44" si="7">J45</f>
        <v>0</v>
      </c>
      <c r="K44" s="193">
        <f t="shared" si="6"/>
        <v>0</v>
      </c>
      <c r="L44" s="280">
        <f>J44+K44</f>
        <v>0</v>
      </c>
      <c r="M44" s="293" t="s">
        <v>24</v>
      </c>
      <c r="N44" s="45" t="s">
        <v>24</v>
      </c>
      <c r="O44" s="46" t="s">
        <v>24</v>
      </c>
      <c r="P44" s="346"/>
      <c r="R44" s="300"/>
      <c r="S44" s="300"/>
      <c r="T44" s="300"/>
    </row>
    <row r="45" spans="1:20" s="19" customFormat="1" ht="24" x14ac:dyDescent="0.25">
      <c r="A45" s="35">
        <v>21499</v>
      </c>
      <c r="B45" s="56" t="s">
        <v>43</v>
      </c>
      <c r="C45" s="376">
        <f>F45+I45+L45</f>
        <v>0</v>
      </c>
      <c r="D45" s="219"/>
      <c r="E45" s="32"/>
      <c r="F45" s="220">
        <f>D45+E45</f>
        <v>0</v>
      </c>
      <c r="G45" s="281"/>
      <c r="H45" s="186"/>
      <c r="I45" s="33">
        <f>G45+H45</f>
        <v>0</v>
      </c>
      <c r="J45" s="219"/>
      <c r="K45" s="186"/>
      <c r="L45" s="33">
        <f>J45+K45</f>
        <v>0</v>
      </c>
      <c r="M45" s="307" t="s">
        <v>24</v>
      </c>
      <c r="N45" s="55" t="s">
        <v>24</v>
      </c>
      <c r="O45" s="67" t="s">
        <v>24</v>
      </c>
      <c r="P45" s="347"/>
      <c r="R45" s="300"/>
      <c r="S45" s="300"/>
      <c r="T45" s="300"/>
    </row>
    <row r="46" spans="1:20" ht="24" x14ac:dyDescent="0.25">
      <c r="A46" s="75">
        <v>23000</v>
      </c>
      <c r="B46" s="76" t="s">
        <v>44</v>
      </c>
      <c r="C46" s="375">
        <f>O46</f>
        <v>0</v>
      </c>
      <c r="D46" s="237" t="s">
        <v>24</v>
      </c>
      <c r="E46" s="61" t="s">
        <v>24</v>
      </c>
      <c r="F46" s="238" t="s">
        <v>24</v>
      </c>
      <c r="G46" s="237" t="s">
        <v>24</v>
      </c>
      <c r="H46" s="194" t="s">
        <v>24</v>
      </c>
      <c r="I46" s="282" t="s">
        <v>24</v>
      </c>
      <c r="J46" s="237" t="s">
        <v>24</v>
      </c>
      <c r="K46" s="194" t="s">
        <v>24</v>
      </c>
      <c r="L46" s="282" t="s">
        <v>24</v>
      </c>
      <c r="M46" s="296">
        <f>SUM(M47:M48)</f>
        <v>0</v>
      </c>
      <c r="N46" s="70">
        <f>SUM(N47:N48)</f>
        <v>0</v>
      </c>
      <c r="O46" s="315">
        <f>M46+N46</f>
        <v>0</v>
      </c>
      <c r="P46" s="346"/>
      <c r="R46" s="300"/>
      <c r="S46" s="300"/>
      <c r="T46" s="300"/>
    </row>
    <row r="47" spans="1:20" ht="24" x14ac:dyDescent="0.25">
      <c r="A47" s="77">
        <v>23410</v>
      </c>
      <c r="B47" s="78" t="s">
        <v>45</v>
      </c>
      <c r="C47" s="377">
        <f>O47</f>
        <v>0</v>
      </c>
      <c r="D47" s="239" t="s">
        <v>24</v>
      </c>
      <c r="E47" s="80" t="s">
        <v>24</v>
      </c>
      <c r="F47" s="240" t="s">
        <v>24</v>
      </c>
      <c r="G47" s="239" t="s">
        <v>24</v>
      </c>
      <c r="H47" s="195" t="s">
        <v>24</v>
      </c>
      <c r="I47" s="283" t="s">
        <v>24</v>
      </c>
      <c r="J47" s="239" t="s">
        <v>24</v>
      </c>
      <c r="K47" s="195" t="s">
        <v>24</v>
      </c>
      <c r="L47" s="283" t="s">
        <v>24</v>
      </c>
      <c r="M47" s="297"/>
      <c r="N47" s="84"/>
      <c r="O47" s="81">
        <f>M47+N47</f>
        <v>0</v>
      </c>
      <c r="P47" s="348"/>
      <c r="R47" s="300"/>
      <c r="S47" s="300"/>
      <c r="T47" s="300"/>
    </row>
    <row r="48" spans="1:20" ht="24" x14ac:dyDescent="0.25">
      <c r="A48" s="77">
        <v>23510</v>
      </c>
      <c r="B48" s="78" t="s">
        <v>46</v>
      </c>
      <c r="C48" s="377">
        <f>O48</f>
        <v>0</v>
      </c>
      <c r="D48" s="239" t="s">
        <v>24</v>
      </c>
      <c r="E48" s="80" t="s">
        <v>24</v>
      </c>
      <c r="F48" s="240" t="s">
        <v>24</v>
      </c>
      <c r="G48" s="239" t="s">
        <v>24</v>
      </c>
      <c r="H48" s="195" t="s">
        <v>24</v>
      </c>
      <c r="I48" s="283" t="s">
        <v>24</v>
      </c>
      <c r="J48" s="239" t="s">
        <v>24</v>
      </c>
      <c r="K48" s="195" t="s">
        <v>24</v>
      </c>
      <c r="L48" s="283" t="s">
        <v>24</v>
      </c>
      <c r="M48" s="297"/>
      <c r="N48" s="84"/>
      <c r="O48" s="81">
        <f>M48+N48</f>
        <v>0</v>
      </c>
      <c r="P48" s="348"/>
      <c r="R48" s="300"/>
      <c r="S48" s="300"/>
      <c r="T48" s="300"/>
    </row>
    <row r="49" spans="1:20" x14ac:dyDescent="0.25">
      <c r="A49" s="82"/>
      <c r="B49" s="78"/>
      <c r="C49" s="378"/>
      <c r="D49" s="239"/>
      <c r="E49" s="80"/>
      <c r="F49" s="324"/>
      <c r="G49" s="239"/>
      <c r="H49" s="195"/>
      <c r="I49" s="283"/>
      <c r="J49" s="79"/>
      <c r="K49" s="325"/>
      <c r="L49" s="326"/>
      <c r="M49" s="327"/>
      <c r="N49" s="328"/>
      <c r="O49" s="326"/>
      <c r="P49" s="348"/>
      <c r="R49" s="300"/>
      <c r="S49" s="300"/>
      <c r="T49" s="300"/>
    </row>
    <row r="50" spans="1:20" s="19" customFormat="1" x14ac:dyDescent="0.25">
      <c r="A50" s="85"/>
      <c r="B50" s="86" t="s">
        <v>47</v>
      </c>
      <c r="C50" s="379"/>
      <c r="D50" s="329"/>
      <c r="E50" s="330"/>
      <c r="F50" s="331"/>
      <c r="G50" s="329"/>
      <c r="H50" s="332"/>
      <c r="I50" s="333"/>
      <c r="J50" s="329"/>
      <c r="K50" s="332"/>
      <c r="L50" s="333"/>
      <c r="M50" s="334"/>
      <c r="N50" s="330"/>
      <c r="O50" s="333"/>
      <c r="P50" s="349"/>
      <c r="R50" s="300"/>
      <c r="S50" s="300"/>
      <c r="T50" s="300"/>
    </row>
    <row r="51" spans="1:20" s="19" customFormat="1" ht="12.75" thickBot="1" x14ac:dyDescent="0.3">
      <c r="A51" s="87"/>
      <c r="B51" s="20" t="s">
        <v>48</v>
      </c>
      <c r="C51" s="380">
        <f t="shared" ref="C51:C114" si="8">F51+I51+L51+O51</f>
        <v>611887</v>
      </c>
      <c r="D51" s="241">
        <f t="shared" ref="D51" si="9">SUM(D52,D283)</f>
        <v>416329</v>
      </c>
      <c r="E51" s="89">
        <f>SUM(E52,E283)</f>
        <v>0</v>
      </c>
      <c r="F51" s="242">
        <f t="shared" ref="F51:F115" si="10">D51+E51</f>
        <v>416329</v>
      </c>
      <c r="G51" s="241">
        <f>SUM(G52,G283)</f>
        <v>165987</v>
      </c>
      <c r="H51" s="196">
        <f>SUM(H52,H283)</f>
        <v>0</v>
      </c>
      <c r="I51" s="90">
        <f t="shared" ref="I51:I115" si="11">G51+H51</f>
        <v>165987</v>
      </c>
      <c r="J51" s="241">
        <f>SUM(J52,J283)</f>
        <v>29571</v>
      </c>
      <c r="K51" s="196">
        <f>SUM(K52,K283)</f>
        <v>0</v>
      </c>
      <c r="L51" s="90">
        <f t="shared" ref="L51:L115" si="12">J51+K51</f>
        <v>29571</v>
      </c>
      <c r="M51" s="298">
        <f>SUM(M52,M283)</f>
        <v>0</v>
      </c>
      <c r="N51" s="89">
        <f>SUM(N52,N283)</f>
        <v>0</v>
      </c>
      <c r="O51" s="90">
        <f t="shared" ref="O51:O115" si="13">M51+N51</f>
        <v>0</v>
      </c>
      <c r="P51" s="341"/>
      <c r="R51" s="300"/>
      <c r="S51" s="300"/>
      <c r="T51" s="300"/>
    </row>
    <row r="52" spans="1:20" s="19" customFormat="1" ht="36.75" thickTop="1" x14ac:dyDescent="0.25">
      <c r="A52" s="91"/>
      <c r="B52" s="92" t="s">
        <v>49</v>
      </c>
      <c r="C52" s="381">
        <f t="shared" si="8"/>
        <v>611887</v>
      </c>
      <c r="D52" s="243">
        <f t="shared" ref="D52" si="14">SUM(D53,D195)</f>
        <v>416329</v>
      </c>
      <c r="E52" s="94">
        <f>SUM(E53,E195)</f>
        <v>0</v>
      </c>
      <c r="F52" s="244">
        <f t="shared" si="10"/>
        <v>416329</v>
      </c>
      <c r="G52" s="243">
        <f>SUM(G53,G195)</f>
        <v>165987</v>
      </c>
      <c r="H52" s="197">
        <f>SUM(H53,H195)</f>
        <v>0</v>
      </c>
      <c r="I52" s="95">
        <f t="shared" si="11"/>
        <v>165987</v>
      </c>
      <c r="J52" s="243">
        <f>SUM(J53,J195)</f>
        <v>29571</v>
      </c>
      <c r="K52" s="197">
        <f>SUM(K53,K195)</f>
        <v>0</v>
      </c>
      <c r="L52" s="95">
        <f t="shared" si="12"/>
        <v>29571</v>
      </c>
      <c r="M52" s="299">
        <f>SUM(M53,M195)</f>
        <v>0</v>
      </c>
      <c r="N52" s="94">
        <f>SUM(N53,N195)</f>
        <v>0</v>
      </c>
      <c r="O52" s="95">
        <f t="shared" si="13"/>
        <v>0</v>
      </c>
      <c r="P52" s="350"/>
      <c r="R52" s="300"/>
      <c r="S52" s="300"/>
      <c r="T52" s="300"/>
    </row>
    <row r="53" spans="1:20" s="19" customFormat="1" ht="24" x14ac:dyDescent="0.25">
      <c r="A53" s="96"/>
      <c r="B53" s="16" t="s">
        <v>50</v>
      </c>
      <c r="C53" s="382">
        <f t="shared" si="8"/>
        <v>593204</v>
      </c>
      <c r="D53" s="245">
        <f t="shared" ref="D53" si="15">SUM(D54,D76,D174,D188)</f>
        <v>406113</v>
      </c>
      <c r="E53" s="98">
        <f>SUM(E54,E76,E174,E188)</f>
        <v>0</v>
      </c>
      <c r="F53" s="246">
        <f t="shared" si="10"/>
        <v>406113</v>
      </c>
      <c r="G53" s="245">
        <f>SUM(G54,G76,G174,G188)</f>
        <v>164787</v>
      </c>
      <c r="H53" s="198">
        <f>SUM(H54,H76,H174,H188)</f>
        <v>0</v>
      </c>
      <c r="I53" s="99">
        <f t="shared" si="11"/>
        <v>164787</v>
      </c>
      <c r="J53" s="245">
        <f>SUM(J54,J76,J174,J188)</f>
        <v>22304</v>
      </c>
      <c r="K53" s="198">
        <f>SUM(K54,K76,K174,K188)</f>
        <v>0</v>
      </c>
      <c r="L53" s="99">
        <f t="shared" si="12"/>
        <v>22304</v>
      </c>
      <c r="M53" s="300">
        <f>SUM(M54,M76,M174,M188)</f>
        <v>0</v>
      </c>
      <c r="N53" s="98">
        <f>SUM(N54,N76,N174,N188)</f>
        <v>0</v>
      </c>
      <c r="O53" s="99">
        <f t="shared" si="13"/>
        <v>0</v>
      </c>
      <c r="P53" s="351"/>
      <c r="R53" s="300"/>
      <c r="S53" s="300"/>
      <c r="T53" s="300"/>
    </row>
    <row r="54" spans="1:20" s="19" customFormat="1" x14ac:dyDescent="0.25">
      <c r="A54" s="100">
        <v>1000</v>
      </c>
      <c r="B54" s="100" t="s">
        <v>51</v>
      </c>
      <c r="C54" s="383">
        <f t="shared" si="8"/>
        <v>496639</v>
      </c>
      <c r="D54" s="247">
        <f t="shared" ref="D54" si="16">SUM(D55,D68)</f>
        <v>334181</v>
      </c>
      <c r="E54" s="102">
        <f>SUM(E55,E68)</f>
        <v>0</v>
      </c>
      <c r="F54" s="248">
        <f t="shared" si="10"/>
        <v>334181</v>
      </c>
      <c r="G54" s="247">
        <f>SUM(G55,G68)</f>
        <v>162458</v>
      </c>
      <c r="H54" s="199">
        <f>SUM(H55,H68)</f>
        <v>0</v>
      </c>
      <c r="I54" s="103">
        <f t="shared" si="11"/>
        <v>162458</v>
      </c>
      <c r="J54" s="247">
        <f>SUM(J55,J68)</f>
        <v>0</v>
      </c>
      <c r="K54" s="199">
        <f>SUM(K55,K68)</f>
        <v>0</v>
      </c>
      <c r="L54" s="103">
        <f t="shared" si="12"/>
        <v>0</v>
      </c>
      <c r="M54" s="139">
        <f>SUM(M55,M68)</f>
        <v>0</v>
      </c>
      <c r="N54" s="102">
        <f>SUM(N55,N68)</f>
        <v>0</v>
      </c>
      <c r="O54" s="103">
        <f t="shared" si="13"/>
        <v>0</v>
      </c>
      <c r="P54" s="352"/>
      <c r="R54" s="300"/>
      <c r="S54" s="300"/>
      <c r="T54" s="300"/>
    </row>
    <row r="55" spans="1:20" x14ac:dyDescent="0.25">
      <c r="A55" s="42">
        <v>1100</v>
      </c>
      <c r="B55" s="104" t="s">
        <v>52</v>
      </c>
      <c r="C55" s="373">
        <f t="shared" si="8"/>
        <v>375106</v>
      </c>
      <c r="D55" s="249">
        <f t="shared" ref="D55" si="17">SUM(D56,D59,D67)</f>
        <v>245557</v>
      </c>
      <c r="E55" s="48">
        <f>SUM(E56,E59,E67)</f>
        <v>-1500</v>
      </c>
      <c r="F55" s="250">
        <f t="shared" si="10"/>
        <v>244057</v>
      </c>
      <c r="G55" s="249">
        <f>SUM(G56,G59,G67)</f>
        <v>130949</v>
      </c>
      <c r="H55" s="105">
        <f>SUM(H56,H59,H67)</f>
        <v>100</v>
      </c>
      <c r="I55" s="115">
        <f t="shared" si="11"/>
        <v>131049</v>
      </c>
      <c r="J55" s="249">
        <f>SUM(J56,J59,J67)</f>
        <v>0</v>
      </c>
      <c r="K55" s="105">
        <f>SUM(K56,K59,K67)</f>
        <v>0</v>
      </c>
      <c r="L55" s="115">
        <f t="shared" si="12"/>
        <v>0</v>
      </c>
      <c r="M55" s="140">
        <f>SUM(M56,M59,M67)</f>
        <v>0</v>
      </c>
      <c r="N55" s="130">
        <f>SUM(N56,N59,N67)</f>
        <v>0</v>
      </c>
      <c r="O55" s="160">
        <f t="shared" si="13"/>
        <v>0</v>
      </c>
      <c r="P55" s="353"/>
      <c r="R55" s="300"/>
      <c r="S55" s="300"/>
      <c r="T55" s="300"/>
    </row>
    <row r="56" spans="1:20" x14ac:dyDescent="0.25">
      <c r="A56" s="106">
        <v>1110</v>
      </c>
      <c r="B56" s="78" t="s">
        <v>53</v>
      </c>
      <c r="C56" s="378">
        <f t="shared" si="8"/>
        <v>342012</v>
      </c>
      <c r="D56" s="131">
        <f t="shared" ref="D56" si="18">SUM(D57:D58)</f>
        <v>218727</v>
      </c>
      <c r="E56" s="107">
        <f>SUM(E57:E58)</f>
        <v>0</v>
      </c>
      <c r="F56" s="251">
        <f t="shared" si="10"/>
        <v>218727</v>
      </c>
      <c r="G56" s="131">
        <f>SUM(G57:G58)</f>
        <v>123185</v>
      </c>
      <c r="H56" s="200">
        <f>SUM(H57:H58)</f>
        <v>100</v>
      </c>
      <c r="I56" s="108">
        <f t="shared" si="11"/>
        <v>123285</v>
      </c>
      <c r="J56" s="131">
        <f>SUM(J57:J58)</f>
        <v>0</v>
      </c>
      <c r="K56" s="200">
        <f>SUM(K57:K58)</f>
        <v>0</v>
      </c>
      <c r="L56" s="108">
        <f t="shared" si="12"/>
        <v>0</v>
      </c>
      <c r="M56" s="136">
        <f>SUM(M57:M58)</f>
        <v>0</v>
      </c>
      <c r="N56" s="107">
        <f>SUM(N57:N58)</f>
        <v>0</v>
      </c>
      <c r="O56" s="108">
        <f t="shared" si="13"/>
        <v>0</v>
      </c>
      <c r="P56" s="348"/>
      <c r="R56" s="300"/>
      <c r="S56" s="300"/>
      <c r="T56" s="300"/>
    </row>
    <row r="57" spans="1:20" x14ac:dyDescent="0.25">
      <c r="A57" s="31">
        <v>1111</v>
      </c>
      <c r="B57" s="50" t="s">
        <v>54</v>
      </c>
      <c r="C57" s="374">
        <f t="shared" si="8"/>
        <v>0</v>
      </c>
      <c r="D57" s="252"/>
      <c r="E57" s="53"/>
      <c r="F57" s="145">
        <f t="shared" si="10"/>
        <v>0</v>
      </c>
      <c r="G57" s="252"/>
      <c r="H57" s="201"/>
      <c r="I57" s="109">
        <f t="shared" si="11"/>
        <v>0</v>
      </c>
      <c r="J57" s="252"/>
      <c r="K57" s="201"/>
      <c r="L57" s="109">
        <f t="shared" si="12"/>
        <v>0</v>
      </c>
      <c r="M57" s="294"/>
      <c r="N57" s="53"/>
      <c r="O57" s="109">
        <f t="shared" si="13"/>
        <v>0</v>
      </c>
      <c r="P57" s="343"/>
      <c r="R57" s="300"/>
      <c r="S57" s="300"/>
      <c r="T57" s="300"/>
    </row>
    <row r="58" spans="1:20" ht="44.25" customHeight="1" x14ac:dyDescent="0.25">
      <c r="A58" s="35">
        <v>1119</v>
      </c>
      <c r="B58" s="56" t="s">
        <v>55</v>
      </c>
      <c r="C58" s="362">
        <f t="shared" si="8"/>
        <v>342012</v>
      </c>
      <c r="D58" s="253">
        <v>218727</v>
      </c>
      <c r="E58" s="59"/>
      <c r="F58" s="143">
        <f t="shared" si="10"/>
        <v>218727</v>
      </c>
      <c r="G58" s="253">
        <v>123185</v>
      </c>
      <c r="H58" s="202">
        <v>100</v>
      </c>
      <c r="I58" s="110">
        <f t="shared" si="11"/>
        <v>123285</v>
      </c>
      <c r="J58" s="253"/>
      <c r="K58" s="202"/>
      <c r="L58" s="110">
        <f t="shared" si="12"/>
        <v>0</v>
      </c>
      <c r="M58" s="125"/>
      <c r="N58" s="59"/>
      <c r="O58" s="110">
        <f t="shared" si="13"/>
        <v>0</v>
      </c>
      <c r="P58" s="344" t="s">
        <v>343</v>
      </c>
      <c r="R58" s="300"/>
      <c r="S58" s="300"/>
      <c r="T58" s="300"/>
    </row>
    <row r="59" spans="1:20" ht="23.25" customHeight="1" x14ac:dyDescent="0.25">
      <c r="A59" s="111">
        <v>1140</v>
      </c>
      <c r="B59" s="56" t="s">
        <v>56</v>
      </c>
      <c r="C59" s="362">
        <f t="shared" si="8"/>
        <v>33094</v>
      </c>
      <c r="D59" s="254">
        <f t="shared" ref="D59" si="19">SUM(D60:D66)</f>
        <v>26830</v>
      </c>
      <c r="E59" s="38">
        <f>SUM(E60:E66)</f>
        <v>-1500</v>
      </c>
      <c r="F59" s="149">
        <f>D59+E59</f>
        <v>25330</v>
      </c>
      <c r="G59" s="254">
        <f>SUM(G60:G66)</f>
        <v>7764</v>
      </c>
      <c r="H59" s="118">
        <f>SUM(H60:H66)</f>
        <v>0</v>
      </c>
      <c r="I59" s="112">
        <f t="shared" si="11"/>
        <v>7764</v>
      </c>
      <c r="J59" s="254">
        <f>SUM(J60:J66)</f>
        <v>0</v>
      </c>
      <c r="K59" s="118">
        <f>SUM(K60:K66)</f>
        <v>0</v>
      </c>
      <c r="L59" s="112">
        <f t="shared" si="12"/>
        <v>0</v>
      </c>
      <c r="M59" s="135">
        <f>SUM(M60:M66)</f>
        <v>0</v>
      </c>
      <c r="N59" s="38">
        <f>SUM(N60:N66)</f>
        <v>0</v>
      </c>
      <c r="O59" s="112">
        <f t="shared" si="13"/>
        <v>0</v>
      </c>
      <c r="P59" s="344"/>
      <c r="R59" s="300"/>
      <c r="S59" s="300"/>
      <c r="T59" s="300"/>
    </row>
    <row r="60" spans="1:20" x14ac:dyDescent="0.25">
      <c r="A60" s="35">
        <v>1141</v>
      </c>
      <c r="B60" s="56" t="s">
        <v>57</v>
      </c>
      <c r="C60" s="362">
        <f t="shared" si="8"/>
        <v>3723</v>
      </c>
      <c r="D60" s="253">
        <v>3723</v>
      </c>
      <c r="E60" s="59"/>
      <c r="F60" s="143">
        <f t="shared" si="10"/>
        <v>3723</v>
      </c>
      <c r="G60" s="253"/>
      <c r="H60" s="202"/>
      <c r="I60" s="110">
        <f t="shared" si="11"/>
        <v>0</v>
      </c>
      <c r="J60" s="253"/>
      <c r="K60" s="202"/>
      <c r="L60" s="110">
        <f t="shared" si="12"/>
        <v>0</v>
      </c>
      <c r="M60" s="125"/>
      <c r="N60" s="59"/>
      <c r="O60" s="110">
        <f t="shared" si="13"/>
        <v>0</v>
      </c>
      <c r="P60" s="344"/>
      <c r="R60" s="300"/>
      <c r="S60" s="300"/>
      <c r="T60" s="300"/>
    </row>
    <row r="61" spans="1:20" ht="24.75" customHeight="1" x14ac:dyDescent="0.25">
      <c r="A61" s="35">
        <v>1142</v>
      </c>
      <c r="B61" s="56" t="s">
        <v>58</v>
      </c>
      <c r="C61" s="362">
        <f t="shared" si="8"/>
        <v>918</v>
      </c>
      <c r="D61" s="253">
        <v>918</v>
      </c>
      <c r="E61" s="59"/>
      <c r="F61" s="143">
        <f t="shared" si="10"/>
        <v>918</v>
      </c>
      <c r="G61" s="253"/>
      <c r="H61" s="202"/>
      <c r="I61" s="110">
        <f t="shared" si="11"/>
        <v>0</v>
      </c>
      <c r="J61" s="253"/>
      <c r="K61" s="202"/>
      <c r="L61" s="110">
        <f t="shared" si="12"/>
        <v>0</v>
      </c>
      <c r="M61" s="125"/>
      <c r="N61" s="59"/>
      <c r="O61" s="110">
        <f t="shared" si="13"/>
        <v>0</v>
      </c>
      <c r="P61" s="344"/>
      <c r="R61" s="300"/>
      <c r="S61" s="300"/>
      <c r="T61" s="300"/>
    </row>
    <row r="62" spans="1:20" ht="24" x14ac:dyDescent="0.25">
      <c r="A62" s="35">
        <v>1145</v>
      </c>
      <c r="B62" s="56" t="s">
        <v>59</v>
      </c>
      <c r="C62" s="362">
        <f t="shared" si="8"/>
        <v>3639</v>
      </c>
      <c r="D62" s="253">
        <v>2387</v>
      </c>
      <c r="E62" s="59">
        <v>-500</v>
      </c>
      <c r="F62" s="143">
        <f t="shared" si="10"/>
        <v>1887</v>
      </c>
      <c r="G62" s="253">
        <f>1752</f>
        <v>1752</v>
      </c>
      <c r="H62" s="202"/>
      <c r="I62" s="110">
        <f t="shared" si="11"/>
        <v>1752</v>
      </c>
      <c r="J62" s="253"/>
      <c r="K62" s="202"/>
      <c r="L62" s="110">
        <f t="shared" si="12"/>
        <v>0</v>
      </c>
      <c r="M62" s="125"/>
      <c r="N62" s="59"/>
      <c r="O62" s="110">
        <f t="shared" si="13"/>
        <v>0</v>
      </c>
      <c r="P62" s="344" t="s">
        <v>344</v>
      </c>
      <c r="R62" s="300"/>
      <c r="S62" s="300"/>
      <c r="T62" s="300"/>
    </row>
    <row r="63" spans="1:20" ht="27.75" customHeight="1" x14ac:dyDescent="0.25">
      <c r="A63" s="35">
        <v>1146</v>
      </c>
      <c r="B63" s="56" t="s">
        <v>60</v>
      </c>
      <c r="C63" s="362">
        <f t="shared" si="8"/>
        <v>0</v>
      </c>
      <c r="D63" s="253"/>
      <c r="E63" s="59"/>
      <c r="F63" s="143">
        <f t="shared" si="10"/>
        <v>0</v>
      </c>
      <c r="G63" s="253"/>
      <c r="H63" s="202"/>
      <c r="I63" s="110">
        <f t="shared" si="11"/>
        <v>0</v>
      </c>
      <c r="J63" s="253"/>
      <c r="K63" s="202"/>
      <c r="L63" s="110">
        <f t="shared" si="12"/>
        <v>0</v>
      </c>
      <c r="M63" s="125"/>
      <c r="N63" s="59"/>
      <c r="O63" s="110">
        <f t="shared" si="13"/>
        <v>0</v>
      </c>
      <c r="P63" s="344"/>
      <c r="R63" s="300"/>
      <c r="S63" s="300"/>
      <c r="T63" s="300"/>
    </row>
    <row r="64" spans="1:20" ht="24" x14ac:dyDescent="0.25">
      <c r="A64" s="35">
        <v>1147</v>
      </c>
      <c r="B64" s="56" t="s">
        <v>61</v>
      </c>
      <c r="C64" s="362">
        <f t="shared" si="8"/>
        <v>2051</v>
      </c>
      <c r="D64" s="253">
        <v>3051</v>
      </c>
      <c r="E64" s="59">
        <v>-1000</v>
      </c>
      <c r="F64" s="143">
        <f t="shared" si="10"/>
        <v>2051</v>
      </c>
      <c r="G64" s="253"/>
      <c r="H64" s="202"/>
      <c r="I64" s="110">
        <f t="shared" si="11"/>
        <v>0</v>
      </c>
      <c r="J64" s="253"/>
      <c r="K64" s="202"/>
      <c r="L64" s="110">
        <f t="shared" si="12"/>
        <v>0</v>
      </c>
      <c r="M64" s="125"/>
      <c r="N64" s="59"/>
      <c r="O64" s="110">
        <f t="shared" si="13"/>
        <v>0</v>
      </c>
      <c r="P64" s="344" t="s">
        <v>345</v>
      </c>
      <c r="R64" s="300"/>
      <c r="S64" s="300"/>
      <c r="T64" s="300"/>
    </row>
    <row r="65" spans="1:20" x14ac:dyDescent="0.25">
      <c r="A65" s="35">
        <v>1148</v>
      </c>
      <c r="B65" s="56" t="s">
        <v>295</v>
      </c>
      <c r="C65" s="362">
        <f t="shared" si="8"/>
        <v>15584</v>
      </c>
      <c r="D65" s="253">
        <v>15584</v>
      </c>
      <c r="E65" s="59"/>
      <c r="F65" s="143">
        <f t="shared" si="10"/>
        <v>15584</v>
      </c>
      <c r="G65" s="253"/>
      <c r="H65" s="202"/>
      <c r="I65" s="110">
        <f t="shared" si="11"/>
        <v>0</v>
      </c>
      <c r="J65" s="253"/>
      <c r="K65" s="202"/>
      <c r="L65" s="110">
        <f t="shared" si="12"/>
        <v>0</v>
      </c>
      <c r="M65" s="125"/>
      <c r="N65" s="59"/>
      <c r="O65" s="110">
        <f t="shared" si="13"/>
        <v>0</v>
      </c>
      <c r="P65" s="344"/>
      <c r="R65" s="300"/>
      <c r="S65" s="300"/>
      <c r="T65" s="300"/>
    </row>
    <row r="66" spans="1:20" ht="37.5" customHeight="1" x14ac:dyDescent="0.25">
      <c r="A66" s="35">
        <v>1149</v>
      </c>
      <c r="B66" s="56" t="s">
        <v>62</v>
      </c>
      <c r="C66" s="362">
        <f t="shared" si="8"/>
        <v>7179</v>
      </c>
      <c r="D66" s="253">
        <v>1167</v>
      </c>
      <c r="E66" s="59"/>
      <c r="F66" s="143">
        <f t="shared" si="10"/>
        <v>1167</v>
      </c>
      <c r="G66" s="253">
        <f>2916+72+3024</f>
        <v>6012</v>
      </c>
      <c r="H66" s="202"/>
      <c r="I66" s="110">
        <f t="shared" si="11"/>
        <v>6012</v>
      </c>
      <c r="J66" s="253"/>
      <c r="K66" s="202"/>
      <c r="L66" s="110">
        <f t="shared" si="12"/>
        <v>0</v>
      </c>
      <c r="M66" s="125"/>
      <c r="N66" s="59"/>
      <c r="O66" s="110">
        <f t="shared" si="13"/>
        <v>0</v>
      </c>
      <c r="P66" s="344"/>
      <c r="R66" s="300"/>
      <c r="S66" s="300"/>
      <c r="T66" s="300"/>
    </row>
    <row r="67" spans="1:20" ht="36" x14ac:dyDescent="0.25">
      <c r="A67" s="106">
        <v>1150</v>
      </c>
      <c r="B67" s="78" t="s">
        <v>63</v>
      </c>
      <c r="C67" s="362">
        <f t="shared" si="8"/>
        <v>0</v>
      </c>
      <c r="D67" s="255"/>
      <c r="E67" s="113"/>
      <c r="F67" s="256">
        <f t="shared" si="10"/>
        <v>0</v>
      </c>
      <c r="G67" s="255"/>
      <c r="H67" s="203"/>
      <c r="I67" s="114">
        <f t="shared" si="11"/>
        <v>0</v>
      </c>
      <c r="J67" s="255"/>
      <c r="K67" s="203"/>
      <c r="L67" s="114">
        <f t="shared" si="12"/>
        <v>0</v>
      </c>
      <c r="M67" s="301"/>
      <c r="N67" s="113"/>
      <c r="O67" s="114">
        <f t="shared" si="13"/>
        <v>0</v>
      </c>
      <c r="P67" s="348"/>
      <c r="R67" s="300"/>
      <c r="S67" s="300"/>
      <c r="T67" s="300"/>
    </row>
    <row r="68" spans="1:20" ht="36" x14ac:dyDescent="0.25">
      <c r="A68" s="42">
        <v>1200</v>
      </c>
      <c r="B68" s="104" t="s">
        <v>64</v>
      </c>
      <c r="C68" s="373">
        <f t="shared" si="8"/>
        <v>121533</v>
      </c>
      <c r="D68" s="249">
        <f t="shared" ref="D68" si="20">SUM(D69:D70)</f>
        <v>88624</v>
      </c>
      <c r="E68" s="48">
        <f>SUM(E69:E70)</f>
        <v>1500</v>
      </c>
      <c r="F68" s="250">
        <f>D68+E68</f>
        <v>90124</v>
      </c>
      <c r="G68" s="249">
        <f>SUM(G69:G70)</f>
        <v>31509</v>
      </c>
      <c r="H68" s="105">
        <f>SUM(H69:H70)</f>
        <v>-100</v>
      </c>
      <c r="I68" s="115">
        <f t="shared" si="11"/>
        <v>31409</v>
      </c>
      <c r="J68" s="249">
        <f>SUM(J69:J70)</f>
        <v>0</v>
      </c>
      <c r="K68" s="105">
        <f>SUM(K69:K70)</f>
        <v>0</v>
      </c>
      <c r="L68" s="115">
        <f t="shared" si="12"/>
        <v>0</v>
      </c>
      <c r="M68" s="123">
        <f>SUM(M69:M70)</f>
        <v>0</v>
      </c>
      <c r="N68" s="48">
        <f>SUM(N69:N70)</f>
        <v>0</v>
      </c>
      <c r="O68" s="115">
        <f t="shared" si="13"/>
        <v>0</v>
      </c>
      <c r="P68" s="346"/>
      <c r="R68" s="300"/>
      <c r="S68" s="300"/>
      <c r="T68" s="300"/>
    </row>
    <row r="69" spans="1:20" ht="24" x14ac:dyDescent="0.25">
      <c r="A69" s="116">
        <v>1210</v>
      </c>
      <c r="B69" s="50" t="s">
        <v>65</v>
      </c>
      <c r="C69" s="374">
        <f t="shared" si="8"/>
        <v>92432</v>
      </c>
      <c r="D69" s="252">
        <v>61423</v>
      </c>
      <c r="E69" s="53"/>
      <c r="F69" s="145">
        <f t="shared" si="10"/>
        <v>61423</v>
      </c>
      <c r="G69" s="252">
        <v>31009</v>
      </c>
      <c r="H69" s="201"/>
      <c r="I69" s="109">
        <f t="shared" si="11"/>
        <v>31009</v>
      </c>
      <c r="J69" s="252"/>
      <c r="K69" s="201"/>
      <c r="L69" s="109">
        <f t="shared" si="12"/>
        <v>0</v>
      </c>
      <c r="M69" s="294"/>
      <c r="N69" s="53"/>
      <c r="O69" s="109">
        <f t="shared" si="13"/>
        <v>0</v>
      </c>
      <c r="P69" s="343"/>
      <c r="R69" s="300"/>
      <c r="S69" s="300"/>
      <c r="T69" s="300"/>
    </row>
    <row r="70" spans="1:20" ht="24" x14ac:dyDescent="0.25">
      <c r="A70" s="111">
        <v>1220</v>
      </c>
      <c r="B70" s="56" t="s">
        <v>66</v>
      </c>
      <c r="C70" s="362">
        <f t="shared" si="8"/>
        <v>29101</v>
      </c>
      <c r="D70" s="254">
        <f t="shared" ref="D70" si="21">SUM(D71:D75)</f>
        <v>27201</v>
      </c>
      <c r="E70" s="38">
        <f>SUM(E71:E75)</f>
        <v>1500</v>
      </c>
      <c r="F70" s="149">
        <f t="shared" si="10"/>
        <v>28701</v>
      </c>
      <c r="G70" s="254">
        <f>SUM(G71:G75)</f>
        <v>500</v>
      </c>
      <c r="H70" s="118">
        <f>SUM(H71:H75)</f>
        <v>-100</v>
      </c>
      <c r="I70" s="112">
        <f t="shared" si="11"/>
        <v>400</v>
      </c>
      <c r="J70" s="254">
        <f>SUM(J71:J75)</f>
        <v>0</v>
      </c>
      <c r="K70" s="118">
        <f>SUM(K71:K75)</f>
        <v>0</v>
      </c>
      <c r="L70" s="112">
        <f t="shared" si="12"/>
        <v>0</v>
      </c>
      <c r="M70" s="135">
        <f>SUM(M71:M75)</f>
        <v>0</v>
      </c>
      <c r="N70" s="38">
        <f>SUM(N71:N75)</f>
        <v>0</v>
      </c>
      <c r="O70" s="112">
        <f t="shared" si="13"/>
        <v>0</v>
      </c>
      <c r="P70" s="344"/>
      <c r="R70" s="300"/>
      <c r="S70" s="300"/>
      <c r="T70" s="300"/>
    </row>
    <row r="71" spans="1:20" ht="60" x14ac:dyDescent="0.25">
      <c r="A71" s="35">
        <v>1221</v>
      </c>
      <c r="B71" s="56" t="s">
        <v>296</v>
      </c>
      <c r="C71" s="362">
        <f t="shared" si="8"/>
        <v>16508</v>
      </c>
      <c r="D71" s="253">
        <v>14608</v>
      </c>
      <c r="E71" s="59">
        <v>1500</v>
      </c>
      <c r="F71" s="143">
        <f t="shared" si="10"/>
        <v>16108</v>
      </c>
      <c r="G71" s="253">
        <v>500</v>
      </c>
      <c r="H71" s="202">
        <v>-100</v>
      </c>
      <c r="I71" s="110">
        <f t="shared" si="11"/>
        <v>400</v>
      </c>
      <c r="J71" s="253"/>
      <c r="K71" s="202"/>
      <c r="L71" s="110">
        <f t="shared" si="12"/>
        <v>0</v>
      </c>
      <c r="M71" s="125"/>
      <c r="N71" s="59"/>
      <c r="O71" s="110">
        <f t="shared" si="13"/>
        <v>0</v>
      </c>
      <c r="P71" s="344" t="s">
        <v>346</v>
      </c>
      <c r="R71" s="300"/>
      <c r="S71" s="300"/>
      <c r="T71" s="300"/>
    </row>
    <row r="72" spans="1:20" x14ac:dyDescent="0.25">
      <c r="A72" s="35">
        <v>1223</v>
      </c>
      <c r="B72" s="56" t="s">
        <v>67</v>
      </c>
      <c r="C72" s="362">
        <f t="shared" si="8"/>
        <v>0</v>
      </c>
      <c r="D72" s="253"/>
      <c r="E72" s="59"/>
      <c r="F72" s="143">
        <f t="shared" si="10"/>
        <v>0</v>
      </c>
      <c r="G72" s="253"/>
      <c r="H72" s="202"/>
      <c r="I72" s="110">
        <f t="shared" si="11"/>
        <v>0</v>
      </c>
      <c r="J72" s="253"/>
      <c r="K72" s="202"/>
      <c r="L72" s="110">
        <f t="shared" si="12"/>
        <v>0</v>
      </c>
      <c r="M72" s="125"/>
      <c r="N72" s="59"/>
      <c r="O72" s="110">
        <f t="shared" si="13"/>
        <v>0</v>
      </c>
      <c r="P72" s="344"/>
      <c r="R72" s="300"/>
      <c r="S72" s="300"/>
      <c r="T72" s="300"/>
    </row>
    <row r="73" spans="1:20" x14ac:dyDescent="0.25">
      <c r="A73" s="35">
        <v>1225</v>
      </c>
      <c r="B73" s="56" t="s">
        <v>293</v>
      </c>
      <c r="C73" s="362">
        <f t="shared" si="8"/>
        <v>0</v>
      </c>
      <c r="D73" s="253"/>
      <c r="E73" s="59"/>
      <c r="F73" s="143">
        <f t="shared" si="10"/>
        <v>0</v>
      </c>
      <c r="G73" s="253"/>
      <c r="H73" s="202"/>
      <c r="I73" s="110">
        <f t="shared" si="11"/>
        <v>0</v>
      </c>
      <c r="J73" s="253"/>
      <c r="K73" s="202"/>
      <c r="L73" s="110">
        <f t="shared" si="12"/>
        <v>0</v>
      </c>
      <c r="M73" s="125"/>
      <c r="N73" s="59"/>
      <c r="O73" s="110">
        <f t="shared" si="13"/>
        <v>0</v>
      </c>
      <c r="P73" s="344"/>
      <c r="R73" s="300"/>
      <c r="S73" s="300"/>
      <c r="T73" s="300"/>
    </row>
    <row r="74" spans="1:20" ht="36" x14ac:dyDescent="0.25">
      <c r="A74" s="35">
        <v>1227</v>
      </c>
      <c r="B74" s="56" t="s">
        <v>68</v>
      </c>
      <c r="C74" s="362">
        <f t="shared" si="8"/>
        <v>12379</v>
      </c>
      <c r="D74" s="253">
        <v>12379</v>
      </c>
      <c r="E74" s="59"/>
      <c r="F74" s="143">
        <f t="shared" si="10"/>
        <v>12379</v>
      </c>
      <c r="G74" s="253"/>
      <c r="H74" s="202"/>
      <c r="I74" s="110">
        <f t="shared" si="11"/>
        <v>0</v>
      </c>
      <c r="J74" s="253"/>
      <c r="K74" s="202"/>
      <c r="L74" s="110">
        <f t="shared" si="12"/>
        <v>0</v>
      </c>
      <c r="M74" s="125"/>
      <c r="N74" s="59"/>
      <c r="O74" s="110">
        <f t="shared" si="13"/>
        <v>0</v>
      </c>
      <c r="P74" s="344"/>
      <c r="R74" s="300"/>
      <c r="S74" s="300"/>
      <c r="T74" s="300"/>
    </row>
    <row r="75" spans="1:20" ht="60" x14ac:dyDescent="0.25">
      <c r="A75" s="35">
        <v>1228</v>
      </c>
      <c r="B75" s="56" t="s">
        <v>297</v>
      </c>
      <c r="C75" s="362">
        <f t="shared" si="8"/>
        <v>214</v>
      </c>
      <c r="D75" s="253">
        <v>214</v>
      </c>
      <c r="E75" s="59"/>
      <c r="F75" s="143">
        <f t="shared" si="10"/>
        <v>214</v>
      </c>
      <c r="G75" s="253"/>
      <c r="H75" s="202"/>
      <c r="I75" s="110">
        <f t="shared" si="11"/>
        <v>0</v>
      </c>
      <c r="J75" s="253"/>
      <c r="K75" s="202"/>
      <c r="L75" s="110">
        <f t="shared" si="12"/>
        <v>0</v>
      </c>
      <c r="M75" s="125"/>
      <c r="N75" s="59"/>
      <c r="O75" s="110">
        <f t="shared" si="13"/>
        <v>0</v>
      </c>
      <c r="P75" s="344"/>
      <c r="R75" s="300"/>
      <c r="S75" s="300"/>
      <c r="T75" s="300"/>
    </row>
    <row r="76" spans="1:20" ht="15" customHeight="1" x14ac:dyDescent="0.25">
      <c r="A76" s="100">
        <v>2000</v>
      </c>
      <c r="B76" s="100" t="s">
        <v>69</v>
      </c>
      <c r="C76" s="383">
        <f t="shared" si="8"/>
        <v>96565</v>
      </c>
      <c r="D76" s="247">
        <f t="shared" ref="D76" si="22">SUM(D77,D84,D131,D165,D166,D173)</f>
        <v>71932</v>
      </c>
      <c r="E76" s="102">
        <f>SUM(E77,E84,E131,E165,E166,E173)</f>
        <v>0</v>
      </c>
      <c r="F76" s="248">
        <f t="shared" si="10"/>
        <v>71932</v>
      </c>
      <c r="G76" s="247">
        <f>SUM(G77,G84,G131,G165,G166,G173)</f>
        <v>2329</v>
      </c>
      <c r="H76" s="199">
        <f>SUM(H77,H84,H131,H165,H166,H173)</f>
        <v>0</v>
      </c>
      <c r="I76" s="103">
        <f t="shared" si="11"/>
        <v>2329</v>
      </c>
      <c r="J76" s="247">
        <f>SUM(J77,J84,J131,J165,J166,J173)</f>
        <v>22304</v>
      </c>
      <c r="K76" s="199">
        <f>SUM(K77,K84,K131,K165,K166,K173)</f>
        <v>0</v>
      </c>
      <c r="L76" s="103">
        <f t="shared" si="12"/>
        <v>22304</v>
      </c>
      <c r="M76" s="139">
        <f>SUM(M77,M84,M131,M165,M166,M173)</f>
        <v>0</v>
      </c>
      <c r="N76" s="102">
        <f>SUM(N77,N84,N131,N165,N166,N173)</f>
        <v>0</v>
      </c>
      <c r="O76" s="103">
        <f t="shared" si="13"/>
        <v>0</v>
      </c>
      <c r="P76" s="352"/>
      <c r="R76" s="300"/>
      <c r="S76" s="300"/>
      <c r="T76" s="300"/>
    </row>
    <row r="77" spans="1:20" ht="36" customHeight="1" x14ac:dyDescent="0.25">
      <c r="A77" s="42">
        <v>2100</v>
      </c>
      <c r="B77" s="104" t="s">
        <v>298</v>
      </c>
      <c r="C77" s="373">
        <f t="shared" si="8"/>
        <v>0</v>
      </c>
      <c r="D77" s="249">
        <f t="shared" ref="D77" si="23">SUM(D78,D81)</f>
        <v>0</v>
      </c>
      <c r="E77" s="48">
        <f>SUM(E78,E81)</f>
        <v>0</v>
      </c>
      <c r="F77" s="250">
        <f t="shared" si="10"/>
        <v>0</v>
      </c>
      <c r="G77" s="249">
        <f>SUM(G78,G81)</f>
        <v>0</v>
      </c>
      <c r="H77" s="105">
        <f>SUM(H78,H81)</f>
        <v>0</v>
      </c>
      <c r="I77" s="115">
        <f t="shared" si="11"/>
        <v>0</v>
      </c>
      <c r="J77" s="249">
        <f>SUM(J78,J81)</f>
        <v>0</v>
      </c>
      <c r="K77" s="105">
        <f>SUM(K78,K81)</f>
        <v>0</v>
      </c>
      <c r="L77" s="115">
        <f t="shared" si="12"/>
        <v>0</v>
      </c>
      <c r="M77" s="123">
        <f>SUM(M78,M81)</f>
        <v>0</v>
      </c>
      <c r="N77" s="48">
        <f>SUM(N78,N81)</f>
        <v>0</v>
      </c>
      <c r="O77" s="115">
        <f t="shared" si="13"/>
        <v>0</v>
      </c>
      <c r="P77" s="346"/>
      <c r="R77" s="300"/>
      <c r="S77" s="300"/>
      <c r="T77" s="300"/>
    </row>
    <row r="78" spans="1:20" ht="35.25" customHeight="1" x14ac:dyDescent="0.25">
      <c r="A78" s="116">
        <v>2110</v>
      </c>
      <c r="B78" s="50" t="s">
        <v>299</v>
      </c>
      <c r="C78" s="374">
        <f t="shared" si="8"/>
        <v>0</v>
      </c>
      <c r="D78" s="257">
        <f t="shared" ref="D78" si="24">SUM(D79:D80)</f>
        <v>0</v>
      </c>
      <c r="E78" s="68">
        <f>SUM(E79:E80)</f>
        <v>0</v>
      </c>
      <c r="F78" s="258">
        <f t="shared" si="10"/>
        <v>0</v>
      </c>
      <c r="G78" s="257">
        <f>SUM(G79:G80)</f>
        <v>0</v>
      </c>
      <c r="H78" s="204">
        <f>SUM(H79:H80)</f>
        <v>0</v>
      </c>
      <c r="I78" s="117">
        <f t="shared" si="11"/>
        <v>0</v>
      </c>
      <c r="J78" s="257">
        <f>SUM(J79:J80)</f>
        <v>0</v>
      </c>
      <c r="K78" s="204">
        <f>SUM(K79:K80)</f>
        <v>0</v>
      </c>
      <c r="L78" s="117">
        <f t="shared" si="12"/>
        <v>0</v>
      </c>
      <c r="M78" s="141">
        <f>SUM(M79:M80)</f>
        <v>0</v>
      </c>
      <c r="N78" s="68">
        <f>SUM(N79:N80)</f>
        <v>0</v>
      </c>
      <c r="O78" s="117">
        <f t="shared" si="13"/>
        <v>0</v>
      </c>
      <c r="P78" s="343"/>
      <c r="R78" s="300"/>
      <c r="S78" s="300"/>
      <c r="T78" s="300"/>
    </row>
    <row r="79" spans="1:20" x14ac:dyDescent="0.25">
      <c r="A79" s="35">
        <v>2111</v>
      </c>
      <c r="B79" s="56" t="s">
        <v>70</v>
      </c>
      <c r="C79" s="362">
        <f t="shared" si="8"/>
        <v>0</v>
      </c>
      <c r="D79" s="253"/>
      <c r="E79" s="59"/>
      <c r="F79" s="143">
        <f t="shared" si="10"/>
        <v>0</v>
      </c>
      <c r="G79" s="253"/>
      <c r="H79" s="202"/>
      <c r="I79" s="110">
        <f t="shared" si="11"/>
        <v>0</v>
      </c>
      <c r="J79" s="253"/>
      <c r="K79" s="202"/>
      <c r="L79" s="110">
        <f t="shared" si="12"/>
        <v>0</v>
      </c>
      <c r="M79" s="125"/>
      <c r="N79" s="59"/>
      <c r="O79" s="110">
        <f t="shared" si="13"/>
        <v>0</v>
      </c>
      <c r="P79" s="344"/>
      <c r="R79" s="300"/>
      <c r="S79" s="300"/>
      <c r="T79" s="300"/>
    </row>
    <row r="80" spans="1:20" ht="24" x14ac:dyDescent="0.25">
      <c r="A80" s="35">
        <v>2112</v>
      </c>
      <c r="B80" s="56" t="s">
        <v>300</v>
      </c>
      <c r="C80" s="362">
        <f t="shared" si="8"/>
        <v>0</v>
      </c>
      <c r="D80" s="253"/>
      <c r="E80" s="59"/>
      <c r="F80" s="143">
        <f t="shared" si="10"/>
        <v>0</v>
      </c>
      <c r="G80" s="253"/>
      <c r="H80" s="202"/>
      <c r="I80" s="110">
        <f t="shared" si="11"/>
        <v>0</v>
      </c>
      <c r="J80" s="253"/>
      <c r="K80" s="202"/>
      <c r="L80" s="110">
        <f t="shared" si="12"/>
        <v>0</v>
      </c>
      <c r="M80" s="125"/>
      <c r="N80" s="59"/>
      <c r="O80" s="110">
        <f t="shared" si="13"/>
        <v>0</v>
      </c>
      <c r="P80" s="344"/>
      <c r="R80" s="300"/>
      <c r="S80" s="300"/>
      <c r="T80" s="300"/>
    </row>
    <row r="81" spans="1:20" ht="33" customHeight="1" x14ac:dyDescent="0.25">
      <c r="A81" s="111">
        <v>2120</v>
      </c>
      <c r="B81" s="56" t="s">
        <v>301</v>
      </c>
      <c r="C81" s="362">
        <f t="shared" si="8"/>
        <v>0</v>
      </c>
      <c r="D81" s="254">
        <f t="shared" ref="D81" si="25">SUM(D82:D83)</f>
        <v>0</v>
      </c>
      <c r="E81" s="38">
        <f>SUM(E82:E83)</f>
        <v>0</v>
      </c>
      <c r="F81" s="149">
        <f t="shared" si="10"/>
        <v>0</v>
      </c>
      <c r="G81" s="254">
        <f>SUM(G82:G83)</f>
        <v>0</v>
      </c>
      <c r="H81" s="118">
        <f>SUM(H82:H83)</f>
        <v>0</v>
      </c>
      <c r="I81" s="112">
        <f t="shared" si="11"/>
        <v>0</v>
      </c>
      <c r="J81" s="254">
        <f>SUM(J82:J83)</f>
        <v>0</v>
      </c>
      <c r="K81" s="118">
        <f>SUM(K82:K83)</f>
        <v>0</v>
      </c>
      <c r="L81" s="112">
        <f t="shared" si="12"/>
        <v>0</v>
      </c>
      <c r="M81" s="135">
        <f>SUM(M82:M83)</f>
        <v>0</v>
      </c>
      <c r="N81" s="38">
        <f>SUM(N82:N83)</f>
        <v>0</v>
      </c>
      <c r="O81" s="112">
        <f t="shared" si="13"/>
        <v>0</v>
      </c>
      <c r="P81" s="344"/>
      <c r="R81" s="300"/>
      <c r="S81" s="300"/>
      <c r="T81" s="300"/>
    </row>
    <row r="82" spans="1:20" x14ac:dyDescent="0.25">
      <c r="A82" s="35">
        <v>2121</v>
      </c>
      <c r="B82" s="56" t="s">
        <v>70</v>
      </c>
      <c r="C82" s="362">
        <f t="shared" si="8"/>
        <v>0</v>
      </c>
      <c r="D82" s="253"/>
      <c r="E82" s="59"/>
      <c r="F82" s="143">
        <f t="shared" si="10"/>
        <v>0</v>
      </c>
      <c r="G82" s="253"/>
      <c r="H82" s="202"/>
      <c r="I82" s="110">
        <f t="shared" si="11"/>
        <v>0</v>
      </c>
      <c r="J82" s="253"/>
      <c r="K82" s="202"/>
      <c r="L82" s="110">
        <f t="shared" si="12"/>
        <v>0</v>
      </c>
      <c r="M82" s="125"/>
      <c r="N82" s="59"/>
      <c r="O82" s="110">
        <f t="shared" si="13"/>
        <v>0</v>
      </c>
      <c r="P82" s="344"/>
      <c r="R82" s="300"/>
      <c r="S82" s="300"/>
      <c r="T82" s="300"/>
    </row>
    <row r="83" spans="1:20" ht="24" x14ac:dyDescent="0.25">
      <c r="A83" s="35">
        <v>2122</v>
      </c>
      <c r="B83" s="56" t="s">
        <v>300</v>
      </c>
      <c r="C83" s="362">
        <f t="shared" si="8"/>
        <v>0</v>
      </c>
      <c r="D83" s="253"/>
      <c r="E83" s="59"/>
      <c r="F83" s="143">
        <f t="shared" si="10"/>
        <v>0</v>
      </c>
      <c r="G83" s="253"/>
      <c r="H83" s="202"/>
      <c r="I83" s="110">
        <f t="shared" si="11"/>
        <v>0</v>
      </c>
      <c r="J83" s="253"/>
      <c r="K83" s="202"/>
      <c r="L83" s="110">
        <f t="shared" si="12"/>
        <v>0</v>
      </c>
      <c r="M83" s="125"/>
      <c r="N83" s="59"/>
      <c r="O83" s="110">
        <f t="shared" si="13"/>
        <v>0</v>
      </c>
      <c r="P83" s="344"/>
      <c r="R83" s="300"/>
      <c r="S83" s="300"/>
      <c r="T83" s="300"/>
    </row>
    <row r="84" spans="1:20" x14ac:dyDescent="0.25">
      <c r="A84" s="42">
        <v>2200</v>
      </c>
      <c r="B84" s="104" t="s">
        <v>71</v>
      </c>
      <c r="C84" s="363">
        <f t="shared" si="8"/>
        <v>59220</v>
      </c>
      <c r="D84" s="249">
        <f t="shared" ref="D84" si="26">SUM(D85,D90,D96,D104,D113,D117,D123,D129)</f>
        <v>57948</v>
      </c>
      <c r="E84" s="48">
        <f>SUM(E85,E90,E96,E104,E113,E117,E123,E129)</f>
        <v>0</v>
      </c>
      <c r="F84" s="250">
        <f t="shared" si="10"/>
        <v>57948</v>
      </c>
      <c r="G84" s="249">
        <f>SUM(G85,G90,G96,G104,G113,G117,G123,G129)</f>
        <v>0</v>
      </c>
      <c r="H84" s="105">
        <f>SUM(H85,H90,H96,H104,H113,H117,H123,H129)</f>
        <v>0</v>
      </c>
      <c r="I84" s="115">
        <f t="shared" si="11"/>
        <v>0</v>
      </c>
      <c r="J84" s="249">
        <f>SUM(J85,J90,J96,J104,J113,J117,J123,J129)</f>
        <v>1272</v>
      </c>
      <c r="K84" s="105">
        <f>SUM(K85,K90,K96,K104,K113,K117,K123,K129)</f>
        <v>0</v>
      </c>
      <c r="L84" s="115">
        <f t="shared" si="12"/>
        <v>1272</v>
      </c>
      <c r="M84" s="137">
        <f>SUM(M85,M90,M96,M104,M113,M117,M123,M129)</f>
        <v>0</v>
      </c>
      <c r="N84" s="62">
        <f>SUM(N85,N90,N96,N104,N113,N117,N123,N129)</f>
        <v>0</v>
      </c>
      <c r="O84" s="284">
        <f t="shared" si="13"/>
        <v>0</v>
      </c>
      <c r="P84" s="354"/>
      <c r="R84" s="300"/>
      <c r="S84" s="300"/>
      <c r="T84" s="300"/>
    </row>
    <row r="85" spans="1:20" ht="24" x14ac:dyDescent="0.25">
      <c r="A85" s="106">
        <v>2210</v>
      </c>
      <c r="B85" s="78" t="s">
        <v>72</v>
      </c>
      <c r="C85" s="378">
        <f t="shared" si="8"/>
        <v>1178</v>
      </c>
      <c r="D85" s="131">
        <f t="shared" ref="D85" si="27">SUM(D86:D89)</f>
        <v>1178</v>
      </c>
      <c r="E85" s="107">
        <f>SUM(E86:E89)</f>
        <v>0</v>
      </c>
      <c r="F85" s="251">
        <f t="shared" si="10"/>
        <v>1178</v>
      </c>
      <c r="G85" s="131">
        <f>SUM(G86:G89)</f>
        <v>0</v>
      </c>
      <c r="H85" s="200">
        <f>SUM(H86:H89)</f>
        <v>0</v>
      </c>
      <c r="I85" s="108">
        <f t="shared" si="11"/>
        <v>0</v>
      </c>
      <c r="J85" s="131">
        <f>SUM(J86:J89)</f>
        <v>0</v>
      </c>
      <c r="K85" s="200">
        <f>SUM(K86:K89)</f>
        <v>0</v>
      </c>
      <c r="L85" s="108">
        <f t="shared" si="12"/>
        <v>0</v>
      </c>
      <c r="M85" s="136">
        <f>SUM(M86:M89)</f>
        <v>0</v>
      </c>
      <c r="N85" s="107">
        <f>SUM(N86:N89)</f>
        <v>0</v>
      </c>
      <c r="O85" s="108">
        <f t="shared" si="13"/>
        <v>0</v>
      </c>
      <c r="P85" s="348"/>
      <c r="R85" s="300"/>
      <c r="S85" s="300"/>
      <c r="T85" s="300"/>
    </row>
    <row r="86" spans="1:20" ht="24" x14ac:dyDescent="0.25">
      <c r="A86" s="31">
        <v>2211</v>
      </c>
      <c r="B86" s="50" t="s">
        <v>73</v>
      </c>
      <c r="C86" s="362">
        <f t="shared" si="8"/>
        <v>0</v>
      </c>
      <c r="D86" s="252"/>
      <c r="E86" s="53"/>
      <c r="F86" s="145">
        <f t="shared" si="10"/>
        <v>0</v>
      </c>
      <c r="G86" s="252"/>
      <c r="H86" s="201"/>
      <c r="I86" s="109">
        <f t="shared" si="11"/>
        <v>0</v>
      </c>
      <c r="J86" s="252"/>
      <c r="K86" s="201"/>
      <c r="L86" s="109">
        <f t="shared" si="12"/>
        <v>0</v>
      </c>
      <c r="M86" s="294"/>
      <c r="N86" s="53"/>
      <c r="O86" s="109">
        <f t="shared" si="13"/>
        <v>0</v>
      </c>
      <c r="P86" s="343"/>
      <c r="R86" s="300"/>
      <c r="S86" s="300"/>
      <c r="T86" s="300"/>
    </row>
    <row r="87" spans="1:20" ht="36" x14ac:dyDescent="0.25">
      <c r="A87" s="35">
        <v>2212</v>
      </c>
      <c r="B87" s="56" t="s">
        <v>74</v>
      </c>
      <c r="C87" s="362">
        <f t="shared" si="8"/>
        <v>904</v>
      </c>
      <c r="D87" s="253">
        <v>904</v>
      </c>
      <c r="E87" s="59"/>
      <c r="F87" s="143">
        <f t="shared" si="10"/>
        <v>904</v>
      </c>
      <c r="G87" s="253"/>
      <c r="H87" s="202"/>
      <c r="I87" s="110">
        <f t="shared" si="11"/>
        <v>0</v>
      </c>
      <c r="J87" s="253"/>
      <c r="K87" s="202"/>
      <c r="L87" s="110">
        <f t="shared" si="12"/>
        <v>0</v>
      </c>
      <c r="M87" s="125"/>
      <c r="N87" s="59"/>
      <c r="O87" s="110">
        <f t="shared" si="13"/>
        <v>0</v>
      </c>
      <c r="P87" s="344"/>
      <c r="R87" s="300"/>
      <c r="S87" s="300"/>
      <c r="T87" s="300"/>
    </row>
    <row r="88" spans="1:20" ht="24" x14ac:dyDescent="0.25">
      <c r="A88" s="35">
        <v>2214</v>
      </c>
      <c r="B88" s="56" t="s">
        <v>75</v>
      </c>
      <c r="C88" s="362">
        <f t="shared" si="8"/>
        <v>230</v>
      </c>
      <c r="D88" s="253">
        <v>230</v>
      </c>
      <c r="E88" s="59"/>
      <c r="F88" s="143">
        <f t="shared" si="10"/>
        <v>230</v>
      </c>
      <c r="G88" s="253"/>
      <c r="H88" s="202"/>
      <c r="I88" s="110">
        <f t="shared" si="11"/>
        <v>0</v>
      </c>
      <c r="J88" s="253"/>
      <c r="K88" s="202"/>
      <c r="L88" s="110">
        <f t="shared" si="12"/>
        <v>0</v>
      </c>
      <c r="M88" s="125"/>
      <c r="N88" s="59"/>
      <c r="O88" s="110">
        <f t="shared" si="13"/>
        <v>0</v>
      </c>
      <c r="P88" s="344"/>
      <c r="R88" s="300"/>
      <c r="S88" s="300"/>
      <c r="T88" s="300"/>
    </row>
    <row r="89" spans="1:20" x14ac:dyDescent="0.25">
      <c r="A89" s="35">
        <v>2219</v>
      </c>
      <c r="B89" s="56" t="s">
        <v>76</v>
      </c>
      <c r="C89" s="362">
        <f t="shared" si="8"/>
        <v>44</v>
      </c>
      <c r="D89" s="253">
        <f>457-413</f>
        <v>44</v>
      </c>
      <c r="E89" s="59"/>
      <c r="F89" s="143">
        <f t="shared" si="10"/>
        <v>44</v>
      </c>
      <c r="G89" s="253"/>
      <c r="H89" s="202"/>
      <c r="I89" s="110">
        <f t="shared" si="11"/>
        <v>0</v>
      </c>
      <c r="J89" s="253"/>
      <c r="K89" s="202"/>
      <c r="L89" s="110">
        <f t="shared" si="12"/>
        <v>0</v>
      </c>
      <c r="M89" s="125"/>
      <c r="N89" s="59"/>
      <c r="O89" s="110">
        <f t="shared" si="13"/>
        <v>0</v>
      </c>
      <c r="P89" s="344"/>
      <c r="R89" s="300"/>
      <c r="S89" s="300"/>
      <c r="T89" s="300"/>
    </row>
    <row r="90" spans="1:20" ht="24" x14ac:dyDescent="0.25">
      <c r="A90" s="111">
        <v>2220</v>
      </c>
      <c r="B90" s="56" t="s">
        <v>77</v>
      </c>
      <c r="C90" s="362">
        <f t="shared" si="8"/>
        <v>48174</v>
      </c>
      <c r="D90" s="254">
        <f t="shared" ref="D90" si="28">SUM(D91:D95)</f>
        <v>48174</v>
      </c>
      <c r="E90" s="38">
        <f>SUM(E91:E95)</f>
        <v>0</v>
      </c>
      <c r="F90" s="149">
        <f t="shared" si="10"/>
        <v>48174</v>
      </c>
      <c r="G90" s="254">
        <f>SUM(G91:G95)</f>
        <v>0</v>
      </c>
      <c r="H90" s="118">
        <f>SUM(H91:H95)</f>
        <v>0</v>
      </c>
      <c r="I90" s="112">
        <f t="shared" si="11"/>
        <v>0</v>
      </c>
      <c r="J90" s="254">
        <f>SUM(J91:J95)</f>
        <v>0</v>
      </c>
      <c r="K90" s="118">
        <f>SUM(K91:K95)</f>
        <v>0</v>
      </c>
      <c r="L90" s="112">
        <f t="shared" si="12"/>
        <v>0</v>
      </c>
      <c r="M90" s="135">
        <f>SUM(M91:M95)</f>
        <v>0</v>
      </c>
      <c r="N90" s="38">
        <f>SUM(N91:N95)</f>
        <v>0</v>
      </c>
      <c r="O90" s="112">
        <f t="shared" si="13"/>
        <v>0</v>
      </c>
      <c r="P90" s="344"/>
      <c r="R90" s="300"/>
      <c r="S90" s="300"/>
      <c r="T90" s="300"/>
    </row>
    <row r="91" spans="1:20" x14ac:dyDescent="0.25">
      <c r="A91" s="35">
        <v>2221</v>
      </c>
      <c r="B91" s="56" t="s">
        <v>78</v>
      </c>
      <c r="C91" s="362">
        <f t="shared" si="8"/>
        <v>31723</v>
      </c>
      <c r="D91" s="253">
        <v>31723</v>
      </c>
      <c r="E91" s="59"/>
      <c r="F91" s="143">
        <f t="shared" si="10"/>
        <v>31723</v>
      </c>
      <c r="G91" s="253"/>
      <c r="H91" s="202"/>
      <c r="I91" s="110">
        <f t="shared" si="11"/>
        <v>0</v>
      </c>
      <c r="J91" s="253"/>
      <c r="K91" s="501"/>
      <c r="L91" s="502">
        <f t="shared" si="12"/>
        <v>0</v>
      </c>
      <c r="M91" s="605"/>
      <c r="N91" s="603"/>
      <c r="O91" s="502">
        <f t="shared" si="13"/>
        <v>0</v>
      </c>
      <c r="P91" s="457"/>
      <c r="R91" s="300"/>
      <c r="S91" s="300"/>
      <c r="T91" s="300"/>
    </row>
    <row r="92" spans="1:20" x14ac:dyDescent="0.25">
      <c r="A92" s="35">
        <v>2222</v>
      </c>
      <c r="B92" s="56" t="s">
        <v>79</v>
      </c>
      <c r="C92" s="362">
        <f t="shared" si="8"/>
        <v>5785</v>
      </c>
      <c r="D92" s="253">
        <v>5785</v>
      </c>
      <c r="E92" s="59"/>
      <c r="F92" s="143">
        <f t="shared" si="10"/>
        <v>5785</v>
      </c>
      <c r="G92" s="253"/>
      <c r="H92" s="202"/>
      <c r="I92" s="110">
        <f t="shared" si="11"/>
        <v>0</v>
      </c>
      <c r="J92" s="253"/>
      <c r="K92" s="501"/>
      <c r="L92" s="502">
        <f t="shared" si="12"/>
        <v>0</v>
      </c>
      <c r="M92" s="605"/>
      <c r="N92" s="603"/>
      <c r="O92" s="502">
        <f t="shared" si="13"/>
        <v>0</v>
      </c>
      <c r="P92" s="457"/>
      <c r="R92" s="300"/>
      <c r="S92" s="300"/>
      <c r="T92" s="300"/>
    </row>
    <row r="93" spans="1:20" x14ac:dyDescent="0.25">
      <c r="A93" s="35">
        <v>2223</v>
      </c>
      <c r="B93" s="56" t="s">
        <v>80</v>
      </c>
      <c r="C93" s="362">
        <f t="shared" si="8"/>
        <v>9598</v>
      </c>
      <c r="D93" s="253">
        <v>9598</v>
      </c>
      <c r="E93" s="59"/>
      <c r="F93" s="143">
        <f t="shared" si="10"/>
        <v>9598</v>
      </c>
      <c r="G93" s="253"/>
      <c r="H93" s="202"/>
      <c r="I93" s="110">
        <f t="shared" si="11"/>
        <v>0</v>
      </c>
      <c r="J93" s="253"/>
      <c r="K93" s="501"/>
      <c r="L93" s="502">
        <f t="shared" si="12"/>
        <v>0</v>
      </c>
      <c r="M93" s="605"/>
      <c r="N93" s="603"/>
      <c r="O93" s="502">
        <f t="shared" si="13"/>
        <v>0</v>
      </c>
      <c r="P93" s="457"/>
      <c r="R93" s="300"/>
      <c r="S93" s="300"/>
      <c r="T93" s="300"/>
    </row>
    <row r="94" spans="1:20" ht="11.25" customHeight="1" x14ac:dyDescent="0.25">
      <c r="A94" s="35">
        <v>2224</v>
      </c>
      <c r="B94" s="56" t="s">
        <v>302</v>
      </c>
      <c r="C94" s="362">
        <f t="shared" si="8"/>
        <v>1068</v>
      </c>
      <c r="D94" s="253">
        <v>1068</v>
      </c>
      <c r="E94" s="59"/>
      <c r="F94" s="143">
        <f t="shared" si="10"/>
        <v>1068</v>
      </c>
      <c r="G94" s="253"/>
      <c r="H94" s="202"/>
      <c r="I94" s="110">
        <f t="shared" si="11"/>
        <v>0</v>
      </c>
      <c r="J94" s="253"/>
      <c r="K94" s="202"/>
      <c r="L94" s="110">
        <f t="shared" si="12"/>
        <v>0</v>
      </c>
      <c r="M94" s="125"/>
      <c r="N94" s="59"/>
      <c r="O94" s="110">
        <f t="shared" si="13"/>
        <v>0</v>
      </c>
      <c r="P94" s="344"/>
      <c r="R94" s="300"/>
      <c r="S94" s="300"/>
      <c r="T94" s="300"/>
    </row>
    <row r="95" spans="1:20" ht="24" x14ac:dyDescent="0.25">
      <c r="A95" s="35">
        <v>2229</v>
      </c>
      <c r="B95" s="56" t="s">
        <v>81</v>
      </c>
      <c r="C95" s="362">
        <f t="shared" si="8"/>
        <v>0</v>
      </c>
      <c r="D95" s="253"/>
      <c r="E95" s="59"/>
      <c r="F95" s="143">
        <f t="shared" si="10"/>
        <v>0</v>
      </c>
      <c r="G95" s="253"/>
      <c r="H95" s="202"/>
      <c r="I95" s="110">
        <f t="shared" si="11"/>
        <v>0</v>
      </c>
      <c r="J95" s="253"/>
      <c r="K95" s="202"/>
      <c r="L95" s="110">
        <f t="shared" si="12"/>
        <v>0</v>
      </c>
      <c r="M95" s="125"/>
      <c r="N95" s="59"/>
      <c r="O95" s="110">
        <f t="shared" si="13"/>
        <v>0</v>
      </c>
      <c r="P95" s="344"/>
      <c r="R95" s="300"/>
      <c r="S95" s="300"/>
      <c r="T95" s="300"/>
    </row>
    <row r="96" spans="1:20" ht="36" x14ac:dyDescent="0.25">
      <c r="A96" s="111">
        <v>2230</v>
      </c>
      <c r="B96" s="56" t="s">
        <v>82</v>
      </c>
      <c r="C96" s="362">
        <f t="shared" si="8"/>
        <v>1343</v>
      </c>
      <c r="D96" s="254">
        <f t="shared" ref="D96" si="29">SUM(D97:D103)</f>
        <v>1343</v>
      </c>
      <c r="E96" s="38">
        <f>SUM(E97:E103)</f>
        <v>0</v>
      </c>
      <c r="F96" s="149">
        <f t="shared" si="10"/>
        <v>1343</v>
      </c>
      <c r="G96" s="254">
        <f>SUM(G97:G103)</f>
        <v>0</v>
      </c>
      <c r="H96" s="118">
        <f>SUM(H97:H103)</f>
        <v>0</v>
      </c>
      <c r="I96" s="112">
        <f t="shared" si="11"/>
        <v>0</v>
      </c>
      <c r="J96" s="254">
        <f>SUM(J97:J103)</f>
        <v>0</v>
      </c>
      <c r="K96" s="118">
        <f>SUM(K97:K103)</f>
        <v>0</v>
      </c>
      <c r="L96" s="112">
        <f t="shared" si="12"/>
        <v>0</v>
      </c>
      <c r="M96" s="135">
        <f>SUM(M97:M103)</f>
        <v>0</v>
      </c>
      <c r="N96" s="38">
        <f>SUM(N97:N103)</f>
        <v>0</v>
      </c>
      <c r="O96" s="112">
        <f t="shared" si="13"/>
        <v>0</v>
      </c>
      <c r="P96" s="344"/>
      <c r="R96" s="300"/>
      <c r="S96" s="300"/>
      <c r="T96" s="300"/>
    </row>
    <row r="97" spans="1:20" ht="24" x14ac:dyDescent="0.25">
      <c r="A97" s="35">
        <v>2231</v>
      </c>
      <c r="B97" s="56" t="s">
        <v>303</v>
      </c>
      <c r="C97" s="362">
        <f t="shared" si="8"/>
        <v>0</v>
      </c>
      <c r="D97" s="253"/>
      <c r="E97" s="59"/>
      <c r="F97" s="143">
        <f t="shared" si="10"/>
        <v>0</v>
      </c>
      <c r="G97" s="253"/>
      <c r="H97" s="202"/>
      <c r="I97" s="110">
        <f t="shared" si="11"/>
        <v>0</v>
      </c>
      <c r="J97" s="253"/>
      <c r="K97" s="202"/>
      <c r="L97" s="110">
        <f t="shared" si="12"/>
        <v>0</v>
      </c>
      <c r="M97" s="125"/>
      <c r="N97" s="59"/>
      <c r="O97" s="110">
        <f t="shared" si="13"/>
        <v>0</v>
      </c>
      <c r="P97" s="344"/>
      <c r="R97" s="300"/>
      <c r="S97" s="300"/>
      <c r="T97" s="300"/>
    </row>
    <row r="98" spans="1:20" ht="36" x14ac:dyDescent="0.25">
      <c r="A98" s="35">
        <v>2232</v>
      </c>
      <c r="B98" s="56" t="s">
        <v>83</v>
      </c>
      <c r="C98" s="362">
        <f t="shared" si="8"/>
        <v>0</v>
      </c>
      <c r="D98" s="253"/>
      <c r="E98" s="59"/>
      <c r="F98" s="143">
        <f t="shared" si="10"/>
        <v>0</v>
      </c>
      <c r="G98" s="253"/>
      <c r="H98" s="202"/>
      <c r="I98" s="110">
        <f t="shared" si="11"/>
        <v>0</v>
      </c>
      <c r="J98" s="253"/>
      <c r="K98" s="202"/>
      <c r="L98" s="110">
        <f t="shared" si="12"/>
        <v>0</v>
      </c>
      <c r="M98" s="125"/>
      <c r="N98" s="59"/>
      <c r="O98" s="110">
        <f t="shared" si="13"/>
        <v>0</v>
      </c>
      <c r="P98" s="344"/>
      <c r="R98" s="300"/>
      <c r="S98" s="300"/>
      <c r="T98" s="300"/>
    </row>
    <row r="99" spans="1:20" ht="24" x14ac:dyDescent="0.25">
      <c r="A99" s="31">
        <v>2233</v>
      </c>
      <c r="B99" s="50" t="s">
        <v>84</v>
      </c>
      <c r="C99" s="362">
        <f t="shared" si="8"/>
        <v>0</v>
      </c>
      <c r="D99" s="252"/>
      <c r="E99" s="53"/>
      <c r="F99" s="145">
        <f t="shared" si="10"/>
        <v>0</v>
      </c>
      <c r="G99" s="252"/>
      <c r="H99" s="201"/>
      <c r="I99" s="109">
        <f t="shared" si="11"/>
        <v>0</v>
      </c>
      <c r="J99" s="252"/>
      <c r="K99" s="201"/>
      <c r="L99" s="109">
        <f t="shared" si="12"/>
        <v>0</v>
      </c>
      <c r="M99" s="294"/>
      <c r="N99" s="53"/>
      <c r="O99" s="109">
        <f t="shared" si="13"/>
        <v>0</v>
      </c>
      <c r="P99" s="343"/>
      <c r="R99" s="300"/>
      <c r="S99" s="300"/>
      <c r="T99" s="300"/>
    </row>
    <row r="100" spans="1:20" ht="36" x14ac:dyDescent="0.25">
      <c r="A100" s="35">
        <v>2234</v>
      </c>
      <c r="B100" s="56" t="s">
        <v>85</v>
      </c>
      <c r="C100" s="362">
        <f t="shared" si="8"/>
        <v>0</v>
      </c>
      <c r="D100" s="253"/>
      <c r="E100" s="59"/>
      <c r="F100" s="143">
        <f t="shared" si="10"/>
        <v>0</v>
      </c>
      <c r="G100" s="253"/>
      <c r="H100" s="202"/>
      <c r="I100" s="110">
        <f t="shared" si="11"/>
        <v>0</v>
      </c>
      <c r="J100" s="253"/>
      <c r="K100" s="202"/>
      <c r="L100" s="110">
        <f t="shared" si="12"/>
        <v>0</v>
      </c>
      <c r="M100" s="125"/>
      <c r="N100" s="59"/>
      <c r="O100" s="110">
        <f t="shared" si="13"/>
        <v>0</v>
      </c>
      <c r="P100" s="344"/>
      <c r="R100" s="300"/>
      <c r="S100" s="300"/>
      <c r="T100" s="300"/>
    </row>
    <row r="101" spans="1:20" ht="24" x14ac:dyDescent="0.25">
      <c r="A101" s="35">
        <v>2235</v>
      </c>
      <c r="B101" s="56" t="s">
        <v>304</v>
      </c>
      <c r="C101" s="362">
        <f t="shared" si="8"/>
        <v>0</v>
      </c>
      <c r="D101" s="253"/>
      <c r="E101" s="59"/>
      <c r="F101" s="143">
        <f t="shared" si="10"/>
        <v>0</v>
      </c>
      <c r="G101" s="253"/>
      <c r="H101" s="202"/>
      <c r="I101" s="110">
        <f t="shared" si="11"/>
        <v>0</v>
      </c>
      <c r="J101" s="253"/>
      <c r="K101" s="202"/>
      <c r="L101" s="110">
        <f t="shared" si="12"/>
        <v>0</v>
      </c>
      <c r="M101" s="125"/>
      <c r="N101" s="59"/>
      <c r="O101" s="110">
        <f t="shared" si="13"/>
        <v>0</v>
      </c>
      <c r="P101" s="344"/>
      <c r="R101" s="300"/>
      <c r="S101" s="300"/>
      <c r="T101" s="300"/>
    </row>
    <row r="102" spans="1:20" x14ac:dyDescent="0.25">
      <c r="A102" s="35">
        <v>2236</v>
      </c>
      <c r="B102" s="56" t="s">
        <v>86</v>
      </c>
      <c r="C102" s="362">
        <f t="shared" si="8"/>
        <v>0</v>
      </c>
      <c r="D102" s="253"/>
      <c r="E102" s="59"/>
      <c r="F102" s="143">
        <f t="shared" si="10"/>
        <v>0</v>
      </c>
      <c r="G102" s="253"/>
      <c r="H102" s="202"/>
      <c r="I102" s="110">
        <f t="shared" si="11"/>
        <v>0</v>
      </c>
      <c r="J102" s="253"/>
      <c r="K102" s="202"/>
      <c r="L102" s="110">
        <f t="shared" si="12"/>
        <v>0</v>
      </c>
      <c r="M102" s="125"/>
      <c r="N102" s="59"/>
      <c r="O102" s="110">
        <f t="shared" si="13"/>
        <v>0</v>
      </c>
      <c r="P102" s="344"/>
      <c r="R102" s="300"/>
      <c r="S102" s="300"/>
      <c r="T102" s="300"/>
    </row>
    <row r="103" spans="1:20" ht="24" x14ac:dyDescent="0.25">
      <c r="A103" s="35">
        <v>2239</v>
      </c>
      <c r="B103" s="56" t="s">
        <v>87</v>
      </c>
      <c r="C103" s="362">
        <f t="shared" si="8"/>
        <v>1343</v>
      </c>
      <c r="D103" s="253">
        <f>1200+143</f>
        <v>1343</v>
      </c>
      <c r="E103" s="59"/>
      <c r="F103" s="143">
        <f t="shared" si="10"/>
        <v>1343</v>
      </c>
      <c r="G103" s="253"/>
      <c r="H103" s="202"/>
      <c r="I103" s="110">
        <f t="shared" si="11"/>
        <v>0</v>
      </c>
      <c r="J103" s="253"/>
      <c r="K103" s="202"/>
      <c r="L103" s="110">
        <f t="shared" si="12"/>
        <v>0</v>
      </c>
      <c r="M103" s="125"/>
      <c r="N103" s="59"/>
      <c r="O103" s="110">
        <f t="shared" si="13"/>
        <v>0</v>
      </c>
      <c r="P103" s="344"/>
      <c r="R103" s="300"/>
      <c r="S103" s="300"/>
      <c r="T103" s="300"/>
    </row>
    <row r="104" spans="1:20" ht="36" x14ac:dyDescent="0.25">
      <c r="A104" s="111">
        <v>2240</v>
      </c>
      <c r="B104" s="56" t="s">
        <v>305</v>
      </c>
      <c r="C104" s="362">
        <f t="shared" si="8"/>
        <v>6602</v>
      </c>
      <c r="D104" s="254">
        <f t="shared" ref="D104" si="30">SUM(D105:D112)</f>
        <v>6602</v>
      </c>
      <c r="E104" s="38">
        <f>SUM(E105:E112)</f>
        <v>0</v>
      </c>
      <c r="F104" s="149">
        <f t="shared" si="10"/>
        <v>6602</v>
      </c>
      <c r="G104" s="254">
        <f>SUM(G105:G112)</f>
        <v>0</v>
      </c>
      <c r="H104" s="118">
        <f>SUM(H105:H112)</f>
        <v>0</v>
      </c>
      <c r="I104" s="112">
        <f t="shared" si="11"/>
        <v>0</v>
      </c>
      <c r="J104" s="254">
        <f>SUM(J105:J112)</f>
        <v>0</v>
      </c>
      <c r="K104" s="118">
        <f>SUM(K105:K112)</f>
        <v>0</v>
      </c>
      <c r="L104" s="112">
        <f t="shared" si="12"/>
        <v>0</v>
      </c>
      <c r="M104" s="135">
        <f>SUM(M105:M112)</f>
        <v>0</v>
      </c>
      <c r="N104" s="38">
        <f>SUM(N105:N112)</f>
        <v>0</v>
      </c>
      <c r="O104" s="112">
        <f t="shared" si="13"/>
        <v>0</v>
      </c>
      <c r="P104" s="344"/>
      <c r="R104" s="300"/>
      <c r="S104" s="300"/>
      <c r="T104" s="300"/>
    </row>
    <row r="105" spans="1:20" x14ac:dyDescent="0.25">
      <c r="A105" s="35">
        <v>2241</v>
      </c>
      <c r="B105" s="56" t="s">
        <v>88</v>
      </c>
      <c r="C105" s="362">
        <f t="shared" si="8"/>
        <v>0</v>
      </c>
      <c r="D105" s="253"/>
      <c r="E105" s="59"/>
      <c r="F105" s="143">
        <f t="shared" si="10"/>
        <v>0</v>
      </c>
      <c r="G105" s="253"/>
      <c r="H105" s="202"/>
      <c r="I105" s="110">
        <f t="shared" si="11"/>
        <v>0</v>
      </c>
      <c r="J105" s="253"/>
      <c r="K105" s="202"/>
      <c r="L105" s="110">
        <f t="shared" si="12"/>
        <v>0</v>
      </c>
      <c r="M105" s="125"/>
      <c r="N105" s="59"/>
      <c r="O105" s="110">
        <f t="shared" si="13"/>
        <v>0</v>
      </c>
      <c r="P105" s="344"/>
      <c r="R105" s="300"/>
      <c r="S105" s="300"/>
      <c r="T105" s="300"/>
    </row>
    <row r="106" spans="1:20" ht="24" x14ac:dyDescent="0.25">
      <c r="A106" s="35">
        <v>2242</v>
      </c>
      <c r="B106" s="56" t="s">
        <v>89</v>
      </c>
      <c r="C106" s="362">
        <f t="shared" si="8"/>
        <v>0</v>
      </c>
      <c r="D106" s="253"/>
      <c r="E106" s="59"/>
      <c r="F106" s="143">
        <f t="shared" si="10"/>
        <v>0</v>
      </c>
      <c r="G106" s="253"/>
      <c r="H106" s="202"/>
      <c r="I106" s="110">
        <f t="shared" si="11"/>
        <v>0</v>
      </c>
      <c r="J106" s="253"/>
      <c r="K106" s="202"/>
      <c r="L106" s="110">
        <f t="shared" si="12"/>
        <v>0</v>
      </c>
      <c r="M106" s="125"/>
      <c r="N106" s="59"/>
      <c r="O106" s="110">
        <f t="shared" si="13"/>
        <v>0</v>
      </c>
      <c r="P106" s="344"/>
      <c r="R106" s="300"/>
      <c r="S106" s="300"/>
      <c r="T106" s="300"/>
    </row>
    <row r="107" spans="1:20" ht="24" x14ac:dyDescent="0.25">
      <c r="A107" s="35">
        <v>2243</v>
      </c>
      <c r="B107" s="56" t="s">
        <v>90</v>
      </c>
      <c r="C107" s="362">
        <f t="shared" si="8"/>
        <v>2241</v>
      </c>
      <c r="D107" s="253">
        <v>2241</v>
      </c>
      <c r="E107" s="59"/>
      <c r="F107" s="143">
        <f t="shared" si="10"/>
        <v>2241</v>
      </c>
      <c r="G107" s="253"/>
      <c r="H107" s="202"/>
      <c r="I107" s="110">
        <f t="shared" si="11"/>
        <v>0</v>
      </c>
      <c r="J107" s="253"/>
      <c r="K107" s="202"/>
      <c r="L107" s="110">
        <f t="shared" si="12"/>
        <v>0</v>
      </c>
      <c r="M107" s="125"/>
      <c r="N107" s="59"/>
      <c r="O107" s="110">
        <f t="shared" si="13"/>
        <v>0</v>
      </c>
      <c r="P107" s="344"/>
      <c r="R107" s="300"/>
      <c r="S107" s="300"/>
      <c r="T107" s="300"/>
    </row>
    <row r="108" spans="1:20" x14ac:dyDescent="0.25">
      <c r="A108" s="35">
        <v>2244</v>
      </c>
      <c r="B108" s="56" t="s">
        <v>306</v>
      </c>
      <c r="C108" s="362">
        <f t="shared" si="8"/>
        <v>4361</v>
      </c>
      <c r="D108" s="253">
        <v>4361</v>
      </c>
      <c r="E108" s="59"/>
      <c r="F108" s="143">
        <f t="shared" si="10"/>
        <v>4361</v>
      </c>
      <c r="G108" s="253"/>
      <c r="H108" s="202"/>
      <c r="I108" s="110">
        <f t="shared" si="11"/>
        <v>0</v>
      </c>
      <c r="J108" s="253"/>
      <c r="K108" s="501"/>
      <c r="L108" s="502">
        <f t="shared" si="12"/>
        <v>0</v>
      </c>
      <c r="M108" s="605"/>
      <c r="N108" s="603"/>
      <c r="O108" s="502">
        <f t="shared" si="13"/>
        <v>0</v>
      </c>
      <c r="P108" s="457"/>
      <c r="R108" s="300"/>
      <c r="S108" s="300"/>
      <c r="T108" s="300"/>
    </row>
    <row r="109" spans="1:20" ht="24" x14ac:dyDescent="0.25">
      <c r="A109" s="35">
        <v>2246</v>
      </c>
      <c r="B109" s="56" t="s">
        <v>91</v>
      </c>
      <c r="C109" s="362">
        <f t="shared" si="8"/>
        <v>0</v>
      </c>
      <c r="D109" s="253"/>
      <c r="E109" s="59"/>
      <c r="F109" s="143">
        <f t="shared" si="10"/>
        <v>0</v>
      </c>
      <c r="G109" s="253"/>
      <c r="H109" s="202"/>
      <c r="I109" s="110">
        <f t="shared" si="11"/>
        <v>0</v>
      </c>
      <c r="J109" s="253"/>
      <c r="K109" s="202"/>
      <c r="L109" s="110">
        <f t="shared" si="12"/>
        <v>0</v>
      </c>
      <c r="M109" s="125"/>
      <c r="N109" s="59"/>
      <c r="O109" s="110">
        <f t="shared" si="13"/>
        <v>0</v>
      </c>
      <c r="P109" s="344"/>
      <c r="R109" s="300"/>
      <c r="S109" s="300"/>
      <c r="T109" s="300"/>
    </row>
    <row r="110" spans="1:20" x14ac:dyDescent="0.25">
      <c r="A110" s="35">
        <v>2247</v>
      </c>
      <c r="B110" s="56" t="s">
        <v>92</v>
      </c>
      <c r="C110" s="362">
        <f t="shared" si="8"/>
        <v>0</v>
      </c>
      <c r="D110" s="253"/>
      <c r="E110" s="59"/>
      <c r="F110" s="143">
        <f t="shared" si="10"/>
        <v>0</v>
      </c>
      <c r="G110" s="253"/>
      <c r="H110" s="202"/>
      <c r="I110" s="110">
        <f t="shared" si="11"/>
        <v>0</v>
      </c>
      <c r="J110" s="253"/>
      <c r="K110" s="202"/>
      <c r="L110" s="110">
        <f t="shared" si="12"/>
        <v>0</v>
      </c>
      <c r="M110" s="125"/>
      <c r="N110" s="59"/>
      <c r="O110" s="110">
        <f t="shared" si="13"/>
        <v>0</v>
      </c>
      <c r="P110" s="344"/>
      <c r="R110" s="300"/>
      <c r="S110" s="300"/>
      <c r="T110" s="300"/>
    </row>
    <row r="111" spans="1:20" ht="24" x14ac:dyDescent="0.25">
      <c r="A111" s="35">
        <v>2248</v>
      </c>
      <c r="B111" s="56" t="s">
        <v>93</v>
      </c>
      <c r="C111" s="362">
        <f t="shared" si="8"/>
        <v>0</v>
      </c>
      <c r="D111" s="253"/>
      <c r="E111" s="59"/>
      <c r="F111" s="143">
        <f t="shared" si="10"/>
        <v>0</v>
      </c>
      <c r="G111" s="253"/>
      <c r="H111" s="202"/>
      <c r="I111" s="110">
        <f t="shared" si="11"/>
        <v>0</v>
      </c>
      <c r="J111" s="253"/>
      <c r="K111" s="202"/>
      <c r="L111" s="110">
        <f t="shared" si="12"/>
        <v>0</v>
      </c>
      <c r="M111" s="125"/>
      <c r="N111" s="59"/>
      <c r="O111" s="110">
        <f t="shared" si="13"/>
        <v>0</v>
      </c>
      <c r="P111" s="344"/>
      <c r="R111" s="300"/>
      <c r="S111" s="300"/>
      <c r="T111" s="300"/>
    </row>
    <row r="112" spans="1:20" ht="24" x14ac:dyDescent="0.25">
      <c r="A112" s="35">
        <v>2249</v>
      </c>
      <c r="B112" s="56" t="s">
        <v>94</v>
      </c>
      <c r="C112" s="362">
        <f t="shared" si="8"/>
        <v>0</v>
      </c>
      <c r="D112" s="253"/>
      <c r="E112" s="59"/>
      <c r="F112" s="143">
        <f t="shared" si="10"/>
        <v>0</v>
      </c>
      <c r="G112" s="253"/>
      <c r="H112" s="202"/>
      <c r="I112" s="110">
        <f t="shared" si="11"/>
        <v>0</v>
      </c>
      <c r="J112" s="253"/>
      <c r="K112" s="202"/>
      <c r="L112" s="110">
        <f t="shared" si="12"/>
        <v>0</v>
      </c>
      <c r="M112" s="125"/>
      <c r="N112" s="59"/>
      <c r="O112" s="110">
        <f t="shared" si="13"/>
        <v>0</v>
      </c>
      <c r="P112" s="344"/>
      <c r="R112" s="300"/>
      <c r="S112" s="300"/>
      <c r="T112" s="300"/>
    </row>
    <row r="113" spans="1:20" x14ac:dyDescent="0.25">
      <c r="A113" s="111">
        <v>2250</v>
      </c>
      <c r="B113" s="56" t="s">
        <v>95</v>
      </c>
      <c r="C113" s="362">
        <f t="shared" si="8"/>
        <v>579</v>
      </c>
      <c r="D113" s="254">
        <f t="shared" ref="D113" si="31">SUM(D114:D116)</f>
        <v>579</v>
      </c>
      <c r="E113" s="38">
        <f>SUM(E114:E116)</f>
        <v>0</v>
      </c>
      <c r="F113" s="149">
        <f t="shared" si="10"/>
        <v>579</v>
      </c>
      <c r="G113" s="254">
        <f>SUM(G114:G116)</f>
        <v>0</v>
      </c>
      <c r="H113" s="118">
        <f>SUM(H114:H116)</f>
        <v>0</v>
      </c>
      <c r="I113" s="112">
        <f t="shared" si="11"/>
        <v>0</v>
      </c>
      <c r="J113" s="254">
        <f>SUM(J114:J116)</f>
        <v>0</v>
      </c>
      <c r="K113" s="118">
        <f>SUM(K114:K116)</f>
        <v>0</v>
      </c>
      <c r="L113" s="112">
        <f t="shared" si="12"/>
        <v>0</v>
      </c>
      <c r="M113" s="135">
        <f>SUM(M114:M116)</f>
        <v>0</v>
      </c>
      <c r="N113" s="38">
        <f>SUM(N114:N116)</f>
        <v>0</v>
      </c>
      <c r="O113" s="112">
        <f t="shared" si="13"/>
        <v>0</v>
      </c>
      <c r="P113" s="344"/>
      <c r="R113" s="300"/>
      <c r="S113" s="300"/>
      <c r="T113" s="300"/>
    </row>
    <row r="114" spans="1:20" x14ac:dyDescent="0.25">
      <c r="A114" s="35">
        <v>2251</v>
      </c>
      <c r="B114" s="56" t="s">
        <v>96</v>
      </c>
      <c r="C114" s="362">
        <f t="shared" si="8"/>
        <v>166</v>
      </c>
      <c r="D114" s="253">
        <v>166</v>
      </c>
      <c r="E114" s="59"/>
      <c r="F114" s="143">
        <f t="shared" si="10"/>
        <v>166</v>
      </c>
      <c r="G114" s="253"/>
      <c r="H114" s="202"/>
      <c r="I114" s="110">
        <f t="shared" si="11"/>
        <v>0</v>
      </c>
      <c r="J114" s="253"/>
      <c r="K114" s="202"/>
      <c r="L114" s="110">
        <f t="shared" si="12"/>
        <v>0</v>
      </c>
      <c r="M114" s="125"/>
      <c r="N114" s="59"/>
      <c r="O114" s="110">
        <f t="shared" si="13"/>
        <v>0</v>
      </c>
      <c r="P114" s="344"/>
      <c r="R114" s="300"/>
      <c r="S114" s="300"/>
      <c r="T114" s="300"/>
    </row>
    <row r="115" spans="1:20" ht="24" x14ac:dyDescent="0.25">
      <c r="A115" s="35">
        <v>2252</v>
      </c>
      <c r="B115" s="56" t="s">
        <v>97</v>
      </c>
      <c r="C115" s="362">
        <f t="shared" ref="C115:C179" si="32">F115+I115+L115+O115</f>
        <v>0</v>
      </c>
      <c r="D115" s="253"/>
      <c r="E115" s="59"/>
      <c r="F115" s="143">
        <f t="shared" si="10"/>
        <v>0</v>
      </c>
      <c r="G115" s="253"/>
      <c r="H115" s="202"/>
      <c r="I115" s="110">
        <f t="shared" si="11"/>
        <v>0</v>
      </c>
      <c r="J115" s="253"/>
      <c r="K115" s="202"/>
      <c r="L115" s="110">
        <f t="shared" si="12"/>
        <v>0</v>
      </c>
      <c r="M115" s="125"/>
      <c r="N115" s="59"/>
      <c r="O115" s="110">
        <f t="shared" si="13"/>
        <v>0</v>
      </c>
      <c r="P115" s="344"/>
      <c r="R115" s="300"/>
      <c r="S115" s="300"/>
      <c r="T115" s="300"/>
    </row>
    <row r="116" spans="1:20" ht="24" x14ac:dyDescent="0.25">
      <c r="A116" s="35">
        <v>2259</v>
      </c>
      <c r="B116" s="56" t="s">
        <v>98</v>
      </c>
      <c r="C116" s="362">
        <f t="shared" si="32"/>
        <v>413</v>
      </c>
      <c r="D116" s="253">
        <f>143-143+413</f>
        <v>413</v>
      </c>
      <c r="E116" s="59"/>
      <c r="F116" s="143">
        <f t="shared" ref="F116:F180" si="33">D116+E116</f>
        <v>413</v>
      </c>
      <c r="G116" s="253"/>
      <c r="H116" s="202"/>
      <c r="I116" s="110">
        <f t="shared" ref="I116:I180" si="34">G116+H116</f>
        <v>0</v>
      </c>
      <c r="J116" s="253"/>
      <c r="K116" s="202"/>
      <c r="L116" s="110">
        <f t="shared" ref="L116:L180" si="35">J116+K116</f>
        <v>0</v>
      </c>
      <c r="M116" s="125"/>
      <c r="N116" s="59"/>
      <c r="O116" s="110">
        <f t="shared" ref="O116:O180" si="36">M116+N116</f>
        <v>0</v>
      </c>
      <c r="P116" s="344"/>
      <c r="R116" s="300"/>
      <c r="S116" s="300"/>
      <c r="T116" s="300"/>
    </row>
    <row r="117" spans="1:20" x14ac:dyDescent="0.25">
      <c r="A117" s="111">
        <v>2260</v>
      </c>
      <c r="B117" s="56" t="s">
        <v>99</v>
      </c>
      <c r="C117" s="362">
        <f t="shared" si="32"/>
        <v>43</v>
      </c>
      <c r="D117" s="254">
        <f t="shared" ref="D117" si="37">SUM(D118:D122)</f>
        <v>43</v>
      </c>
      <c r="E117" s="38">
        <f>SUM(E118:E122)</f>
        <v>0</v>
      </c>
      <c r="F117" s="149">
        <f t="shared" si="33"/>
        <v>43</v>
      </c>
      <c r="G117" s="254">
        <f>SUM(G118:G122)</f>
        <v>0</v>
      </c>
      <c r="H117" s="118">
        <f>SUM(H118:H122)</f>
        <v>0</v>
      </c>
      <c r="I117" s="112">
        <f t="shared" si="34"/>
        <v>0</v>
      </c>
      <c r="J117" s="254">
        <f>SUM(J118:J122)</f>
        <v>0</v>
      </c>
      <c r="K117" s="118">
        <f>SUM(K118:K122)</f>
        <v>0</v>
      </c>
      <c r="L117" s="112">
        <f t="shared" si="35"/>
        <v>0</v>
      </c>
      <c r="M117" s="135">
        <f>SUM(M118:M122)</f>
        <v>0</v>
      </c>
      <c r="N117" s="38">
        <f>SUM(N118:N122)</f>
        <v>0</v>
      </c>
      <c r="O117" s="112">
        <f t="shared" si="36"/>
        <v>0</v>
      </c>
      <c r="P117" s="344"/>
      <c r="R117" s="300"/>
      <c r="S117" s="300"/>
      <c r="T117" s="300"/>
    </row>
    <row r="118" spans="1:20" x14ac:dyDescent="0.25">
      <c r="A118" s="35">
        <v>2261</v>
      </c>
      <c r="B118" s="56" t="s">
        <v>100</v>
      </c>
      <c r="C118" s="362">
        <f t="shared" si="32"/>
        <v>0</v>
      </c>
      <c r="D118" s="253"/>
      <c r="E118" s="59"/>
      <c r="F118" s="143">
        <f t="shared" si="33"/>
        <v>0</v>
      </c>
      <c r="G118" s="253"/>
      <c r="H118" s="202"/>
      <c r="I118" s="110">
        <f t="shared" si="34"/>
        <v>0</v>
      </c>
      <c r="J118" s="253"/>
      <c r="K118" s="202"/>
      <c r="L118" s="110">
        <f t="shared" si="35"/>
        <v>0</v>
      </c>
      <c r="M118" s="125"/>
      <c r="N118" s="59"/>
      <c r="O118" s="110">
        <f t="shared" si="36"/>
        <v>0</v>
      </c>
      <c r="P118" s="344"/>
      <c r="R118" s="300"/>
      <c r="S118" s="300"/>
      <c r="T118" s="300"/>
    </row>
    <row r="119" spans="1:20" x14ac:dyDescent="0.25">
      <c r="A119" s="35">
        <v>2262</v>
      </c>
      <c r="B119" s="56" t="s">
        <v>101</v>
      </c>
      <c r="C119" s="362">
        <f t="shared" si="32"/>
        <v>0</v>
      </c>
      <c r="D119" s="253"/>
      <c r="E119" s="59"/>
      <c r="F119" s="143">
        <f t="shared" si="33"/>
        <v>0</v>
      </c>
      <c r="G119" s="253"/>
      <c r="H119" s="202"/>
      <c r="I119" s="110">
        <f t="shared" si="34"/>
        <v>0</v>
      </c>
      <c r="J119" s="253"/>
      <c r="K119" s="202"/>
      <c r="L119" s="110">
        <f t="shared" si="35"/>
        <v>0</v>
      </c>
      <c r="M119" s="125"/>
      <c r="N119" s="59"/>
      <c r="O119" s="110">
        <f t="shared" si="36"/>
        <v>0</v>
      </c>
      <c r="P119" s="344"/>
      <c r="R119" s="300"/>
      <c r="S119" s="300"/>
      <c r="T119" s="300"/>
    </row>
    <row r="120" spans="1:20" x14ac:dyDescent="0.25">
      <c r="A120" s="35">
        <v>2263</v>
      </c>
      <c r="B120" s="56" t="s">
        <v>102</v>
      </c>
      <c r="C120" s="362">
        <f t="shared" si="32"/>
        <v>0</v>
      </c>
      <c r="D120" s="253"/>
      <c r="E120" s="59"/>
      <c r="F120" s="143">
        <f t="shared" si="33"/>
        <v>0</v>
      </c>
      <c r="G120" s="253"/>
      <c r="H120" s="202"/>
      <c r="I120" s="110">
        <f t="shared" si="34"/>
        <v>0</v>
      </c>
      <c r="J120" s="253"/>
      <c r="K120" s="202"/>
      <c r="L120" s="110">
        <f t="shared" si="35"/>
        <v>0</v>
      </c>
      <c r="M120" s="125"/>
      <c r="N120" s="59"/>
      <c r="O120" s="110">
        <f t="shared" si="36"/>
        <v>0</v>
      </c>
      <c r="P120" s="344"/>
      <c r="R120" s="300"/>
      <c r="S120" s="300"/>
      <c r="T120" s="300"/>
    </row>
    <row r="121" spans="1:20" ht="24" x14ac:dyDescent="0.25">
      <c r="A121" s="35">
        <v>2264</v>
      </c>
      <c r="B121" s="56" t="s">
        <v>307</v>
      </c>
      <c r="C121" s="362">
        <f t="shared" si="32"/>
        <v>0</v>
      </c>
      <c r="D121" s="253"/>
      <c r="E121" s="59"/>
      <c r="F121" s="143">
        <f t="shared" si="33"/>
        <v>0</v>
      </c>
      <c r="G121" s="253"/>
      <c r="H121" s="202"/>
      <c r="I121" s="110">
        <f t="shared" si="34"/>
        <v>0</v>
      </c>
      <c r="J121" s="253"/>
      <c r="K121" s="202"/>
      <c r="L121" s="110">
        <f t="shared" si="35"/>
        <v>0</v>
      </c>
      <c r="M121" s="125"/>
      <c r="N121" s="59"/>
      <c r="O121" s="110">
        <f t="shared" si="36"/>
        <v>0</v>
      </c>
      <c r="P121" s="344"/>
      <c r="R121" s="300"/>
      <c r="S121" s="300"/>
      <c r="T121" s="300"/>
    </row>
    <row r="122" spans="1:20" x14ac:dyDescent="0.25">
      <c r="A122" s="35">
        <v>2269</v>
      </c>
      <c r="B122" s="56" t="s">
        <v>103</v>
      </c>
      <c r="C122" s="362">
        <f t="shared" si="32"/>
        <v>43</v>
      </c>
      <c r="D122" s="253">
        <v>43</v>
      </c>
      <c r="E122" s="59"/>
      <c r="F122" s="143">
        <f t="shared" si="33"/>
        <v>43</v>
      </c>
      <c r="G122" s="253"/>
      <c r="H122" s="202"/>
      <c r="I122" s="110">
        <f t="shared" si="34"/>
        <v>0</v>
      </c>
      <c r="J122" s="253"/>
      <c r="K122" s="202"/>
      <c r="L122" s="110">
        <f t="shared" si="35"/>
        <v>0</v>
      </c>
      <c r="M122" s="125"/>
      <c r="N122" s="59"/>
      <c r="O122" s="110">
        <f t="shared" si="36"/>
        <v>0</v>
      </c>
      <c r="P122" s="344"/>
      <c r="R122" s="300"/>
      <c r="S122" s="300"/>
      <c r="T122" s="300"/>
    </row>
    <row r="123" spans="1:20" x14ac:dyDescent="0.25">
      <c r="A123" s="111">
        <v>2270</v>
      </c>
      <c r="B123" s="56" t="s">
        <v>104</v>
      </c>
      <c r="C123" s="362">
        <f t="shared" si="32"/>
        <v>1301</v>
      </c>
      <c r="D123" s="254">
        <f t="shared" ref="D123" si="38">SUM(D124:D128)</f>
        <v>29</v>
      </c>
      <c r="E123" s="38">
        <f>SUM(E124:E128)</f>
        <v>0</v>
      </c>
      <c r="F123" s="149">
        <f t="shared" si="33"/>
        <v>29</v>
      </c>
      <c r="G123" s="254">
        <f>SUM(G124:G128)</f>
        <v>0</v>
      </c>
      <c r="H123" s="118">
        <f>SUM(H124:H128)</f>
        <v>0</v>
      </c>
      <c r="I123" s="112">
        <f t="shared" si="34"/>
        <v>0</v>
      </c>
      <c r="J123" s="254">
        <f>SUM(J124:J128)</f>
        <v>1272</v>
      </c>
      <c r="K123" s="118">
        <f>SUM(K124:K128)</f>
        <v>0</v>
      </c>
      <c r="L123" s="112">
        <f t="shared" si="35"/>
        <v>1272</v>
      </c>
      <c r="M123" s="135">
        <f>SUM(M124:M128)</f>
        <v>0</v>
      </c>
      <c r="N123" s="38">
        <f>SUM(N124:N128)</f>
        <v>0</v>
      </c>
      <c r="O123" s="112">
        <f t="shared" si="36"/>
        <v>0</v>
      </c>
      <c r="P123" s="344"/>
      <c r="R123" s="300"/>
      <c r="S123" s="300"/>
      <c r="T123" s="300"/>
    </row>
    <row r="124" spans="1:20" x14ac:dyDescent="0.25">
      <c r="A124" s="35">
        <v>2272</v>
      </c>
      <c r="B124" s="1" t="s">
        <v>105</v>
      </c>
      <c r="C124" s="362">
        <f t="shared" si="32"/>
        <v>0</v>
      </c>
      <c r="D124" s="253"/>
      <c r="E124" s="59"/>
      <c r="F124" s="143">
        <f t="shared" si="33"/>
        <v>0</v>
      </c>
      <c r="G124" s="253"/>
      <c r="H124" s="202"/>
      <c r="I124" s="110">
        <f t="shared" si="34"/>
        <v>0</v>
      </c>
      <c r="J124" s="253"/>
      <c r="K124" s="202"/>
      <c r="L124" s="110">
        <f t="shared" si="35"/>
        <v>0</v>
      </c>
      <c r="M124" s="125"/>
      <c r="N124" s="59"/>
      <c r="O124" s="110">
        <f t="shared" si="36"/>
        <v>0</v>
      </c>
      <c r="P124" s="344"/>
      <c r="R124" s="300"/>
      <c r="S124" s="300"/>
      <c r="T124" s="300"/>
    </row>
    <row r="125" spans="1:20" ht="24" x14ac:dyDescent="0.25">
      <c r="A125" s="35">
        <v>2275</v>
      </c>
      <c r="B125" s="56" t="s">
        <v>106</v>
      </c>
      <c r="C125" s="362">
        <f t="shared" si="32"/>
        <v>0</v>
      </c>
      <c r="D125" s="253"/>
      <c r="E125" s="59"/>
      <c r="F125" s="143">
        <f t="shared" si="33"/>
        <v>0</v>
      </c>
      <c r="G125" s="253"/>
      <c r="H125" s="202"/>
      <c r="I125" s="110">
        <f t="shared" si="34"/>
        <v>0</v>
      </c>
      <c r="J125" s="253"/>
      <c r="K125" s="202"/>
      <c r="L125" s="110">
        <f t="shared" si="35"/>
        <v>0</v>
      </c>
      <c r="M125" s="125"/>
      <c r="N125" s="59"/>
      <c r="O125" s="110">
        <f t="shared" si="36"/>
        <v>0</v>
      </c>
      <c r="P125" s="344"/>
      <c r="R125" s="300"/>
      <c r="S125" s="300"/>
      <c r="T125" s="300"/>
    </row>
    <row r="126" spans="1:20" ht="36" x14ac:dyDescent="0.25">
      <c r="A126" s="35">
        <v>2276</v>
      </c>
      <c r="B126" s="56" t="s">
        <v>107</v>
      </c>
      <c r="C126" s="362">
        <f t="shared" si="32"/>
        <v>0</v>
      </c>
      <c r="D126" s="253"/>
      <c r="E126" s="59"/>
      <c r="F126" s="143">
        <f t="shared" si="33"/>
        <v>0</v>
      </c>
      <c r="G126" s="253"/>
      <c r="H126" s="202"/>
      <c r="I126" s="110">
        <f t="shared" si="34"/>
        <v>0</v>
      </c>
      <c r="J126" s="253"/>
      <c r="K126" s="202"/>
      <c r="L126" s="110">
        <f t="shared" si="35"/>
        <v>0</v>
      </c>
      <c r="M126" s="125"/>
      <c r="N126" s="59"/>
      <c r="O126" s="110">
        <f t="shared" si="36"/>
        <v>0</v>
      </c>
      <c r="P126" s="344"/>
      <c r="R126" s="300"/>
      <c r="S126" s="300"/>
      <c r="T126" s="300"/>
    </row>
    <row r="127" spans="1:20" ht="24" customHeight="1" x14ac:dyDescent="0.25">
      <c r="A127" s="35">
        <v>2278</v>
      </c>
      <c r="B127" s="56" t="s">
        <v>108</v>
      </c>
      <c r="C127" s="362">
        <f t="shared" si="32"/>
        <v>0</v>
      </c>
      <c r="D127" s="253"/>
      <c r="E127" s="59"/>
      <c r="F127" s="143">
        <f t="shared" si="33"/>
        <v>0</v>
      </c>
      <c r="G127" s="253"/>
      <c r="H127" s="202"/>
      <c r="I127" s="110">
        <f t="shared" si="34"/>
        <v>0</v>
      </c>
      <c r="J127" s="253"/>
      <c r="K127" s="202"/>
      <c r="L127" s="110">
        <f t="shared" si="35"/>
        <v>0</v>
      </c>
      <c r="M127" s="125"/>
      <c r="N127" s="59"/>
      <c r="O127" s="110">
        <f t="shared" si="36"/>
        <v>0</v>
      </c>
      <c r="P127" s="344"/>
      <c r="R127" s="300"/>
      <c r="S127" s="300"/>
      <c r="T127" s="300"/>
    </row>
    <row r="128" spans="1:20" ht="24" x14ac:dyDescent="0.25">
      <c r="A128" s="35">
        <v>2279</v>
      </c>
      <c r="B128" s="56" t="s">
        <v>109</v>
      </c>
      <c r="C128" s="362">
        <f t="shared" si="32"/>
        <v>1301</v>
      </c>
      <c r="D128" s="253">
        <v>29</v>
      </c>
      <c r="E128" s="59"/>
      <c r="F128" s="143">
        <f t="shared" si="33"/>
        <v>29</v>
      </c>
      <c r="G128" s="253"/>
      <c r="H128" s="202"/>
      <c r="I128" s="110">
        <f t="shared" si="34"/>
        <v>0</v>
      </c>
      <c r="J128" s="253">
        <v>1272</v>
      </c>
      <c r="K128" s="202"/>
      <c r="L128" s="110">
        <f t="shared" si="35"/>
        <v>1272</v>
      </c>
      <c r="M128" s="125"/>
      <c r="N128" s="59"/>
      <c r="O128" s="110">
        <f t="shared" si="36"/>
        <v>0</v>
      </c>
      <c r="P128" s="344"/>
      <c r="R128" s="300"/>
      <c r="S128" s="300"/>
      <c r="T128" s="300"/>
    </row>
    <row r="129" spans="1:20" ht="24" x14ac:dyDescent="0.25">
      <c r="A129" s="116">
        <v>2280</v>
      </c>
      <c r="B129" s="50" t="s">
        <v>110</v>
      </c>
      <c r="C129" s="362">
        <f t="shared" si="32"/>
        <v>0</v>
      </c>
      <c r="D129" s="257">
        <f t="shared" ref="D129" si="39">SUM(D130)</f>
        <v>0</v>
      </c>
      <c r="E129" s="68">
        <f t="shared" ref="E129:N129" si="40">SUM(E130)</f>
        <v>0</v>
      </c>
      <c r="F129" s="258">
        <f t="shared" si="33"/>
        <v>0</v>
      </c>
      <c r="G129" s="257">
        <f t="shared" ref="G129" si="41">SUM(G130)</f>
        <v>0</v>
      </c>
      <c r="H129" s="204">
        <f t="shared" si="40"/>
        <v>0</v>
      </c>
      <c r="I129" s="117">
        <f t="shared" si="34"/>
        <v>0</v>
      </c>
      <c r="J129" s="257">
        <f t="shared" ref="J129" si="42">SUM(J130)</f>
        <v>0</v>
      </c>
      <c r="K129" s="204">
        <f t="shared" si="40"/>
        <v>0</v>
      </c>
      <c r="L129" s="117">
        <f t="shared" si="35"/>
        <v>0</v>
      </c>
      <c r="M129" s="135">
        <f t="shared" ref="M129" si="43">SUM(M130)</f>
        <v>0</v>
      </c>
      <c r="N129" s="38">
        <f t="shared" si="40"/>
        <v>0</v>
      </c>
      <c r="O129" s="112">
        <f t="shared" si="36"/>
        <v>0</v>
      </c>
      <c r="P129" s="344"/>
      <c r="R129" s="300"/>
      <c r="S129" s="300"/>
      <c r="T129" s="300"/>
    </row>
    <row r="130" spans="1:20" ht="24" x14ac:dyDescent="0.25">
      <c r="A130" s="35">
        <v>2283</v>
      </c>
      <c r="B130" s="56" t="s">
        <v>111</v>
      </c>
      <c r="C130" s="362">
        <f t="shared" si="32"/>
        <v>0</v>
      </c>
      <c r="D130" s="253"/>
      <c r="E130" s="59"/>
      <c r="F130" s="143">
        <f t="shared" si="33"/>
        <v>0</v>
      </c>
      <c r="G130" s="253"/>
      <c r="H130" s="202"/>
      <c r="I130" s="110">
        <f t="shared" si="34"/>
        <v>0</v>
      </c>
      <c r="J130" s="253"/>
      <c r="K130" s="202"/>
      <c r="L130" s="110">
        <f t="shared" si="35"/>
        <v>0</v>
      </c>
      <c r="M130" s="125"/>
      <c r="N130" s="59"/>
      <c r="O130" s="110">
        <f t="shared" si="36"/>
        <v>0</v>
      </c>
      <c r="P130" s="344"/>
      <c r="R130" s="300"/>
      <c r="S130" s="300"/>
      <c r="T130" s="300"/>
    </row>
    <row r="131" spans="1:20" ht="38.25" customHeight="1" x14ac:dyDescent="0.25">
      <c r="A131" s="42">
        <v>2300</v>
      </c>
      <c r="B131" s="104" t="s">
        <v>112</v>
      </c>
      <c r="C131" s="373">
        <f t="shared" si="32"/>
        <v>37345</v>
      </c>
      <c r="D131" s="249">
        <f t="shared" ref="D131" si="44">SUM(D132,D137,D141,D142,D145,D152,D160,D161,D164)</f>
        <v>13984</v>
      </c>
      <c r="E131" s="48">
        <f>SUM(E132,E137,E141,E142,E145,E152,E160,E161,E164)</f>
        <v>0</v>
      </c>
      <c r="F131" s="250">
        <f t="shared" si="33"/>
        <v>13984</v>
      </c>
      <c r="G131" s="249">
        <f>SUM(G132,G137,G141,G142,G145,G152,G160,G161,G164)</f>
        <v>2329</v>
      </c>
      <c r="H131" s="105">
        <f>SUM(H132,H137,H141,H142,H145,H152,H160,H161,H164)</f>
        <v>0</v>
      </c>
      <c r="I131" s="115">
        <f t="shared" si="34"/>
        <v>2329</v>
      </c>
      <c r="J131" s="249">
        <f>SUM(J132,J137,J141,J142,J145,J152,J160,J161,J164)</f>
        <v>21032</v>
      </c>
      <c r="K131" s="105">
        <f>SUM(K132,K137,K141,K142,K145,K152,K160,K161,K164)</f>
        <v>0</v>
      </c>
      <c r="L131" s="115">
        <f t="shared" si="35"/>
        <v>21032</v>
      </c>
      <c r="M131" s="123">
        <f>SUM(M132,M137,M141,M142,M145,M152,M160,M161,M164)</f>
        <v>0</v>
      </c>
      <c r="N131" s="48">
        <f>SUM(N132,N137,N141,N142,N145,N152,N160,N161,N164)</f>
        <v>0</v>
      </c>
      <c r="O131" s="115">
        <f t="shared" si="36"/>
        <v>0</v>
      </c>
      <c r="P131" s="346"/>
      <c r="R131" s="300"/>
      <c r="S131" s="300"/>
      <c r="T131" s="300"/>
    </row>
    <row r="132" spans="1:20" ht="24" x14ac:dyDescent="0.25">
      <c r="A132" s="116">
        <v>2310</v>
      </c>
      <c r="B132" s="50" t="s">
        <v>308</v>
      </c>
      <c r="C132" s="374">
        <f t="shared" si="32"/>
        <v>4541</v>
      </c>
      <c r="D132" s="361">
        <f t="shared" ref="D132" si="45">SUM(D133:D136)</f>
        <v>4541</v>
      </c>
      <c r="E132" s="204">
        <f>SUM(E133:E136)</f>
        <v>0</v>
      </c>
      <c r="F132" s="258">
        <f t="shared" si="33"/>
        <v>4541</v>
      </c>
      <c r="G132" s="257">
        <f t="shared" ref="G132" si="46">SUM(G133:G136)</f>
        <v>0</v>
      </c>
      <c r="H132" s="204">
        <f>SUM(H133:H136)</f>
        <v>0</v>
      </c>
      <c r="I132" s="117">
        <f t="shared" si="34"/>
        <v>0</v>
      </c>
      <c r="J132" s="257">
        <f t="shared" ref="J132" si="47">SUM(J133:J136)</f>
        <v>0</v>
      </c>
      <c r="K132" s="204">
        <f>SUM(K133:K136)</f>
        <v>0</v>
      </c>
      <c r="L132" s="117">
        <f t="shared" si="35"/>
        <v>0</v>
      </c>
      <c r="M132" s="141">
        <f t="shared" ref="M132" si="48">SUM(M133:M136)</f>
        <v>0</v>
      </c>
      <c r="N132" s="68">
        <f>SUM(N133:N136)</f>
        <v>0</v>
      </c>
      <c r="O132" s="117">
        <f t="shared" si="36"/>
        <v>0</v>
      </c>
      <c r="P132" s="343"/>
      <c r="R132" s="300"/>
      <c r="S132" s="300"/>
      <c r="T132" s="300"/>
    </row>
    <row r="133" spans="1:20" x14ac:dyDescent="0.25">
      <c r="A133" s="35">
        <v>2311</v>
      </c>
      <c r="B133" s="56" t="s">
        <v>113</v>
      </c>
      <c r="C133" s="362">
        <f t="shared" si="32"/>
        <v>580</v>
      </c>
      <c r="D133" s="253">
        <v>580</v>
      </c>
      <c r="E133" s="59"/>
      <c r="F133" s="143">
        <f t="shared" si="33"/>
        <v>580</v>
      </c>
      <c r="G133" s="253"/>
      <c r="H133" s="202"/>
      <c r="I133" s="110">
        <f t="shared" si="34"/>
        <v>0</v>
      </c>
      <c r="J133" s="253"/>
      <c r="K133" s="202"/>
      <c r="L133" s="110">
        <f t="shared" si="35"/>
        <v>0</v>
      </c>
      <c r="M133" s="125"/>
      <c r="N133" s="59"/>
      <c r="O133" s="110">
        <f t="shared" si="36"/>
        <v>0</v>
      </c>
      <c r="P133" s="344"/>
      <c r="R133" s="300"/>
      <c r="S133" s="300"/>
      <c r="T133" s="300"/>
    </row>
    <row r="134" spans="1:20" x14ac:dyDescent="0.25">
      <c r="A134" s="35">
        <v>2312</v>
      </c>
      <c r="B134" s="56" t="s">
        <v>114</v>
      </c>
      <c r="C134" s="362">
        <f t="shared" si="32"/>
        <v>3612</v>
      </c>
      <c r="D134" s="253">
        <f>2841+750-1+22</f>
        <v>3612</v>
      </c>
      <c r="E134" s="59"/>
      <c r="F134" s="143">
        <f t="shared" si="33"/>
        <v>3612</v>
      </c>
      <c r="G134" s="253"/>
      <c r="H134" s="202"/>
      <c r="I134" s="110">
        <f t="shared" si="34"/>
        <v>0</v>
      </c>
      <c r="J134" s="253"/>
      <c r="K134" s="501"/>
      <c r="L134" s="502">
        <f t="shared" si="35"/>
        <v>0</v>
      </c>
      <c r="M134" s="605"/>
      <c r="N134" s="603"/>
      <c r="O134" s="502">
        <f t="shared" si="36"/>
        <v>0</v>
      </c>
      <c r="P134" s="457"/>
      <c r="R134" s="300"/>
      <c r="S134" s="300"/>
      <c r="T134" s="300"/>
    </row>
    <row r="135" spans="1:20" x14ac:dyDescent="0.25">
      <c r="A135" s="35">
        <v>2313</v>
      </c>
      <c r="B135" s="56" t="s">
        <v>115</v>
      </c>
      <c r="C135" s="362">
        <f t="shared" si="32"/>
        <v>349</v>
      </c>
      <c r="D135" s="253">
        <v>349</v>
      </c>
      <c r="E135" s="59"/>
      <c r="F135" s="143">
        <f t="shared" si="33"/>
        <v>349</v>
      </c>
      <c r="G135" s="253"/>
      <c r="H135" s="202"/>
      <c r="I135" s="110">
        <f t="shared" si="34"/>
        <v>0</v>
      </c>
      <c r="J135" s="253"/>
      <c r="K135" s="202"/>
      <c r="L135" s="110">
        <f t="shared" si="35"/>
        <v>0</v>
      </c>
      <c r="M135" s="125"/>
      <c r="N135" s="59"/>
      <c r="O135" s="110">
        <f t="shared" si="36"/>
        <v>0</v>
      </c>
      <c r="P135" s="344"/>
      <c r="R135" s="300"/>
      <c r="S135" s="300"/>
      <c r="T135" s="300"/>
    </row>
    <row r="136" spans="1:20" ht="36" x14ac:dyDescent="0.25">
      <c r="A136" s="35">
        <v>2314</v>
      </c>
      <c r="B136" s="56" t="s">
        <v>294</v>
      </c>
      <c r="C136" s="362">
        <f t="shared" si="32"/>
        <v>0</v>
      </c>
      <c r="D136" s="253"/>
      <c r="E136" s="59"/>
      <c r="F136" s="143">
        <f t="shared" si="33"/>
        <v>0</v>
      </c>
      <c r="G136" s="253"/>
      <c r="H136" s="202"/>
      <c r="I136" s="110">
        <f t="shared" si="34"/>
        <v>0</v>
      </c>
      <c r="J136" s="253"/>
      <c r="K136" s="202"/>
      <c r="L136" s="110">
        <f t="shared" si="35"/>
        <v>0</v>
      </c>
      <c r="M136" s="125"/>
      <c r="N136" s="59"/>
      <c r="O136" s="110">
        <f t="shared" si="36"/>
        <v>0</v>
      </c>
      <c r="P136" s="344"/>
      <c r="R136" s="300"/>
      <c r="S136" s="300"/>
      <c r="T136" s="300"/>
    </row>
    <row r="137" spans="1:20" x14ac:dyDescent="0.25">
      <c r="A137" s="111">
        <v>2320</v>
      </c>
      <c r="B137" s="56" t="s">
        <v>116</v>
      </c>
      <c r="C137" s="362">
        <f t="shared" si="32"/>
        <v>492</v>
      </c>
      <c r="D137" s="254">
        <f t="shared" ref="D137" si="49">SUM(D138:D140)</f>
        <v>292</v>
      </c>
      <c r="E137" s="38">
        <f>SUM(E138:E140)</f>
        <v>0</v>
      </c>
      <c r="F137" s="149">
        <f t="shared" si="33"/>
        <v>292</v>
      </c>
      <c r="G137" s="254">
        <f>SUM(G138:G140)</f>
        <v>0</v>
      </c>
      <c r="H137" s="118">
        <f>SUM(H138:H140)</f>
        <v>0</v>
      </c>
      <c r="I137" s="112">
        <f t="shared" si="34"/>
        <v>0</v>
      </c>
      <c r="J137" s="254">
        <f>SUM(J138:J140)</f>
        <v>200</v>
      </c>
      <c r="K137" s="118">
        <f>SUM(K138:K140)</f>
        <v>0</v>
      </c>
      <c r="L137" s="112">
        <f t="shared" si="35"/>
        <v>200</v>
      </c>
      <c r="M137" s="135">
        <f>SUM(M138:M140)</f>
        <v>0</v>
      </c>
      <c r="N137" s="38">
        <f>SUM(N138:N140)</f>
        <v>0</v>
      </c>
      <c r="O137" s="112">
        <f t="shared" si="36"/>
        <v>0</v>
      </c>
      <c r="P137" s="344"/>
      <c r="R137" s="300"/>
      <c r="S137" s="300"/>
      <c r="T137" s="300"/>
    </row>
    <row r="138" spans="1:20" x14ac:dyDescent="0.25">
      <c r="A138" s="35">
        <v>2321</v>
      </c>
      <c r="B138" s="56" t="s">
        <v>117</v>
      </c>
      <c r="C138" s="362">
        <f t="shared" si="32"/>
        <v>0</v>
      </c>
      <c r="D138" s="253"/>
      <c r="E138" s="59"/>
      <c r="F138" s="143">
        <f t="shared" si="33"/>
        <v>0</v>
      </c>
      <c r="G138" s="253"/>
      <c r="H138" s="202"/>
      <c r="I138" s="110">
        <f t="shared" si="34"/>
        <v>0</v>
      </c>
      <c r="J138" s="253"/>
      <c r="K138" s="202"/>
      <c r="L138" s="110">
        <f t="shared" si="35"/>
        <v>0</v>
      </c>
      <c r="M138" s="125"/>
      <c r="N138" s="59"/>
      <c r="O138" s="110">
        <f t="shared" si="36"/>
        <v>0</v>
      </c>
      <c r="P138" s="344"/>
      <c r="R138" s="300"/>
      <c r="S138" s="300"/>
      <c r="T138" s="300"/>
    </row>
    <row r="139" spans="1:20" x14ac:dyDescent="0.25">
      <c r="A139" s="35">
        <v>2322</v>
      </c>
      <c r="B139" s="56" t="s">
        <v>118</v>
      </c>
      <c r="C139" s="362">
        <f t="shared" si="32"/>
        <v>492</v>
      </c>
      <c r="D139" s="253">
        <v>292</v>
      </c>
      <c r="E139" s="59"/>
      <c r="F139" s="143">
        <f t="shared" si="33"/>
        <v>292</v>
      </c>
      <c r="G139" s="253"/>
      <c r="H139" s="202"/>
      <c r="I139" s="110">
        <f t="shared" si="34"/>
        <v>0</v>
      </c>
      <c r="J139" s="253">
        <v>200</v>
      </c>
      <c r="K139" s="202"/>
      <c r="L139" s="110">
        <f t="shared" si="35"/>
        <v>200</v>
      </c>
      <c r="M139" s="125"/>
      <c r="N139" s="59"/>
      <c r="O139" s="110">
        <f t="shared" si="36"/>
        <v>0</v>
      </c>
      <c r="P139" s="344"/>
      <c r="R139" s="300"/>
      <c r="S139" s="300"/>
      <c r="T139" s="300"/>
    </row>
    <row r="140" spans="1:20" ht="10.5" customHeight="1" x14ac:dyDescent="0.25">
      <c r="A140" s="35">
        <v>2329</v>
      </c>
      <c r="B140" s="56" t="s">
        <v>119</v>
      </c>
      <c r="C140" s="362">
        <f t="shared" si="32"/>
        <v>0</v>
      </c>
      <c r="D140" s="253"/>
      <c r="E140" s="59"/>
      <c r="F140" s="143">
        <f t="shared" si="33"/>
        <v>0</v>
      </c>
      <c r="G140" s="253"/>
      <c r="H140" s="202"/>
      <c r="I140" s="110">
        <f t="shared" si="34"/>
        <v>0</v>
      </c>
      <c r="J140" s="253"/>
      <c r="K140" s="202"/>
      <c r="L140" s="110">
        <f t="shared" si="35"/>
        <v>0</v>
      </c>
      <c r="M140" s="125"/>
      <c r="N140" s="59"/>
      <c r="O140" s="110">
        <f t="shared" si="36"/>
        <v>0</v>
      </c>
      <c r="P140" s="344"/>
      <c r="R140" s="300"/>
      <c r="S140" s="300"/>
      <c r="T140" s="300"/>
    </row>
    <row r="141" spans="1:20" x14ac:dyDescent="0.25">
      <c r="A141" s="111">
        <v>2330</v>
      </c>
      <c r="B141" s="56" t="s">
        <v>120</v>
      </c>
      <c r="C141" s="362">
        <f t="shared" si="32"/>
        <v>0</v>
      </c>
      <c r="D141" s="253"/>
      <c r="E141" s="59"/>
      <c r="F141" s="143">
        <f t="shared" si="33"/>
        <v>0</v>
      </c>
      <c r="G141" s="253"/>
      <c r="H141" s="202"/>
      <c r="I141" s="110">
        <f t="shared" si="34"/>
        <v>0</v>
      </c>
      <c r="J141" s="253"/>
      <c r="K141" s="202"/>
      <c r="L141" s="110">
        <f t="shared" si="35"/>
        <v>0</v>
      </c>
      <c r="M141" s="125"/>
      <c r="N141" s="59"/>
      <c r="O141" s="110">
        <f t="shared" si="36"/>
        <v>0</v>
      </c>
      <c r="P141" s="344"/>
      <c r="R141" s="300"/>
      <c r="S141" s="300"/>
      <c r="T141" s="300"/>
    </row>
    <row r="142" spans="1:20" ht="48" x14ac:dyDescent="0.25">
      <c r="A142" s="111">
        <v>2340</v>
      </c>
      <c r="B142" s="56" t="s">
        <v>121</v>
      </c>
      <c r="C142" s="362">
        <f t="shared" si="32"/>
        <v>143</v>
      </c>
      <c r="D142" s="254">
        <f t="shared" ref="D142" si="50">SUM(D143:D144)</f>
        <v>143</v>
      </c>
      <c r="E142" s="38">
        <f>SUM(E143:E144)</f>
        <v>0</v>
      </c>
      <c r="F142" s="149">
        <f t="shared" si="33"/>
        <v>143</v>
      </c>
      <c r="G142" s="254">
        <f>SUM(G143:G144)</f>
        <v>0</v>
      </c>
      <c r="H142" s="118">
        <f>SUM(H143:H144)</f>
        <v>0</v>
      </c>
      <c r="I142" s="112">
        <f t="shared" si="34"/>
        <v>0</v>
      </c>
      <c r="J142" s="254">
        <f>SUM(J143:J144)</f>
        <v>0</v>
      </c>
      <c r="K142" s="118">
        <f>SUM(K143:K144)</f>
        <v>0</v>
      </c>
      <c r="L142" s="112">
        <f t="shared" si="35"/>
        <v>0</v>
      </c>
      <c r="M142" s="135">
        <f>SUM(M143:M144)</f>
        <v>0</v>
      </c>
      <c r="N142" s="38">
        <f>SUM(N143:N144)</f>
        <v>0</v>
      </c>
      <c r="O142" s="112">
        <f t="shared" si="36"/>
        <v>0</v>
      </c>
      <c r="P142" s="344"/>
      <c r="R142" s="300"/>
      <c r="S142" s="300"/>
      <c r="T142" s="300"/>
    </row>
    <row r="143" spans="1:20" x14ac:dyDescent="0.25">
      <c r="A143" s="35">
        <v>2341</v>
      </c>
      <c r="B143" s="56" t="s">
        <v>122</v>
      </c>
      <c r="C143" s="362">
        <f t="shared" si="32"/>
        <v>143</v>
      </c>
      <c r="D143" s="253">
        <v>143</v>
      </c>
      <c r="E143" s="59"/>
      <c r="F143" s="143">
        <f t="shared" si="33"/>
        <v>143</v>
      </c>
      <c r="G143" s="253"/>
      <c r="H143" s="202"/>
      <c r="I143" s="110">
        <f t="shared" si="34"/>
        <v>0</v>
      </c>
      <c r="J143" s="253"/>
      <c r="K143" s="202"/>
      <c r="L143" s="110">
        <f t="shared" si="35"/>
        <v>0</v>
      </c>
      <c r="M143" s="125"/>
      <c r="N143" s="59"/>
      <c r="O143" s="110">
        <f t="shared" si="36"/>
        <v>0</v>
      </c>
      <c r="P143" s="344"/>
      <c r="R143" s="300"/>
      <c r="S143" s="300"/>
      <c r="T143" s="300"/>
    </row>
    <row r="144" spans="1:20" ht="24" x14ac:dyDescent="0.25">
      <c r="A144" s="35">
        <v>2344</v>
      </c>
      <c r="B144" s="56" t="s">
        <v>123</v>
      </c>
      <c r="C144" s="362">
        <f t="shared" si="32"/>
        <v>0</v>
      </c>
      <c r="D144" s="253"/>
      <c r="E144" s="59"/>
      <c r="F144" s="143">
        <f t="shared" si="33"/>
        <v>0</v>
      </c>
      <c r="G144" s="253"/>
      <c r="H144" s="202"/>
      <c r="I144" s="110">
        <f t="shared" si="34"/>
        <v>0</v>
      </c>
      <c r="J144" s="253"/>
      <c r="K144" s="202"/>
      <c r="L144" s="110">
        <f t="shared" si="35"/>
        <v>0</v>
      </c>
      <c r="M144" s="125"/>
      <c r="N144" s="59"/>
      <c r="O144" s="110">
        <f t="shared" si="36"/>
        <v>0</v>
      </c>
      <c r="P144" s="344"/>
      <c r="R144" s="300"/>
      <c r="S144" s="300"/>
      <c r="T144" s="300"/>
    </row>
    <row r="145" spans="1:20" ht="24" x14ac:dyDescent="0.25">
      <c r="A145" s="106">
        <v>2350</v>
      </c>
      <c r="B145" s="78" t="s">
        <v>124</v>
      </c>
      <c r="C145" s="362">
        <f t="shared" si="32"/>
        <v>5880</v>
      </c>
      <c r="D145" s="131">
        <f t="shared" ref="D145" si="51">SUM(D146:D151)</f>
        <v>5880</v>
      </c>
      <c r="E145" s="107">
        <f>SUM(E146:E151)</f>
        <v>0</v>
      </c>
      <c r="F145" s="251">
        <f t="shared" si="33"/>
        <v>5880</v>
      </c>
      <c r="G145" s="131">
        <f>SUM(G146:G151)</f>
        <v>0</v>
      </c>
      <c r="H145" s="200">
        <f>SUM(H146:H151)</f>
        <v>0</v>
      </c>
      <c r="I145" s="108">
        <f t="shared" si="34"/>
        <v>0</v>
      </c>
      <c r="J145" s="131">
        <f>SUM(J146:J151)</f>
        <v>0</v>
      </c>
      <c r="K145" s="200">
        <f>SUM(K146:K151)</f>
        <v>0</v>
      </c>
      <c r="L145" s="108">
        <f t="shared" si="35"/>
        <v>0</v>
      </c>
      <c r="M145" s="136">
        <f>SUM(M146:M151)</f>
        <v>0</v>
      </c>
      <c r="N145" s="107">
        <f>SUM(N146:N151)</f>
        <v>0</v>
      </c>
      <c r="O145" s="108">
        <f t="shared" si="36"/>
        <v>0</v>
      </c>
      <c r="P145" s="348"/>
      <c r="R145" s="300"/>
      <c r="S145" s="300"/>
      <c r="T145" s="300"/>
    </row>
    <row r="146" spans="1:20" x14ac:dyDescent="0.25">
      <c r="A146" s="31">
        <v>2351</v>
      </c>
      <c r="B146" s="50" t="s">
        <v>125</v>
      </c>
      <c r="C146" s="362">
        <f t="shared" si="32"/>
        <v>2030</v>
      </c>
      <c r="D146" s="252">
        <f>979+791+260</f>
        <v>2030</v>
      </c>
      <c r="E146" s="53"/>
      <c r="F146" s="145">
        <f t="shared" si="33"/>
        <v>2030</v>
      </c>
      <c r="G146" s="252"/>
      <c r="H146" s="201"/>
      <c r="I146" s="109">
        <f t="shared" si="34"/>
        <v>0</v>
      </c>
      <c r="J146" s="252"/>
      <c r="K146" s="201"/>
      <c r="L146" s="109">
        <f t="shared" si="35"/>
        <v>0</v>
      </c>
      <c r="M146" s="294"/>
      <c r="N146" s="53"/>
      <c r="O146" s="109">
        <f t="shared" si="36"/>
        <v>0</v>
      </c>
      <c r="P146" s="343"/>
      <c r="R146" s="300"/>
      <c r="S146" s="300"/>
      <c r="T146" s="300"/>
    </row>
    <row r="147" spans="1:20" x14ac:dyDescent="0.25">
      <c r="A147" s="35">
        <v>2352</v>
      </c>
      <c r="B147" s="56" t="s">
        <v>126</v>
      </c>
      <c r="C147" s="362">
        <f t="shared" si="32"/>
        <v>3565</v>
      </c>
      <c r="D147" s="253">
        <v>3565</v>
      </c>
      <c r="E147" s="59"/>
      <c r="F147" s="143">
        <f t="shared" si="33"/>
        <v>3565</v>
      </c>
      <c r="G147" s="253"/>
      <c r="H147" s="202"/>
      <c r="I147" s="110">
        <f t="shared" si="34"/>
        <v>0</v>
      </c>
      <c r="J147" s="253"/>
      <c r="K147" s="202"/>
      <c r="L147" s="110">
        <f t="shared" si="35"/>
        <v>0</v>
      </c>
      <c r="M147" s="125"/>
      <c r="N147" s="59"/>
      <c r="O147" s="110">
        <f t="shared" si="36"/>
        <v>0</v>
      </c>
      <c r="P147" s="344"/>
      <c r="R147" s="300"/>
      <c r="S147" s="300"/>
      <c r="T147" s="300"/>
    </row>
    <row r="148" spans="1:20" ht="24" x14ac:dyDescent="0.25">
      <c r="A148" s="35">
        <v>2353</v>
      </c>
      <c r="B148" s="56" t="s">
        <v>127</v>
      </c>
      <c r="C148" s="362">
        <f t="shared" si="32"/>
        <v>0</v>
      </c>
      <c r="D148" s="253"/>
      <c r="E148" s="59"/>
      <c r="F148" s="143">
        <f t="shared" si="33"/>
        <v>0</v>
      </c>
      <c r="G148" s="253"/>
      <c r="H148" s="202"/>
      <c r="I148" s="110">
        <f t="shared" si="34"/>
        <v>0</v>
      </c>
      <c r="J148" s="253"/>
      <c r="K148" s="202"/>
      <c r="L148" s="110">
        <f t="shared" si="35"/>
        <v>0</v>
      </c>
      <c r="M148" s="125"/>
      <c r="N148" s="59"/>
      <c r="O148" s="110">
        <f t="shared" si="36"/>
        <v>0</v>
      </c>
      <c r="P148" s="344"/>
      <c r="R148" s="300"/>
      <c r="S148" s="300"/>
      <c r="T148" s="300"/>
    </row>
    <row r="149" spans="1:20" ht="24" x14ac:dyDescent="0.25">
      <c r="A149" s="35">
        <v>2354</v>
      </c>
      <c r="B149" s="56" t="s">
        <v>128</v>
      </c>
      <c r="C149" s="362">
        <f t="shared" si="32"/>
        <v>0</v>
      </c>
      <c r="D149" s="253"/>
      <c r="E149" s="59"/>
      <c r="F149" s="143">
        <f t="shared" si="33"/>
        <v>0</v>
      </c>
      <c r="G149" s="253"/>
      <c r="H149" s="202"/>
      <c r="I149" s="110">
        <f t="shared" si="34"/>
        <v>0</v>
      </c>
      <c r="J149" s="253"/>
      <c r="K149" s="202"/>
      <c r="L149" s="110">
        <f t="shared" si="35"/>
        <v>0</v>
      </c>
      <c r="M149" s="125"/>
      <c r="N149" s="59"/>
      <c r="O149" s="110">
        <f t="shared" si="36"/>
        <v>0</v>
      </c>
      <c r="P149" s="344"/>
      <c r="R149" s="300"/>
      <c r="S149" s="300"/>
      <c r="T149" s="300"/>
    </row>
    <row r="150" spans="1:20" ht="24" x14ac:dyDescent="0.25">
      <c r="A150" s="35">
        <v>2355</v>
      </c>
      <c r="B150" s="56" t="s">
        <v>129</v>
      </c>
      <c r="C150" s="362">
        <f t="shared" si="32"/>
        <v>285</v>
      </c>
      <c r="D150" s="253">
        <v>285</v>
      </c>
      <c r="E150" s="59"/>
      <c r="F150" s="143">
        <f t="shared" si="33"/>
        <v>285</v>
      </c>
      <c r="G150" s="253"/>
      <c r="H150" s="202"/>
      <c r="I150" s="110">
        <f t="shared" si="34"/>
        <v>0</v>
      </c>
      <c r="J150" s="253"/>
      <c r="K150" s="202"/>
      <c r="L150" s="110">
        <f t="shared" si="35"/>
        <v>0</v>
      </c>
      <c r="M150" s="125"/>
      <c r="N150" s="59"/>
      <c r="O150" s="110">
        <f t="shared" si="36"/>
        <v>0</v>
      </c>
      <c r="P150" s="344"/>
      <c r="R150" s="300"/>
      <c r="S150" s="300"/>
      <c r="T150" s="300"/>
    </row>
    <row r="151" spans="1:20" ht="24" x14ac:dyDescent="0.25">
      <c r="A151" s="35">
        <v>2359</v>
      </c>
      <c r="B151" s="56" t="s">
        <v>130</v>
      </c>
      <c r="C151" s="362">
        <f t="shared" si="32"/>
        <v>0</v>
      </c>
      <c r="D151" s="253"/>
      <c r="E151" s="59"/>
      <c r="F151" s="143">
        <f t="shared" si="33"/>
        <v>0</v>
      </c>
      <c r="G151" s="253"/>
      <c r="H151" s="202"/>
      <c r="I151" s="110">
        <f t="shared" si="34"/>
        <v>0</v>
      </c>
      <c r="J151" s="253"/>
      <c r="K151" s="202"/>
      <c r="L151" s="110">
        <f t="shared" si="35"/>
        <v>0</v>
      </c>
      <c r="M151" s="125"/>
      <c r="N151" s="59"/>
      <c r="O151" s="110">
        <f t="shared" si="36"/>
        <v>0</v>
      </c>
      <c r="P151" s="344"/>
      <c r="R151" s="300"/>
      <c r="S151" s="300"/>
      <c r="T151" s="300"/>
    </row>
    <row r="152" spans="1:20" ht="24.75" customHeight="1" x14ac:dyDescent="0.25">
      <c r="A152" s="111">
        <v>2360</v>
      </c>
      <c r="B152" s="56" t="s">
        <v>131</v>
      </c>
      <c r="C152" s="362">
        <f t="shared" si="32"/>
        <v>21516</v>
      </c>
      <c r="D152" s="254">
        <f t="shared" ref="D152" si="52">SUM(D153:D159)</f>
        <v>684</v>
      </c>
      <c r="E152" s="38">
        <f>SUM(E153:E159)</f>
        <v>0</v>
      </c>
      <c r="F152" s="149">
        <f t="shared" si="33"/>
        <v>684</v>
      </c>
      <c r="G152" s="254">
        <f>SUM(G153:G159)</f>
        <v>0</v>
      </c>
      <c r="H152" s="118">
        <f>SUM(H153:H159)</f>
        <v>0</v>
      </c>
      <c r="I152" s="112">
        <f t="shared" si="34"/>
        <v>0</v>
      </c>
      <c r="J152" s="254">
        <f>SUM(J153:J159)</f>
        <v>20832</v>
      </c>
      <c r="K152" s="118">
        <f>SUM(K153:K159)</f>
        <v>0</v>
      </c>
      <c r="L152" s="112">
        <f t="shared" si="35"/>
        <v>20832</v>
      </c>
      <c r="M152" s="135">
        <f>SUM(M153:M159)</f>
        <v>0</v>
      </c>
      <c r="N152" s="38">
        <f>SUM(N153:N159)</f>
        <v>0</v>
      </c>
      <c r="O152" s="112">
        <f t="shared" si="36"/>
        <v>0</v>
      </c>
      <c r="P152" s="344"/>
      <c r="R152" s="300"/>
      <c r="S152" s="300"/>
      <c r="T152" s="300"/>
    </row>
    <row r="153" spans="1:20" x14ac:dyDescent="0.25">
      <c r="A153" s="34">
        <v>2361</v>
      </c>
      <c r="B153" s="56" t="s">
        <v>132</v>
      </c>
      <c r="C153" s="362">
        <f t="shared" si="32"/>
        <v>399</v>
      </c>
      <c r="D153" s="253">
        <v>399</v>
      </c>
      <c r="E153" s="59"/>
      <c r="F153" s="143">
        <f t="shared" si="33"/>
        <v>399</v>
      </c>
      <c r="G153" s="253"/>
      <c r="H153" s="202"/>
      <c r="I153" s="110">
        <f t="shared" si="34"/>
        <v>0</v>
      </c>
      <c r="J153" s="253"/>
      <c r="K153" s="202"/>
      <c r="L153" s="110">
        <f t="shared" si="35"/>
        <v>0</v>
      </c>
      <c r="M153" s="125"/>
      <c r="N153" s="59"/>
      <c r="O153" s="110">
        <f t="shared" si="36"/>
        <v>0</v>
      </c>
      <c r="P153" s="344"/>
      <c r="R153" s="300"/>
      <c r="S153" s="300"/>
      <c r="T153" s="300"/>
    </row>
    <row r="154" spans="1:20" ht="24" x14ac:dyDescent="0.25">
      <c r="A154" s="34">
        <v>2362</v>
      </c>
      <c r="B154" s="56" t="s">
        <v>133</v>
      </c>
      <c r="C154" s="362">
        <f t="shared" si="32"/>
        <v>285</v>
      </c>
      <c r="D154" s="253">
        <v>285</v>
      </c>
      <c r="E154" s="59"/>
      <c r="F154" s="143">
        <f t="shared" si="33"/>
        <v>285</v>
      </c>
      <c r="G154" s="253"/>
      <c r="H154" s="202"/>
      <c r="I154" s="110">
        <f t="shared" si="34"/>
        <v>0</v>
      </c>
      <c r="J154" s="253"/>
      <c r="K154" s="202"/>
      <c r="L154" s="110">
        <f t="shared" si="35"/>
        <v>0</v>
      </c>
      <c r="M154" s="125"/>
      <c r="N154" s="59"/>
      <c r="O154" s="110">
        <f t="shared" si="36"/>
        <v>0</v>
      </c>
      <c r="P154" s="344"/>
      <c r="R154" s="300"/>
      <c r="S154" s="300"/>
      <c r="T154" s="300"/>
    </row>
    <row r="155" spans="1:20" x14ac:dyDescent="0.25">
      <c r="A155" s="34">
        <v>2363</v>
      </c>
      <c r="B155" s="56" t="s">
        <v>134</v>
      </c>
      <c r="C155" s="362">
        <f t="shared" si="32"/>
        <v>20832</v>
      </c>
      <c r="D155" s="253"/>
      <c r="E155" s="59"/>
      <c r="F155" s="143">
        <f t="shared" si="33"/>
        <v>0</v>
      </c>
      <c r="G155" s="253"/>
      <c r="H155" s="202"/>
      <c r="I155" s="110">
        <f t="shared" si="34"/>
        <v>0</v>
      </c>
      <c r="J155" s="253">
        <v>20832</v>
      </c>
      <c r="K155" s="202"/>
      <c r="L155" s="110">
        <f t="shared" si="35"/>
        <v>20832</v>
      </c>
      <c r="M155" s="125"/>
      <c r="N155" s="59"/>
      <c r="O155" s="110">
        <f t="shared" si="36"/>
        <v>0</v>
      </c>
      <c r="P155" s="344"/>
      <c r="R155" s="300"/>
      <c r="S155" s="300"/>
      <c r="T155" s="300"/>
    </row>
    <row r="156" spans="1:20" x14ac:dyDescent="0.25">
      <c r="A156" s="34">
        <v>2364</v>
      </c>
      <c r="B156" s="56" t="s">
        <v>135</v>
      </c>
      <c r="C156" s="362">
        <f t="shared" si="32"/>
        <v>0</v>
      </c>
      <c r="D156" s="253"/>
      <c r="E156" s="59"/>
      <c r="F156" s="143">
        <f t="shared" si="33"/>
        <v>0</v>
      </c>
      <c r="G156" s="253"/>
      <c r="H156" s="202"/>
      <c r="I156" s="110">
        <f t="shared" si="34"/>
        <v>0</v>
      </c>
      <c r="J156" s="253"/>
      <c r="K156" s="202"/>
      <c r="L156" s="110">
        <f t="shared" si="35"/>
        <v>0</v>
      </c>
      <c r="M156" s="125"/>
      <c r="N156" s="59"/>
      <c r="O156" s="110">
        <f t="shared" si="36"/>
        <v>0</v>
      </c>
      <c r="P156" s="344"/>
      <c r="R156" s="300"/>
      <c r="S156" s="300"/>
      <c r="T156" s="300"/>
    </row>
    <row r="157" spans="1:20" ht="12.75" customHeight="1" x14ac:dyDescent="0.25">
      <c r="A157" s="34">
        <v>2365</v>
      </c>
      <c r="B157" s="56" t="s">
        <v>136</v>
      </c>
      <c r="C157" s="362">
        <f t="shared" si="32"/>
        <v>0</v>
      </c>
      <c r="D157" s="253"/>
      <c r="E157" s="59"/>
      <c r="F157" s="143">
        <f t="shared" si="33"/>
        <v>0</v>
      </c>
      <c r="G157" s="253"/>
      <c r="H157" s="202"/>
      <c r="I157" s="110">
        <f t="shared" si="34"/>
        <v>0</v>
      </c>
      <c r="J157" s="253"/>
      <c r="K157" s="202"/>
      <c r="L157" s="110">
        <f t="shared" si="35"/>
        <v>0</v>
      </c>
      <c r="M157" s="125"/>
      <c r="N157" s="59"/>
      <c r="O157" s="110">
        <f t="shared" si="36"/>
        <v>0</v>
      </c>
      <c r="P157" s="344"/>
      <c r="R157" s="300"/>
      <c r="S157" s="300"/>
      <c r="T157" s="300"/>
    </row>
    <row r="158" spans="1:20" ht="42.75" customHeight="1" x14ac:dyDescent="0.25">
      <c r="A158" s="34">
        <v>2366</v>
      </c>
      <c r="B158" s="56" t="s">
        <v>137</v>
      </c>
      <c r="C158" s="362">
        <f t="shared" si="32"/>
        <v>0</v>
      </c>
      <c r="D158" s="253"/>
      <c r="E158" s="59"/>
      <c r="F158" s="143">
        <f t="shared" si="33"/>
        <v>0</v>
      </c>
      <c r="G158" s="253"/>
      <c r="H158" s="202"/>
      <c r="I158" s="110">
        <f t="shared" si="34"/>
        <v>0</v>
      </c>
      <c r="J158" s="253"/>
      <c r="K158" s="202"/>
      <c r="L158" s="110">
        <f t="shared" si="35"/>
        <v>0</v>
      </c>
      <c r="M158" s="125"/>
      <c r="N158" s="59"/>
      <c r="O158" s="110">
        <f t="shared" si="36"/>
        <v>0</v>
      </c>
      <c r="P158" s="344"/>
      <c r="R158" s="300"/>
      <c r="S158" s="300"/>
      <c r="T158" s="300"/>
    </row>
    <row r="159" spans="1:20" ht="48" x14ac:dyDescent="0.25">
      <c r="A159" s="34">
        <v>2369</v>
      </c>
      <c r="B159" s="56" t="s">
        <v>138</v>
      </c>
      <c r="C159" s="362">
        <f t="shared" si="32"/>
        <v>0</v>
      </c>
      <c r="D159" s="253"/>
      <c r="E159" s="59"/>
      <c r="F159" s="143">
        <f t="shared" si="33"/>
        <v>0</v>
      </c>
      <c r="G159" s="253"/>
      <c r="H159" s="202"/>
      <c r="I159" s="110">
        <f t="shared" si="34"/>
        <v>0</v>
      </c>
      <c r="J159" s="253"/>
      <c r="K159" s="202"/>
      <c r="L159" s="110">
        <f t="shared" si="35"/>
        <v>0</v>
      </c>
      <c r="M159" s="125"/>
      <c r="N159" s="59"/>
      <c r="O159" s="110">
        <f t="shared" si="36"/>
        <v>0</v>
      </c>
      <c r="P159" s="344"/>
      <c r="R159" s="300"/>
      <c r="S159" s="300"/>
      <c r="T159" s="300"/>
    </row>
    <row r="160" spans="1:20" x14ac:dyDescent="0.25">
      <c r="A160" s="106">
        <v>2370</v>
      </c>
      <c r="B160" s="78" t="s">
        <v>139</v>
      </c>
      <c r="C160" s="362">
        <f t="shared" si="32"/>
        <v>4773</v>
      </c>
      <c r="D160" s="255">
        <f>4047-1603</f>
        <v>2444</v>
      </c>
      <c r="E160" s="113"/>
      <c r="F160" s="256">
        <f t="shared" si="33"/>
        <v>2444</v>
      </c>
      <c r="G160" s="255">
        <v>2329</v>
      </c>
      <c r="H160" s="203"/>
      <c r="I160" s="114">
        <f t="shared" si="34"/>
        <v>2329</v>
      </c>
      <c r="J160" s="255"/>
      <c r="K160" s="203"/>
      <c r="L160" s="114">
        <f t="shared" si="35"/>
        <v>0</v>
      </c>
      <c r="M160" s="301"/>
      <c r="N160" s="113"/>
      <c r="O160" s="114">
        <f t="shared" si="36"/>
        <v>0</v>
      </c>
      <c r="P160" s="348"/>
      <c r="R160" s="300"/>
      <c r="S160" s="300"/>
      <c r="T160" s="300"/>
    </row>
    <row r="161" spans="1:20" x14ac:dyDescent="0.25">
      <c r="A161" s="106">
        <v>2380</v>
      </c>
      <c r="B161" s="78" t="s">
        <v>140</v>
      </c>
      <c r="C161" s="362">
        <f t="shared" si="32"/>
        <v>0</v>
      </c>
      <c r="D161" s="131">
        <f t="shared" ref="D161" si="53">SUM(D162:D163)</f>
        <v>0</v>
      </c>
      <c r="E161" s="107">
        <f>SUM(E162:E163)</f>
        <v>0</v>
      </c>
      <c r="F161" s="251">
        <f t="shared" si="33"/>
        <v>0</v>
      </c>
      <c r="G161" s="131">
        <f>SUM(G162:G163)</f>
        <v>0</v>
      </c>
      <c r="H161" s="200">
        <f>SUM(H162:H163)</f>
        <v>0</v>
      </c>
      <c r="I161" s="108">
        <f t="shared" si="34"/>
        <v>0</v>
      </c>
      <c r="J161" s="131">
        <f>SUM(J162:J163)</f>
        <v>0</v>
      </c>
      <c r="K161" s="200">
        <f>SUM(K162:K163)</f>
        <v>0</v>
      </c>
      <c r="L161" s="108">
        <f t="shared" si="35"/>
        <v>0</v>
      </c>
      <c r="M161" s="136">
        <f>SUM(M162:M163)</f>
        <v>0</v>
      </c>
      <c r="N161" s="107">
        <f>SUM(N162:N163)</f>
        <v>0</v>
      </c>
      <c r="O161" s="108">
        <f t="shared" si="36"/>
        <v>0</v>
      </c>
      <c r="P161" s="348"/>
      <c r="R161" s="300"/>
      <c r="S161" s="300"/>
      <c r="T161" s="300"/>
    </row>
    <row r="162" spans="1:20" x14ac:dyDescent="0.25">
      <c r="A162" s="30">
        <v>2381</v>
      </c>
      <c r="B162" s="50" t="s">
        <v>141</v>
      </c>
      <c r="C162" s="362">
        <f t="shared" si="32"/>
        <v>0</v>
      </c>
      <c r="D162" s="252"/>
      <c r="E162" s="53"/>
      <c r="F162" s="145">
        <f t="shared" si="33"/>
        <v>0</v>
      </c>
      <c r="G162" s="252"/>
      <c r="H162" s="201"/>
      <c r="I162" s="109">
        <f t="shared" si="34"/>
        <v>0</v>
      </c>
      <c r="J162" s="252"/>
      <c r="K162" s="201"/>
      <c r="L162" s="109">
        <f t="shared" si="35"/>
        <v>0</v>
      </c>
      <c r="M162" s="294"/>
      <c r="N162" s="53"/>
      <c r="O162" s="109">
        <f t="shared" si="36"/>
        <v>0</v>
      </c>
      <c r="P162" s="343"/>
      <c r="R162" s="300"/>
      <c r="S162" s="300"/>
      <c r="T162" s="300"/>
    </row>
    <row r="163" spans="1:20" ht="24" x14ac:dyDescent="0.25">
      <c r="A163" s="34">
        <v>2389</v>
      </c>
      <c r="B163" s="56" t="s">
        <v>142</v>
      </c>
      <c r="C163" s="362">
        <f t="shared" si="32"/>
        <v>0</v>
      </c>
      <c r="D163" s="253"/>
      <c r="E163" s="59"/>
      <c r="F163" s="143">
        <f t="shared" si="33"/>
        <v>0</v>
      </c>
      <c r="G163" s="253"/>
      <c r="H163" s="202"/>
      <c r="I163" s="110">
        <f t="shared" si="34"/>
        <v>0</v>
      </c>
      <c r="J163" s="253"/>
      <c r="K163" s="202"/>
      <c r="L163" s="110">
        <f t="shared" si="35"/>
        <v>0</v>
      </c>
      <c r="M163" s="125"/>
      <c r="N163" s="59"/>
      <c r="O163" s="110">
        <f t="shared" si="36"/>
        <v>0</v>
      </c>
      <c r="P163" s="344"/>
      <c r="R163" s="300"/>
      <c r="S163" s="300"/>
      <c r="T163" s="300"/>
    </row>
    <row r="164" spans="1:20" x14ac:dyDescent="0.25">
      <c r="A164" s="106">
        <v>2390</v>
      </c>
      <c r="B164" s="78" t="s">
        <v>143</v>
      </c>
      <c r="C164" s="362">
        <f t="shared" si="32"/>
        <v>0</v>
      </c>
      <c r="D164" s="255">
        <f>22-22</f>
        <v>0</v>
      </c>
      <c r="E164" s="113"/>
      <c r="F164" s="256">
        <f t="shared" si="33"/>
        <v>0</v>
      </c>
      <c r="G164" s="255"/>
      <c r="H164" s="203"/>
      <c r="I164" s="114">
        <f t="shared" si="34"/>
        <v>0</v>
      </c>
      <c r="J164" s="255"/>
      <c r="K164" s="203"/>
      <c r="L164" s="114">
        <f t="shared" si="35"/>
        <v>0</v>
      </c>
      <c r="M164" s="301"/>
      <c r="N164" s="113"/>
      <c r="O164" s="114">
        <f t="shared" si="36"/>
        <v>0</v>
      </c>
      <c r="P164" s="348"/>
      <c r="R164" s="300"/>
      <c r="S164" s="300"/>
      <c r="T164" s="300"/>
    </row>
    <row r="165" spans="1:20" x14ac:dyDescent="0.25">
      <c r="A165" s="42">
        <v>2400</v>
      </c>
      <c r="B165" s="104" t="s">
        <v>144</v>
      </c>
      <c r="C165" s="373">
        <f t="shared" si="32"/>
        <v>0</v>
      </c>
      <c r="D165" s="259"/>
      <c r="E165" s="119"/>
      <c r="F165" s="260">
        <f t="shared" si="33"/>
        <v>0</v>
      </c>
      <c r="G165" s="259"/>
      <c r="H165" s="205"/>
      <c r="I165" s="120">
        <f t="shared" si="34"/>
        <v>0</v>
      </c>
      <c r="J165" s="259"/>
      <c r="K165" s="205"/>
      <c r="L165" s="120">
        <f t="shared" si="35"/>
        <v>0</v>
      </c>
      <c r="M165" s="302"/>
      <c r="N165" s="119"/>
      <c r="O165" s="120">
        <f t="shared" si="36"/>
        <v>0</v>
      </c>
      <c r="P165" s="346"/>
      <c r="R165" s="300"/>
      <c r="S165" s="300"/>
      <c r="T165" s="300"/>
    </row>
    <row r="166" spans="1:20" ht="24" x14ac:dyDescent="0.25">
      <c r="A166" s="42">
        <v>2500</v>
      </c>
      <c r="B166" s="104" t="s">
        <v>145</v>
      </c>
      <c r="C166" s="373">
        <f t="shared" si="32"/>
        <v>0</v>
      </c>
      <c r="D166" s="249">
        <f t="shared" ref="D166" si="54">SUM(D167,D172)</f>
        <v>0</v>
      </c>
      <c r="E166" s="48">
        <f>SUM(E167,E172)</f>
        <v>0</v>
      </c>
      <c r="F166" s="250">
        <f t="shared" si="33"/>
        <v>0</v>
      </c>
      <c r="G166" s="249">
        <f t="shared" ref="G166:H166" si="55">SUM(G167,G172)</f>
        <v>0</v>
      </c>
      <c r="H166" s="105">
        <f t="shared" si="55"/>
        <v>0</v>
      </c>
      <c r="I166" s="115">
        <f t="shared" si="34"/>
        <v>0</v>
      </c>
      <c r="J166" s="249">
        <f t="shared" ref="J166:K166" si="56">SUM(J167,J172)</f>
        <v>0</v>
      </c>
      <c r="K166" s="105">
        <f t="shared" si="56"/>
        <v>0</v>
      </c>
      <c r="L166" s="115">
        <f t="shared" si="35"/>
        <v>0</v>
      </c>
      <c r="M166" s="140">
        <f t="shared" ref="M166:N166" si="57">SUM(M167,M172)</f>
        <v>0</v>
      </c>
      <c r="N166" s="130">
        <f t="shared" si="57"/>
        <v>0</v>
      </c>
      <c r="O166" s="160">
        <f t="shared" si="36"/>
        <v>0</v>
      </c>
      <c r="P166" s="353"/>
      <c r="R166" s="300"/>
      <c r="S166" s="300"/>
      <c r="T166" s="300"/>
    </row>
    <row r="167" spans="1:20" ht="16.5" customHeight="1" x14ac:dyDescent="0.25">
      <c r="A167" s="116">
        <v>2510</v>
      </c>
      <c r="B167" s="50" t="s">
        <v>146</v>
      </c>
      <c r="C167" s="374">
        <f t="shared" si="32"/>
        <v>0</v>
      </c>
      <c r="D167" s="257">
        <f>SUM(D168:D171)</f>
        <v>0</v>
      </c>
      <c r="E167" s="68">
        <f>SUM(E168:E171)</f>
        <v>0</v>
      </c>
      <c r="F167" s="258">
        <f t="shared" si="33"/>
        <v>0</v>
      </c>
      <c r="G167" s="257">
        <f t="shared" ref="G167:H167" si="58">SUM(G168:G171)</f>
        <v>0</v>
      </c>
      <c r="H167" s="204">
        <f t="shared" si="58"/>
        <v>0</v>
      </c>
      <c r="I167" s="117">
        <f t="shared" si="34"/>
        <v>0</v>
      </c>
      <c r="J167" s="257">
        <f t="shared" ref="J167:K167" si="59">SUM(J168:J171)</f>
        <v>0</v>
      </c>
      <c r="K167" s="204">
        <f t="shared" si="59"/>
        <v>0</v>
      </c>
      <c r="L167" s="117">
        <f t="shared" si="35"/>
        <v>0</v>
      </c>
      <c r="M167" s="308">
        <f t="shared" ref="M167:N167" si="60">SUM(M168:M171)</f>
        <v>0</v>
      </c>
      <c r="N167" s="311">
        <f t="shared" si="60"/>
        <v>0</v>
      </c>
      <c r="O167" s="316">
        <f t="shared" si="36"/>
        <v>0</v>
      </c>
      <c r="P167" s="347"/>
      <c r="R167" s="300"/>
      <c r="S167" s="300"/>
      <c r="T167" s="300"/>
    </row>
    <row r="168" spans="1:20" ht="24" x14ac:dyDescent="0.25">
      <c r="A168" s="35">
        <v>2512</v>
      </c>
      <c r="B168" s="56" t="s">
        <v>147</v>
      </c>
      <c r="C168" s="362">
        <f t="shared" si="32"/>
        <v>0</v>
      </c>
      <c r="D168" s="253"/>
      <c r="E168" s="59"/>
      <c r="F168" s="143">
        <f t="shared" si="33"/>
        <v>0</v>
      </c>
      <c r="G168" s="253"/>
      <c r="H168" s="202"/>
      <c r="I168" s="110">
        <f t="shared" si="34"/>
        <v>0</v>
      </c>
      <c r="J168" s="253"/>
      <c r="K168" s="202"/>
      <c r="L168" s="110">
        <f t="shared" si="35"/>
        <v>0</v>
      </c>
      <c r="M168" s="125"/>
      <c r="N168" s="59"/>
      <c r="O168" s="110">
        <f t="shared" si="36"/>
        <v>0</v>
      </c>
      <c r="P168" s="344"/>
      <c r="R168" s="300"/>
      <c r="S168" s="300"/>
      <c r="T168" s="300"/>
    </row>
    <row r="169" spans="1:20" ht="36" x14ac:dyDescent="0.25">
      <c r="A169" s="35">
        <v>2513</v>
      </c>
      <c r="B169" s="56" t="s">
        <v>148</v>
      </c>
      <c r="C169" s="362">
        <f t="shared" si="32"/>
        <v>0</v>
      </c>
      <c r="D169" s="253"/>
      <c r="E169" s="59"/>
      <c r="F169" s="143">
        <f t="shared" si="33"/>
        <v>0</v>
      </c>
      <c r="G169" s="253"/>
      <c r="H169" s="202"/>
      <c r="I169" s="110">
        <f t="shared" si="34"/>
        <v>0</v>
      </c>
      <c r="J169" s="253"/>
      <c r="K169" s="202"/>
      <c r="L169" s="110">
        <f t="shared" si="35"/>
        <v>0</v>
      </c>
      <c r="M169" s="125"/>
      <c r="N169" s="59"/>
      <c r="O169" s="110">
        <f t="shared" si="36"/>
        <v>0</v>
      </c>
      <c r="P169" s="344"/>
      <c r="R169" s="300"/>
      <c r="S169" s="300"/>
      <c r="T169" s="300"/>
    </row>
    <row r="170" spans="1:20" ht="24" x14ac:dyDescent="0.25">
      <c r="A170" s="35">
        <v>2515</v>
      </c>
      <c r="B170" s="56" t="s">
        <v>149</v>
      </c>
      <c r="C170" s="362">
        <f t="shared" si="32"/>
        <v>0</v>
      </c>
      <c r="D170" s="253"/>
      <c r="E170" s="59"/>
      <c r="F170" s="143">
        <f t="shared" si="33"/>
        <v>0</v>
      </c>
      <c r="G170" s="253"/>
      <c r="H170" s="202"/>
      <c r="I170" s="110">
        <f t="shared" si="34"/>
        <v>0</v>
      </c>
      <c r="J170" s="253"/>
      <c r="K170" s="202"/>
      <c r="L170" s="110">
        <f t="shared" si="35"/>
        <v>0</v>
      </c>
      <c r="M170" s="125"/>
      <c r="N170" s="59"/>
      <c r="O170" s="110">
        <f t="shared" si="36"/>
        <v>0</v>
      </c>
      <c r="P170" s="344"/>
      <c r="R170" s="300"/>
      <c r="S170" s="300"/>
      <c r="T170" s="300"/>
    </row>
    <row r="171" spans="1:20" ht="24" x14ac:dyDescent="0.25">
      <c r="A171" s="35">
        <v>2519</v>
      </c>
      <c r="B171" s="56" t="s">
        <v>150</v>
      </c>
      <c r="C171" s="362">
        <f t="shared" si="32"/>
        <v>0</v>
      </c>
      <c r="D171" s="253"/>
      <c r="E171" s="59"/>
      <c r="F171" s="143">
        <f t="shared" si="33"/>
        <v>0</v>
      </c>
      <c r="G171" s="253"/>
      <c r="H171" s="202"/>
      <c r="I171" s="110">
        <f t="shared" si="34"/>
        <v>0</v>
      </c>
      <c r="J171" s="253"/>
      <c r="K171" s="202"/>
      <c r="L171" s="110">
        <f t="shared" si="35"/>
        <v>0</v>
      </c>
      <c r="M171" s="125"/>
      <c r="N171" s="59"/>
      <c r="O171" s="110">
        <f t="shared" si="36"/>
        <v>0</v>
      </c>
      <c r="P171" s="344"/>
      <c r="R171" s="300"/>
      <c r="S171" s="300"/>
      <c r="T171" s="300"/>
    </row>
    <row r="172" spans="1:20" ht="24" x14ac:dyDescent="0.25">
      <c r="A172" s="111">
        <v>2520</v>
      </c>
      <c r="B172" s="56" t="s">
        <v>151</v>
      </c>
      <c r="C172" s="362">
        <f t="shared" si="32"/>
        <v>0</v>
      </c>
      <c r="D172" s="253"/>
      <c r="E172" s="59"/>
      <c r="F172" s="143">
        <f t="shared" si="33"/>
        <v>0</v>
      </c>
      <c r="G172" s="253"/>
      <c r="H172" s="202"/>
      <c r="I172" s="110">
        <f t="shared" si="34"/>
        <v>0</v>
      </c>
      <c r="J172" s="253"/>
      <c r="K172" s="202"/>
      <c r="L172" s="110">
        <f t="shared" si="35"/>
        <v>0</v>
      </c>
      <c r="M172" s="125"/>
      <c r="N172" s="59"/>
      <c r="O172" s="110">
        <f t="shared" si="36"/>
        <v>0</v>
      </c>
      <c r="P172" s="344"/>
      <c r="R172" s="300"/>
      <c r="S172" s="300"/>
      <c r="T172" s="300"/>
    </row>
    <row r="173" spans="1:20" s="121" customFormat="1" ht="48" x14ac:dyDescent="0.25">
      <c r="A173" s="17">
        <v>2800</v>
      </c>
      <c r="B173" s="50" t="s">
        <v>152</v>
      </c>
      <c r="C173" s="374">
        <f t="shared" si="32"/>
        <v>0</v>
      </c>
      <c r="D173" s="219"/>
      <c r="E173" s="32"/>
      <c r="F173" s="220">
        <f t="shared" si="33"/>
        <v>0</v>
      </c>
      <c r="G173" s="219"/>
      <c r="H173" s="186"/>
      <c r="I173" s="33">
        <f t="shared" si="34"/>
        <v>0</v>
      </c>
      <c r="J173" s="219"/>
      <c r="K173" s="186"/>
      <c r="L173" s="33">
        <f t="shared" si="35"/>
        <v>0</v>
      </c>
      <c r="M173" s="290"/>
      <c r="N173" s="32"/>
      <c r="O173" s="33">
        <f t="shared" si="36"/>
        <v>0</v>
      </c>
      <c r="P173" s="343"/>
      <c r="R173" s="300"/>
      <c r="S173" s="300"/>
      <c r="T173" s="300"/>
    </row>
    <row r="174" spans="1:20" x14ac:dyDescent="0.25">
      <c r="A174" s="100">
        <v>3000</v>
      </c>
      <c r="B174" s="100" t="s">
        <v>153</v>
      </c>
      <c r="C174" s="383">
        <f t="shared" si="32"/>
        <v>0</v>
      </c>
      <c r="D174" s="247">
        <f t="shared" ref="D174" si="61">SUM(D175,D185)</f>
        <v>0</v>
      </c>
      <c r="E174" s="102">
        <f>SUM(E175,E185)</f>
        <v>0</v>
      </c>
      <c r="F174" s="248">
        <f t="shared" si="33"/>
        <v>0</v>
      </c>
      <c r="G174" s="247">
        <f>SUM(G175,G185)</f>
        <v>0</v>
      </c>
      <c r="H174" s="199">
        <f>SUM(H175,H185)</f>
        <v>0</v>
      </c>
      <c r="I174" s="103">
        <f t="shared" si="34"/>
        <v>0</v>
      </c>
      <c r="J174" s="247">
        <f>SUM(J175,J185)</f>
        <v>0</v>
      </c>
      <c r="K174" s="199">
        <f>SUM(K175,K185)</f>
        <v>0</v>
      </c>
      <c r="L174" s="103">
        <f t="shared" si="35"/>
        <v>0</v>
      </c>
      <c r="M174" s="139">
        <f>SUM(M175,M185)</f>
        <v>0</v>
      </c>
      <c r="N174" s="102">
        <f>SUM(N175,N185)</f>
        <v>0</v>
      </c>
      <c r="O174" s="103">
        <f t="shared" si="36"/>
        <v>0</v>
      </c>
      <c r="P174" s="352"/>
      <c r="R174" s="300"/>
      <c r="S174" s="300"/>
      <c r="T174" s="300"/>
    </row>
    <row r="175" spans="1:20" ht="24" x14ac:dyDescent="0.25">
      <c r="A175" s="42">
        <v>3200</v>
      </c>
      <c r="B175" s="122" t="s">
        <v>309</v>
      </c>
      <c r="C175" s="373">
        <f t="shared" si="32"/>
        <v>0</v>
      </c>
      <c r="D175" s="249">
        <f t="shared" ref="D175" si="62">SUM(D176,D180)</f>
        <v>0</v>
      </c>
      <c r="E175" s="48">
        <f>SUM(E176,E180)</f>
        <v>0</v>
      </c>
      <c r="F175" s="250">
        <f t="shared" si="33"/>
        <v>0</v>
      </c>
      <c r="G175" s="249">
        <f t="shared" ref="G175:H175" si="63">SUM(G176,G180)</f>
        <v>0</v>
      </c>
      <c r="H175" s="105">
        <f t="shared" si="63"/>
        <v>0</v>
      </c>
      <c r="I175" s="115">
        <f t="shared" si="34"/>
        <v>0</v>
      </c>
      <c r="J175" s="249">
        <f t="shared" ref="J175:K175" si="64">SUM(J176,J180)</f>
        <v>0</v>
      </c>
      <c r="K175" s="105">
        <f t="shared" si="64"/>
        <v>0</v>
      </c>
      <c r="L175" s="115">
        <f t="shared" si="35"/>
        <v>0</v>
      </c>
      <c r="M175" s="140">
        <f t="shared" ref="M175:N175" si="65">SUM(M176,M180)</f>
        <v>0</v>
      </c>
      <c r="N175" s="130">
        <f t="shared" si="65"/>
        <v>0</v>
      </c>
      <c r="O175" s="160">
        <f t="shared" si="36"/>
        <v>0</v>
      </c>
      <c r="P175" s="353"/>
      <c r="R175" s="300"/>
      <c r="S175" s="300"/>
      <c r="T175" s="300"/>
    </row>
    <row r="176" spans="1:20" ht="50.25" customHeight="1" x14ac:dyDescent="0.25">
      <c r="A176" s="116">
        <v>3260</v>
      </c>
      <c r="B176" s="50" t="s">
        <v>154</v>
      </c>
      <c r="C176" s="374">
        <f t="shared" si="32"/>
        <v>0</v>
      </c>
      <c r="D176" s="257">
        <f t="shared" ref="D176" si="66">SUM(D177:D179)</f>
        <v>0</v>
      </c>
      <c r="E176" s="68">
        <f>SUM(E177:E179)</f>
        <v>0</v>
      </c>
      <c r="F176" s="258">
        <f t="shared" si="33"/>
        <v>0</v>
      </c>
      <c r="G176" s="257">
        <f>SUM(G177:G179)</f>
        <v>0</v>
      </c>
      <c r="H176" s="204">
        <f>SUM(H177:H179)</f>
        <v>0</v>
      </c>
      <c r="I176" s="117">
        <f t="shared" si="34"/>
        <v>0</v>
      </c>
      <c r="J176" s="257">
        <f>SUM(J177:J179)</f>
        <v>0</v>
      </c>
      <c r="K176" s="204">
        <f>SUM(K177:K179)</f>
        <v>0</v>
      </c>
      <c r="L176" s="117">
        <f t="shared" si="35"/>
        <v>0</v>
      </c>
      <c r="M176" s="141">
        <f>SUM(M177:M179)</f>
        <v>0</v>
      </c>
      <c r="N176" s="68">
        <f>SUM(N177:N179)</f>
        <v>0</v>
      </c>
      <c r="O176" s="117">
        <f t="shared" si="36"/>
        <v>0</v>
      </c>
      <c r="P176" s="343"/>
      <c r="R176" s="300"/>
      <c r="S176" s="300"/>
      <c r="T176" s="300"/>
    </row>
    <row r="177" spans="1:20" ht="24" x14ac:dyDescent="0.25">
      <c r="A177" s="35">
        <v>3261</v>
      </c>
      <c r="B177" s="56" t="s">
        <v>155</v>
      </c>
      <c r="C177" s="362">
        <f t="shared" si="32"/>
        <v>0</v>
      </c>
      <c r="D177" s="253"/>
      <c r="E177" s="59"/>
      <c r="F177" s="143">
        <f t="shared" si="33"/>
        <v>0</v>
      </c>
      <c r="G177" s="253"/>
      <c r="H177" s="202"/>
      <c r="I177" s="110">
        <f t="shared" si="34"/>
        <v>0</v>
      </c>
      <c r="J177" s="253"/>
      <c r="K177" s="202"/>
      <c r="L177" s="110">
        <f t="shared" si="35"/>
        <v>0</v>
      </c>
      <c r="M177" s="125"/>
      <c r="N177" s="59"/>
      <c r="O177" s="110">
        <f t="shared" si="36"/>
        <v>0</v>
      </c>
      <c r="P177" s="344"/>
      <c r="R177" s="300"/>
      <c r="S177" s="300"/>
      <c r="T177" s="300"/>
    </row>
    <row r="178" spans="1:20" ht="36" x14ac:dyDescent="0.25">
      <c r="A178" s="35">
        <v>3262</v>
      </c>
      <c r="B178" s="56" t="s">
        <v>310</v>
      </c>
      <c r="C178" s="362">
        <f t="shared" si="32"/>
        <v>0</v>
      </c>
      <c r="D178" s="253"/>
      <c r="E178" s="59"/>
      <c r="F178" s="143">
        <f t="shared" si="33"/>
        <v>0</v>
      </c>
      <c r="G178" s="253"/>
      <c r="H178" s="202"/>
      <c r="I178" s="110">
        <f t="shared" si="34"/>
        <v>0</v>
      </c>
      <c r="J178" s="253"/>
      <c r="K178" s="202"/>
      <c r="L178" s="110">
        <f t="shared" si="35"/>
        <v>0</v>
      </c>
      <c r="M178" s="125"/>
      <c r="N178" s="59"/>
      <c r="O178" s="110">
        <f t="shared" si="36"/>
        <v>0</v>
      </c>
      <c r="P178" s="344"/>
      <c r="R178" s="300"/>
      <c r="S178" s="300"/>
      <c r="T178" s="300"/>
    </row>
    <row r="179" spans="1:20" ht="24" x14ac:dyDescent="0.25">
      <c r="A179" s="35">
        <v>3263</v>
      </c>
      <c r="B179" s="56" t="s">
        <v>156</v>
      </c>
      <c r="C179" s="362">
        <f t="shared" si="32"/>
        <v>0</v>
      </c>
      <c r="D179" s="253"/>
      <c r="E179" s="59"/>
      <c r="F179" s="143">
        <f t="shared" si="33"/>
        <v>0</v>
      </c>
      <c r="G179" s="253"/>
      <c r="H179" s="202"/>
      <c r="I179" s="110">
        <f t="shared" si="34"/>
        <v>0</v>
      </c>
      <c r="J179" s="253"/>
      <c r="K179" s="202"/>
      <c r="L179" s="110">
        <f t="shared" si="35"/>
        <v>0</v>
      </c>
      <c r="M179" s="125"/>
      <c r="N179" s="59"/>
      <c r="O179" s="110">
        <f t="shared" si="36"/>
        <v>0</v>
      </c>
      <c r="P179" s="344"/>
      <c r="R179" s="300"/>
      <c r="S179" s="300"/>
      <c r="T179" s="300"/>
    </row>
    <row r="180" spans="1:20" ht="84" x14ac:dyDescent="0.25">
      <c r="A180" s="116">
        <v>3290</v>
      </c>
      <c r="B180" s="50" t="s">
        <v>311</v>
      </c>
      <c r="C180" s="362">
        <f t="shared" ref="C180:C256" si="67">F180+I180+L180+O180</f>
        <v>0</v>
      </c>
      <c r="D180" s="257">
        <f t="shared" ref="D180" si="68">SUM(D181:D184)</f>
        <v>0</v>
      </c>
      <c r="E180" s="68">
        <f>SUM(E181:E184)</f>
        <v>0</v>
      </c>
      <c r="F180" s="258">
        <f t="shared" si="33"/>
        <v>0</v>
      </c>
      <c r="G180" s="257">
        <f t="shared" ref="G180:H180" si="69">SUM(G181:G184)</f>
        <v>0</v>
      </c>
      <c r="H180" s="204">
        <f t="shared" si="69"/>
        <v>0</v>
      </c>
      <c r="I180" s="117">
        <f t="shared" si="34"/>
        <v>0</v>
      </c>
      <c r="J180" s="257">
        <f t="shared" ref="J180:K180" si="70">SUM(J181:J184)</f>
        <v>0</v>
      </c>
      <c r="K180" s="204">
        <f t="shared" si="70"/>
        <v>0</v>
      </c>
      <c r="L180" s="117">
        <f t="shared" si="35"/>
        <v>0</v>
      </c>
      <c r="M180" s="142">
        <f t="shared" ref="M180:N180" si="71">SUM(M181:M184)</f>
        <v>0</v>
      </c>
      <c r="N180" s="312">
        <f t="shared" si="71"/>
        <v>0</v>
      </c>
      <c r="O180" s="317">
        <f t="shared" si="36"/>
        <v>0</v>
      </c>
      <c r="P180" s="355"/>
      <c r="R180" s="300"/>
      <c r="S180" s="300"/>
      <c r="T180" s="300"/>
    </row>
    <row r="181" spans="1:20" ht="72" x14ac:dyDescent="0.25">
      <c r="A181" s="35">
        <v>3291</v>
      </c>
      <c r="B181" s="56" t="s">
        <v>157</v>
      </c>
      <c r="C181" s="362">
        <f t="shared" si="67"/>
        <v>0</v>
      </c>
      <c r="D181" s="253"/>
      <c r="E181" s="59"/>
      <c r="F181" s="143">
        <f t="shared" ref="F181:F244" si="72">D181+E181</f>
        <v>0</v>
      </c>
      <c r="G181" s="253"/>
      <c r="H181" s="202"/>
      <c r="I181" s="110">
        <f t="shared" ref="I181:I244" si="73">G181+H181</f>
        <v>0</v>
      </c>
      <c r="J181" s="253"/>
      <c r="K181" s="202"/>
      <c r="L181" s="110">
        <f t="shared" ref="L181:L244" si="74">J181+K181</f>
        <v>0</v>
      </c>
      <c r="M181" s="125"/>
      <c r="N181" s="59"/>
      <c r="O181" s="110">
        <f t="shared" ref="O181:O244" si="75">M181+N181</f>
        <v>0</v>
      </c>
      <c r="P181" s="344"/>
      <c r="R181" s="300"/>
      <c r="S181" s="300"/>
      <c r="T181" s="300"/>
    </row>
    <row r="182" spans="1:20" ht="72" x14ac:dyDescent="0.25">
      <c r="A182" s="35">
        <v>3292</v>
      </c>
      <c r="B182" s="56" t="s">
        <v>312</v>
      </c>
      <c r="C182" s="362">
        <f t="shared" si="67"/>
        <v>0</v>
      </c>
      <c r="D182" s="253"/>
      <c r="E182" s="59"/>
      <c r="F182" s="143">
        <f t="shared" si="72"/>
        <v>0</v>
      </c>
      <c r="G182" s="253"/>
      <c r="H182" s="202"/>
      <c r="I182" s="110">
        <f t="shared" si="73"/>
        <v>0</v>
      </c>
      <c r="J182" s="253"/>
      <c r="K182" s="202"/>
      <c r="L182" s="110">
        <f t="shared" si="74"/>
        <v>0</v>
      </c>
      <c r="M182" s="125"/>
      <c r="N182" s="59"/>
      <c r="O182" s="110">
        <f t="shared" si="75"/>
        <v>0</v>
      </c>
      <c r="P182" s="344"/>
      <c r="R182" s="300"/>
      <c r="S182" s="300"/>
      <c r="T182" s="300"/>
    </row>
    <row r="183" spans="1:20" ht="72" x14ac:dyDescent="0.25">
      <c r="A183" s="35">
        <v>3293</v>
      </c>
      <c r="B183" s="56" t="s">
        <v>313</v>
      </c>
      <c r="C183" s="362">
        <f t="shared" si="67"/>
        <v>0</v>
      </c>
      <c r="D183" s="253"/>
      <c r="E183" s="59"/>
      <c r="F183" s="143">
        <f t="shared" si="72"/>
        <v>0</v>
      </c>
      <c r="G183" s="253"/>
      <c r="H183" s="202"/>
      <c r="I183" s="110">
        <f t="shared" si="73"/>
        <v>0</v>
      </c>
      <c r="J183" s="253"/>
      <c r="K183" s="202"/>
      <c r="L183" s="110">
        <f t="shared" si="74"/>
        <v>0</v>
      </c>
      <c r="M183" s="125"/>
      <c r="N183" s="59"/>
      <c r="O183" s="110">
        <f t="shared" si="75"/>
        <v>0</v>
      </c>
      <c r="P183" s="344"/>
      <c r="R183" s="300"/>
      <c r="S183" s="300"/>
      <c r="T183" s="300"/>
    </row>
    <row r="184" spans="1:20" ht="60" x14ac:dyDescent="0.25">
      <c r="A184" s="126">
        <v>3294</v>
      </c>
      <c r="B184" s="56" t="s">
        <v>158</v>
      </c>
      <c r="C184" s="384">
        <f t="shared" si="67"/>
        <v>0</v>
      </c>
      <c r="D184" s="261"/>
      <c r="E184" s="127"/>
      <c r="F184" s="262">
        <f t="shared" si="72"/>
        <v>0</v>
      </c>
      <c r="G184" s="261"/>
      <c r="H184" s="206"/>
      <c r="I184" s="153">
        <f t="shared" si="73"/>
        <v>0</v>
      </c>
      <c r="J184" s="261"/>
      <c r="K184" s="206"/>
      <c r="L184" s="153">
        <f t="shared" si="74"/>
        <v>0</v>
      </c>
      <c r="M184" s="128"/>
      <c r="N184" s="127"/>
      <c r="O184" s="153">
        <f t="shared" si="75"/>
        <v>0</v>
      </c>
      <c r="P184" s="355"/>
      <c r="R184" s="300"/>
      <c r="S184" s="300"/>
      <c r="T184" s="300"/>
    </row>
    <row r="185" spans="1:20" ht="48" x14ac:dyDescent="0.25">
      <c r="A185" s="72">
        <v>3300</v>
      </c>
      <c r="B185" s="122" t="s">
        <v>159</v>
      </c>
      <c r="C185" s="385">
        <f t="shared" si="67"/>
        <v>0</v>
      </c>
      <c r="D185" s="263">
        <f t="shared" ref="D185" si="76">SUM(D186:D187)</f>
        <v>0</v>
      </c>
      <c r="E185" s="130">
        <f>SUM(E186:E187)</f>
        <v>0</v>
      </c>
      <c r="F185" s="158">
        <f t="shared" si="72"/>
        <v>0</v>
      </c>
      <c r="G185" s="263">
        <f t="shared" ref="G185:H185" si="77">SUM(G186:G187)</f>
        <v>0</v>
      </c>
      <c r="H185" s="207">
        <f t="shared" si="77"/>
        <v>0</v>
      </c>
      <c r="I185" s="160">
        <f t="shared" si="73"/>
        <v>0</v>
      </c>
      <c r="J185" s="263">
        <f t="shared" ref="J185:K185" si="78">SUM(J186:J187)</f>
        <v>0</v>
      </c>
      <c r="K185" s="207">
        <f t="shared" si="78"/>
        <v>0</v>
      </c>
      <c r="L185" s="160">
        <f t="shared" si="74"/>
        <v>0</v>
      </c>
      <c r="M185" s="140">
        <f t="shared" ref="M185:N185" si="79">SUM(M186:M187)</f>
        <v>0</v>
      </c>
      <c r="N185" s="130">
        <f t="shared" si="79"/>
        <v>0</v>
      </c>
      <c r="O185" s="160">
        <f t="shared" si="75"/>
        <v>0</v>
      </c>
      <c r="P185" s="353"/>
      <c r="R185" s="300"/>
      <c r="S185" s="300"/>
      <c r="T185" s="300"/>
    </row>
    <row r="186" spans="1:20" ht="48" x14ac:dyDescent="0.25">
      <c r="A186" s="77">
        <v>3310</v>
      </c>
      <c r="B186" s="78" t="s">
        <v>160</v>
      </c>
      <c r="C186" s="378">
        <f t="shared" si="67"/>
        <v>0</v>
      </c>
      <c r="D186" s="255"/>
      <c r="E186" s="113"/>
      <c r="F186" s="256">
        <f t="shared" si="72"/>
        <v>0</v>
      </c>
      <c r="G186" s="255"/>
      <c r="H186" s="203"/>
      <c r="I186" s="114">
        <f t="shared" si="73"/>
        <v>0</v>
      </c>
      <c r="J186" s="255"/>
      <c r="K186" s="203"/>
      <c r="L186" s="114">
        <f t="shared" si="74"/>
        <v>0</v>
      </c>
      <c r="M186" s="301"/>
      <c r="N186" s="113"/>
      <c r="O186" s="114">
        <f t="shared" si="75"/>
        <v>0</v>
      </c>
      <c r="P186" s="348"/>
      <c r="R186" s="300"/>
      <c r="S186" s="300"/>
      <c r="T186" s="300"/>
    </row>
    <row r="187" spans="1:20" ht="58.5" customHeight="1" x14ac:dyDescent="0.25">
      <c r="A187" s="31">
        <v>3320</v>
      </c>
      <c r="B187" s="50" t="s">
        <v>161</v>
      </c>
      <c r="C187" s="374">
        <f t="shared" si="67"/>
        <v>0</v>
      </c>
      <c r="D187" s="252"/>
      <c r="E187" s="53"/>
      <c r="F187" s="145">
        <f t="shared" si="72"/>
        <v>0</v>
      </c>
      <c r="G187" s="252"/>
      <c r="H187" s="201"/>
      <c r="I187" s="109">
        <f t="shared" si="73"/>
        <v>0</v>
      </c>
      <c r="J187" s="252"/>
      <c r="K187" s="201"/>
      <c r="L187" s="109">
        <f t="shared" si="74"/>
        <v>0</v>
      </c>
      <c r="M187" s="294"/>
      <c r="N187" s="53"/>
      <c r="O187" s="109">
        <f t="shared" si="75"/>
        <v>0</v>
      </c>
      <c r="P187" s="343"/>
      <c r="R187" s="300"/>
      <c r="S187" s="300"/>
      <c r="T187" s="300"/>
    </row>
    <row r="188" spans="1:20" x14ac:dyDescent="0.25">
      <c r="A188" s="132">
        <v>4000</v>
      </c>
      <c r="B188" s="100" t="s">
        <v>162</v>
      </c>
      <c r="C188" s="383">
        <f t="shared" si="67"/>
        <v>0</v>
      </c>
      <c r="D188" s="247">
        <f t="shared" ref="D188" si="80">SUM(D189,D192)</f>
        <v>0</v>
      </c>
      <c r="E188" s="102">
        <f>SUM(E189,E192)</f>
        <v>0</v>
      </c>
      <c r="F188" s="248">
        <f t="shared" si="72"/>
        <v>0</v>
      </c>
      <c r="G188" s="247">
        <f>SUM(G189,G192)</f>
        <v>0</v>
      </c>
      <c r="H188" s="199">
        <f>SUM(H189,H192)</f>
        <v>0</v>
      </c>
      <c r="I188" s="103">
        <f t="shared" si="73"/>
        <v>0</v>
      </c>
      <c r="J188" s="247">
        <f>SUM(J189,J192)</f>
        <v>0</v>
      </c>
      <c r="K188" s="199">
        <f>SUM(K189,K192)</f>
        <v>0</v>
      </c>
      <c r="L188" s="103">
        <f t="shared" si="74"/>
        <v>0</v>
      </c>
      <c r="M188" s="139">
        <f>SUM(M189,M192)</f>
        <v>0</v>
      </c>
      <c r="N188" s="102">
        <f>SUM(N189,N192)</f>
        <v>0</v>
      </c>
      <c r="O188" s="103">
        <f t="shared" si="75"/>
        <v>0</v>
      </c>
      <c r="P188" s="352"/>
      <c r="R188" s="300"/>
      <c r="S188" s="300"/>
      <c r="T188" s="300"/>
    </row>
    <row r="189" spans="1:20" ht="24" x14ac:dyDescent="0.25">
      <c r="A189" s="133">
        <v>4200</v>
      </c>
      <c r="B189" s="104" t="s">
        <v>163</v>
      </c>
      <c r="C189" s="373">
        <f t="shared" si="67"/>
        <v>0</v>
      </c>
      <c r="D189" s="249">
        <f t="shared" ref="D189" si="81">SUM(D190,D191)</f>
        <v>0</v>
      </c>
      <c r="E189" s="48">
        <f>SUM(E190,E191)</f>
        <v>0</v>
      </c>
      <c r="F189" s="250">
        <f t="shared" si="72"/>
        <v>0</v>
      </c>
      <c r="G189" s="249">
        <f>SUM(G190,G191)</f>
        <v>0</v>
      </c>
      <c r="H189" s="105">
        <f>SUM(H190,H191)</f>
        <v>0</v>
      </c>
      <c r="I189" s="115">
        <f t="shared" si="73"/>
        <v>0</v>
      </c>
      <c r="J189" s="249">
        <f>SUM(J190,J191)</f>
        <v>0</v>
      </c>
      <c r="K189" s="105">
        <f>SUM(K190,K191)</f>
        <v>0</v>
      </c>
      <c r="L189" s="115">
        <f t="shared" si="74"/>
        <v>0</v>
      </c>
      <c r="M189" s="123">
        <f>SUM(M190,M191)</f>
        <v>0</v>
      </c>
      <c r="N189" s="48">
        <f>SUM(N190,N191)</f>
        <v>0</v>
      </c>
      <c r="O189" s="115">
        <f t="shared" si="75"/>
        <v>0</v>
      </c>
      <c r="P189" s="346"/>
      <c r="R189" s="300"/>
      <c r="S189" s="300"/>
      <c r="T189" s="300"/>
    </row>
    <row r="190" spans="1:20" ht="36" x14ac:dyDescent="0.25">
      <c r="A190" s="116">
        <v>4240</v>
      </c>
      <c r="B190" s="50" t="s">
        <v>314</v>
      </c>
      <c r="C190" s="374">
        <f t="shared" si="67"/>
        <v>0</v>
      </c>
      <c r="D190" s="252"/>
      <c r="E190" s="53"/>
      <c r="F190" s="145">
        <f t="shared" si="72"/>
        <v>0</v>
      </c>
      <c r="G190" s="252"/>
      <c r="H190" s="201"/>
      <c r="I190" s="109">
        <f t="shared" si="73"/>
        <v>0</v>
      </c>
      <c r="J190" s="252"/>
      <c r="K190" s="201"/>
      <c r="L190" s="109">
        <f t="shared" si="74"/>
        <v>0</v>
      </c>
      <c r="M190" s="294"/>
      <c r="N190" s="53"/>
      <c r="O190" s="109">
        <f t="shared" si="75"/>
        <v>0</v>
      </c>
      <c r="P190" s="343"/>
      <c r="R190" s="300"/>
      <c r="S190" s="300"/>
      <c r="T190" s="300"/>
    </row>
    <row r="191" spans="1:20" ht="24" x14ac:dyDescent="0.25">
      <c r="A191" s="111">
        <v>4250</v>
      </c>
      <c r="B191" s="56" t="s">
        <v>164</v>
      </c>
      <c r="C191" s="362">
        <f t="shared" si="67"/>
        <v>0</v>
      </c>
      <c r="D191" s="253"/>
      <c r="E191" s="59"/>
      <c r="F191" s="143">
        <f t="shared" si="72"/>
        <v>0</v>
      </c>
      <c r="G191" s="253"/>
      <c r="H191" s="202"/>
      <c r="I191" s="110">
        <f t="shared" si="73"/>
        <v>0</v>
      </c>
      <c r="J191" s="253"/>
      <c r="K191" s="202"/>
      <c r="L191" s="110">
        <f t="shared" si="74"/>
        <v>0</v>
      </c>
      <c r="M191" s="125"/>
      <c r="N191" s="59"/>
      <c r="O191" s="110">
        <f t="shared" si="75"/>
        <v>0</v>
      </c>
      <c r="P191" s="344"/>
      <c r="R191" s="300"/>
      <c r="S191" s="300"/>
      <c r="T191" s="300"/>
    </row>
    <row r="192" spans="1:20" x14ac:dyDescent="0.25">
      <c r="A192" s="42">
        <v>4300</v>
      </c>
      <c r="B192" s="104" t="s">
        <v>165</v>
      </c>
      <c r="C192" s="373">
        <f t="shared" si="67"/>
        <v>0</v>
      </c>
      <c r="D192" s="249">
        <f t="shared" ref="D192" si="82">SUM(D193)</f>
        <v>0</v>
      </c>
      <c r="E192" s="48">
        <f>SUM(E193)</f>
        <v>0</v>
      </c>
      <c r="F192" s="250">
        <f t="shared" si="72"/>
        <v>0</v>
      </c>
      <c r="G192" s="249">
        <f>SUM(G193)</f>
        <v>0</v>
      </c>
      <c r="H192" s="105">
        <f>SUM(H193)</f>
        <v>0</v>
      </c>
      <c r="I192" s="115">
        <f t="shared" si="73"/>
        <v>0</v>
      </c>
      <c r="J192" s="249">
        <f>SUM(J193)</f>
        <v>0</v>
      </c>
      <c r="K192" s="105">
        <f>SUM(K193)</f>
        <v>0</v>
      </c>
      <c r="L192" s="115">
        <f t="shared" si="74"/>
        <v>0</v>
      </c>
      <c r="M192" s="123">
        <f>SUM(M193)</f>
        <v>0</v>
      </c>
      <c r="N192" s="48">
        <f>SUM(N193)</f>
        <v>0</v>
      </c>
      <c r="O192" s="115">
        <f t="shared" si="75"/>
        <v>0</v>
      </c>
      <c r="P192" s="346"/>
      <c r="R192" s="300"/>
      <c r="S192" s="300"/>
      <c r="T192" s="300"/>
    </row>
    <row r="193" spans="1:20" ht="24" x14ac:dyDescent="0.25">
      <c r="A193" s="116">
        <v>4310</v>
      </c>
      <c r="B193" s="50" t="s">
        <v>166</v>
      </c>
      <c r="C193" s="374">
        <f t="shared" si="67"/>
        <v>0</v>
      </c>
      <c r="D193" s="257">
        <f t="shared" ref="D193" si="83">SUM(D194:D194)</f>
        <v>0</v>
      </c>
      <c r="E193" s="68">
        <f>SUM(E194:E194)</f>
        <v>0</v>
      </c>
      <c r="F193" s="258">
        <f t="shared" si="72"/>
        <v>0</v>
      </c>
      <c r="G193" s="257">
        <f>SUM(G194:G194)</f>
        <v>0</v>
      </c>
      <c r="H193" s="204">
        <f>SUM(H194:H194)</f>
        <v>0</v>
      </c>
      <c r="I193" s="117">
        <f t="shared" si="73"/>
        <v>0</v>
      </c>
      <c r="J193" s="257">
        <f>SUM(J194:J194)</f>
        <v>0</v>
      </c>
      <c r="K193" s="204">
        <f>SUM(K194:K194)</f>
        <v>0</v>
      </c>
      <c r="L193" s="117">
        <f t="shared" si="74"/>
        <v>0</v>
      </c>
      <c r="M193" s="141">
        <f>SUM(M194:M194)</f>
        <v>0</v>
      </c>
      <c r="N193" s="68">
        <f>SUM(N194:N194)</f>
        <v>0</v>
      </c>
      <c r="O193" s="117">
        <f t="shared" si="75"/>
        <v>0</v>
      </c>
      <c r="P193" s="343"/>
      <c r="R193" s="300"/>
      <c r="S193" s="300"/>
      <c r="T193" s="300"/>
    </row>
    <row r="194" spans="1:20" ht="36" x14ac:dyDescent="0.25">
      <c r="A194" s="35">
        <v>4311</v>
      </c>
      <c r="B194" s="56" t="s">
        <v>315</v>
      </c>
      <c r="C194" s="362">
        <f t="shared" si="67"/>
        <v>0</v>
      </c>
      <c r="D194" s="253"/>
      <c r="E194" s="59"/>
      <c r="F194" s="143">
        <f t="shared" si="72"/>
        <v>0</v>
      </c>
      <c r="G194" s="253"/>
      <c r="H194" s="202"/>
      <c r="I194" s="110">
        <f t="shared" si="73"/>
        <v>0</v>
      </c>
      <c r="J194" s="253"/>
      <c r="K194" s="202"/>
      <c r="L194" s="110">
        <f t="shared" si="74"/>
        <v>0</v>
      </c>
      <c r="M194" s="125"/>
      <c r="N194" s="59"/>
      <c r="O194" s="110">
        <f t="shared" si="75"/>
        <v>0</v>
      </c>
      <c r="P194" s="344"/>
      <c r="R194" s="300"/>
      <c r="S194" s="300"/>
      <c r="T194" s="300"/>
    </row>
    <row r="195" spans="1:20" s="19" customFormat="1" ht="24" x14ac:dyDescent="0.25">
      <c r="A195" s="134"/>
      <c r="B195" s="17" t="s">
        <v>167</v>
      </c>
      <c r="C195" s="382">
        <f t="shared" si="67"/>
        <v>18683</v>
      </c>
      <c r="D195" s="245">
        <f t="shared" ref="D195" si="84">SUM(D196,D231,D269)</f>
        <v>10216</v>
      </c>
      <c r="E195" s="98">
        <f>SUM(E196,E231,E269)</f>
        <v>0</v>
      </c>
      <c r="F195" s="246">
        <f t="shared" si="72"/>
        <v>10216</v>
      </c>
      <c r="G195" s="245">
        <f>SUM(G196,G231,G269)</f>
        <v>1200</v>
      </c>
      <c r="H195" s="198">
        <f>SUM(H196,H231,H269)</f>
        <v>0</v>
      </c>
      <c r="I195" s="99">
        <f t="shared" si="73"/>
        <v>1200</v>
      </c>
      <c r="J195" s="245">
        <f>SUM(J196,J231,J269)</f>
        <v>7267</v>
      </c>
      <c r="K195" s="198">
        <f>SUM(K196,K231,K269)</f>
        <v>0</v>
      </c>
      <c r="L195" s="99">
        <f t="shared" si="74"/>
        <v>7267</v>
      </c>
      <c r="M195" s="309">
        <f>SUM(M196,M231,M269)</f>
        <v>0</v>
      </c>
      <c r="N195" s="313">
        <f>SUM(N196,N231,N269)</f>
        <v>0</v>
      </c>
      <c r="O195" s="318">
        <f t="shared" si="75"/>
        <v>0</v>
      </c>
      <c r="P195" s="356"/>
      <c r="R195" s="300"/>
      <c r="S195" s="300"/>
      <c r="T195" s="300"/>
    </row>
    <row r="196" spans="1:20" x14ac:dyDescent="0.25">
      <c r="A196" s="100">
        <v>5000</v>
      </c>
      <c r="B196" s="100" t="s">
        <v>168</v>
      </c>
      <c r="C196" s="383">
        <f>F196+I196+L196+O196</f>
        <v>11416</v>
      </c>
      <c r="D196" s="247">
        <f t="shared" ref="D196" si="85">D197+D205</f>
        <v>10216</v>
      </c>
      <c r="E196" s="102">
        <f>E197+E205</f>
        <v>0</v>
      </c>
      <c r="F196" s="248">
        <f t="shared" si="72"/>
        <v>10216</v>
      </c>
      <c r="G196" s="247">
        <f>G197+G205</f>
        <v>1200</v>
      </c>
      <c r="H196" s="199">
        <f>H197+H205</f>
        <v>0</v>
      </c>
      <c r="I196" s="103">
        <f t="shared" si="73"/>
        <v>1200</v>
      </c>
      <c r="J196" s="247">
        <f>J197+J205</f>
        <v>0</v>
      </c>
      <c r="K196" s="199">
        <f>K197+K205</f>
        <v>0</v>
      </c>
      <c r="L196" s="103">
        <f t="shared" si="74"/>
        <v>0</v>
      </c>
      <c r="M196" s="139">
        <f>M197+M205</f>
        <v>0</v>
      </c>
      <c r="N196" s="102">
        <f>N197+N205</f>
        <v>0</v>
      </c>
      <c r="O196" s="103">
        <f t="shared" si="75"/>
        <v>0</v>
      </c>
      <c r="P196" s="352"/>
      <c r="R196" s="300"/>
      <c r="S196" s="300"/>
      <c r="T196" s="300"/>
    </row>
    <row r="197" spans="1:20" x14ac:dyDescent="0.25">
      <c r="A197" s="42">
        <v>5100</v>
      </c>
      <c r="B197" s="104" t="s">
        <v>169</v>
      </c>
      <c r="C197" s="373">
        <f t="shared" si="67"/>
        <v>975</v>
      </c>
      <c r="D197" s="249">
        <f t="shared" ref="D197" si="86">D198+D199+D202+D203+D204</f>
        <v>975</v>
      </c>
      <c r="E197" s="48">
        <f>E198+E199+E202+E203+E204</f>
        <v>0</v>
      </c>
      <c r="F197" s="250">
        <f t="shared" si="72"/>
        <v>975</v>
      </c>
      <c r="G197" s="249">
        <f>G198+G199+G202+G203+G204</f>
        <v>0</v>
      </c>
      <c r="H197" s="105">
        <f>H198+H199+H202+H203+H204</f>
        <v>0</v>
      </c>
      <c r="I197" s="115">
        <f t="shared" si="73"/>
        <v>0</v>
      </c>
      <c r="J197" s="249">
        <f>J198+J199+J202+J203+J204</f>
        <v>0</v>
      </c>
      <c r="K197" s="105">
        <f>K198+K199+K202+K203+K204</f>
        <v>0</v>
      </c>
      <c r="L197" s="115">
        <f t="shared" si="74"/>
        <v>0</v>
      </c>
      <c r="M197" s="123">
        <f>M198+M199+M202+M203+M204</f>
        <v>0</v>
      </c>
      <c r="N197" s="48">
        <f>N198+N199+N202+N203+N204</f>
        <v>0</v>
      </c>
      <c r="O197" s="115">
        <f t="shared" si="75"/>
        <v>0</v>
      </c>
      <c r="P197" s="346"/>
      <c r="R197" s="300"/>
      <c r="S197" s="300"/>
      <c r="T197" s="300"/>
    </row>
    <row r="198" spans="1:20" x14ac:dyDescent="0.25">
      <c r="A198" s="116">
        <v>5110</v>
      </c>
      <c r="B198" s="50" t="s">
        <v>170</v>
      </c>
      <c r="C198" s="374">
        <f t="shared" si="67"/>
        <v>0</v>
      </c>
      <c r="D198" s="252"/>
      <c r="E198" s="53"/>
      <c r="F198" s="145">
        <f t="shared" si="72"/>
        <v>0</v>
      </c>
      <c r="G198" s="252"/>
      <c r="H198" s="201"/>
      <c r="I198" s="109">
        <f t="shared" si="73"/>
        <v>0</v>
      </c>
      <c r="J198" s="252"/>
      <c r="K198" s="201"/>
      <c r="L198" s="109">
        <f t="shared" si="74"/>
        <v>0</v>
      </c>
      <c r="M198" s="294"/>
      <c r="N198" s="53"/>
      <c r="O198" s="109">
        <f t="shared" si="75"/>
        <v>0</v>
      </c>
      <c r="P198" s="343"/>
      <c r="R198" s="300"/>
      <c r="S198" s="300"/>
      <c r="T198" s="300"/>
    </row>
    <row r="199" spans="1:20" ht="24" x14ac:dyDescent="0.25">
      <c r="A199" s="111">
        <v>5120</v>
      </c>
      <c r="B199" s="56" t="s">
        <v>171</v>
      </c>
      <c r="C199" s="362">
        <f t="shared" si="67"/>
        <v>975</v>
      </c>
      <c r="D199" s="254">
        <f t="shared" ref="D199" si="87">D200+D201</f>
        <v>975</v>
      </c>
      <c r="E199" s="38">
        <f>E200+E201</f>
        <v>0</v>
      </c>
      <c r="F199" s="149">
        <f t="shared" si="72"/>
        <v>975</v>
      </c>
      <c r="G199" s="254">
        <f>G200+G201</f>
        <v>0</v>
      </c>
      <c r="H199" s="118">
        <f>H200+H201</f>
        <v>0</v>
      </c>
      <c r="I199" s="112">
        <f t="shared" si="73"/>
        <v>0</v>
      </c>
      <c r="J199" s="254">
        <f>J200+J201</f>
        <v>0</v>
      </c>
      <c r="K199" s="118">
        <f>K200+K201</f>
        <v>0</v>
      </c>
      <c r="L199" s="112">
        <f t="shared" si="74"/>
        <v>0</v>
      </c>
      <c r="M199" s="135">
        <f>M200+M201</f>
        <v>0</v>
      </c>
      <c r="N199" s="38">
        <f>N200+N201</f>
        <v>0</v>
      </c>
      <c r="O199" s="112">
        <f t="shared" si="75"/>
        <v>0</v>
      </c>
      <c r="P199" s="344"/>
      <c r="R199" s="300"/>
      <c r="S199" s="300"/>
      <c r="T199" s="300"/>
    </row>
    <row r="200" spans="1:20" x14ac:dyDescent="0.25">
      <c r="A200" s="35">
        <v>5121</v>
      </c>
      <c r="B200" s="56" t="s">
        <v>172</v>
      </c>
      <c r="C200" s="362">
        <f t="shared" si="67"/>
        <v>975</v>
      </c>
      <c r="D200" s="253">
        <f>510+465</f>
        <v>975</v>
      </c>
      <c r="E200" s="59"/>
      <c r="F200" s="143">
        <f t="shared" si="72"/>
        <v>975</v>
      </c>
      <c r="G200" s="253"/>
      <c r="H200" s="202"/>
      <c r="I200" s="110">
        <f t="shared" si="73"/>
        <v>0</v>
      </c>
      <c r="J200" s="253"/>
      <c r="K200" s="202"/>
      <c r="L200" s="110">
        <f t="shared" si="74"/>
        <v>0</v>
      </c>
      <c r="M200" s="125"/>
      <c r="N200" s="59"/>
      <c r="O200" s="110">
        <f t="shared" si="75"/>
        <v>0</v>
      </c>
      <c r="P200" s="344"/>
      <c r="R200" s="300"/>
      <c r="S200" s="300"/>
      <c r="T200" s="300"/>
    </row>
    <row r="201" spans="1:20" ht="35.25" customHeight="1" x14ac:dyDescent="0.25">
      <c r="A201" s="35">
        <v>5129</v>
      </c>
      <c r="B201" s="56" t="s">
        <v>173</v>
      </c>
      <c r="C201" s="362">
        <f t="shared" si="67"/>
        <v>0</v>
      </c>
      <c r="D201" s="253"/>
      <c r="E201" s="59"/>
      <c r="F201" s="143">
        <f t="shared" si="72"/>
        <v>0</v>
      </c>
      <c r="G201" s="253"/>
      <c r="H201" s="202"/>
      <c r="I201" s="110">
        <f t="shared" si="73"/>
        <v>0</v>
      </c>
      <c r="J201" s="253"/>
      <c r="K201" s="202"/>
      <c r="L201" s="110">
        <f t="shared" si="74"/>
        <v>0</v>
      </c>
      <c r="M201" s="125"/>
      <c r="N201" s="59"/>
      <c r="O201" s="110">
        <f t="shared" si="75"/>
        <v>0</v>
      </c>
      <c r="P201" s="344"/>
      <c r="R201" s="300"/>
      <c r="S201" s="300"/>
      <c r="T201" s="300"/>
    </row>
    <row r="202" spans="1:20" x14ac:dyDescent="0.25">
      <c r="A202" s="111">
        <v>5130</v>
      </c>
      <c r="B202" s="56" t="s">
        <v>174</v>
      </c>
      <c r="C202" s="362">
        <f t="shared" si="67"/>
        <v>0</v>
      </c>
      <c r="D202" s="253"/>
      <c r="E202" s="59"/>
      <c r="F202" s="143">
        <f t="shared" si="72"/>
        <v>0</v>
      </c>
      <c r="G202" s="253"/>
      <c r="H202" s="202"/>
      <c r="I202" s="110">
        <f t="shared" si="73"/>
        <v>0</v>
      </c>
      <c r="J202" s="253"/>
      <c r="K202" s="202"/>
      <c r="L202" s="110">
        <f t="shared" si="74"/>
        <v>0</v>
      </c>
      <c r="M202" s="125"/>
      <c r="N202" s="59"/>
      <c r="O202" s="110">
        <f t="shared" si="75"/>
        <v>0</v>
      </c>
      <c r="P202" s="344"/>
      <c r="R202" s="300"/>
      <c r="S202" s="300"/>
      <c r="T202" s="300"/>
    </row>
    <row r="203" spans="1:20" x14ac:dyDescent="0.25">
      <c r="A203" s="111">
        <v>5140</v>
      </c>
      <c r="B203" s="56" t="s">
        <v>175</v>
      </c>
      <c r="C203" s="362">
        <f t="shared" si="67"/>
        <v>0</v>
      </c>
      <c r="D203" s="253"/>
      <c r="E203" s="59"/>
      <c r="F203" s="143">
        <f t="shared" si="72"/>
        <v>0</v>
      </c>
      <c r="G203" s="253"/>
      <c r="H203" s="202"/>
      <c r="I203" s="110">
        <f t="shared" si="73"/>
        <v>0</v>
      </c>
      <c r="J203" s="253"/>
      <c r="K203" s="202"/>
      <c r="L203" s="110">
        <f t="shared" si="74"/>
        <v>0</v>
      </c>
      <c r="M203" s="125"/>
      <c r="N203" s="59"/>
      <c r="O203" s="110">
        <f t="shared" si="75"/>
        <v>0</v>
      </c>
      <c r="P203" s="344"/>
      <c r="R203" s="300"/>
      <c r="S203" s="300"/>
      <c r="T203" s="300"/>
    </row>
    <row r="204" spans="1:20" ht="24" x14ac:dyDescent="0.25">
      <c r="A204" s="111">
        <v>5170</v>
      </c>
      <c r="B204" s="56" t="s">
        <v>176</v>
      </c>
      <c r="C204" s="362">
        <f t="shared" si="67"/>
        <v>0</v>
      </c>
      <c r="D204" s="253"/>
      <c r="E204" s="59"/>
      <c r="F204" s="143">
        <f t="shared" si="72"/>
        <v>0</v>
      </c>
      <c r="G204" s="253"/>
      <c r="H204" s="202"/>
      <c r="I204" s="110">
        <f t="shared" si="73"/>
        <v>0</v>
      </c>
      <c r="J204" s="253"/>
      <c r="K204" s="202"/>
      <c r="L204" s="110">
        <f t="shared" si="74"/>
        <v>0</v>
      </c>
      <c r="M204" s="125"/>
      <c r="N204" s="59"/>
      <c r="O204" s="110">
        <f t="shared" si="75"/>
        <v>0</v>
      </c>
      <c r="P204" s="344"/>
      <c r="R204" s="300"/>
      <c r="S204" s="300"/>
      <c r="T204" s="300"/>
    </row>
    <row r="205" spans="1:20" x14ac:dyDescent="0.25">
      <c r="A205" s="42">
        <v>5200</v>
      </c>
      <c r="B205" s="104" t="s">
        <v>177</v>
      </c>
      <c r="C205" s="373">
        <f t="shared" si="67"/>
        <v>10441</v>
      </c>
      <c r="D205" s="249">
        <f t="shared" ref="D205" si="88">D206+D216+D217+D226+D227+D228+D230</f>
        <v>9241</v>
      </c>
      <c r="E205" s="48">
        <f>E206+E216+E217+E226+E227+E228+E230</f>
        <v>0</v>
      </c>
      <c r="F205" s="250">
        <f t="shared" si="72"/>
        <v>9241</v>
      </c>
      <c r="G205" s="249">
        <f>G206+G216+G217+G226+G227+G228+G230</f>
        <v>1200</v>
      </c>
      <c r="H205" s="105">
        <f>H206+H216+H217+H226+H227+H228+H230</f>
        <v>0</v>
      </c>
      <c r="I205" s="115">
        <f t="shared" si="73"/>
        <v>1200</v>
      </c>
      <c r="J205" s="249">
        <f>J206+J216+J217+J226+J227+J228+J230</f>
        <v>0</v>
      </c>
      <c r="K205" s="105">
        <f>K206+K216+K217+K226+K227+K228+K230</f>
        <v>0</v>
      </c>
      <c r="L205" s="115">
        <f t="shared" si="74"/>
        <v>0</v>
      </c>
      <c r="M205" s="123">
        <f>M206+M216+M217+M226+M227+M228+M230</f>
        <v>0</v>
      </c>
      <c r="N205" s="48">
        <f>N206+N216+N217+N226+N227+N228+N230</f>
        <v>0</v>
      </c>
      <c r="O205" s="115">
        <f t="shared" si="75"/>
        <v>0</v>
      </c>
      <c r="P205" s="346"/>
      <c r="R205" s="300"/>
      <c r="S205" s="300"/>
      <c r="T205" s="300"/>
    </row>
    <row r="206" spans="1:20" x14ac:dyDescent="0.25">
      <c r="A206" s="106">
        <v>5210</v>
      </c>
      <c r="B206" s="78" t="s">
        <v>178</v>
      </c>
      <c r="C206" s="378">
        <f t="shared" si="67"/>
        <v>0</v>
      </c>
      <c r="D206" s="131">
        <f t="shared" ref="D206" si="89">SUM(D207:D215)</f>
        <v>0</v>
      </c>
      <c r="E206" s="107">
        <f>SUM(E207:E215)</f>
        <v>0</v>
      </c>
      <c r="F206" s="251">
        <f t="shared" si="72"/>
        <v>0</v>
      </c>
      <c r="G206" s="131">
        <f>SUM(G207:G215)</f>
        <v>0</v>
      </c>
      <c r="H206" s="200">
        <f>SUM(H207:H215)</f>
        <v>0</v>
      </c>
      <c r="I206" s="108">
        <f t="shared" si="73"/>
        <v>0</v>
      </c>
      <c r="J206" s="131">
        <f>SUM(J207:J215)</f>
        <v>0</v>
      </c>
      <c r="K206" s="200">
        <f>SUM(K207:K215)</f>
        <v>0</v>
      </c>
      <c r="L206" s="108">
        <f t="shared" si="74"/>
        <v>0</v>
      </c>
      <c r="M206" s="136">
        <f>SUM(M207:M215)</f>
        <v>0</v>
      </c>
      <c r="N206" s="107">
        <f>SUM(N207:N215)</f>
        <v>0</v>
      </c>
      <c r="O206" s="108">
        <f t="shared" si="75"/>
        <v>0</v>
      </c>
      <c r="P206" s="348"/>
      <c r="R206" s="300"/>
      <c r="S206" s="300"/>
      <c r="T206" s="300"/>
    </row>
    <row r="207" spans="1:20" x14ac:dyDescent="0.25">
      <c r="A207" s="31">
        <v>5211</v>
      </c>
      <c r="B207" s="50" t="s">
        <v>179</v>
      </c>
      <c r="C207" s="362">
        <f t="shared" si="67"/>
        <v>0</v>
      </c>
      <c r="D207" s="252"/>
      <c r="E207" s="53"/>
      <c r="F207" s="145">
        <f t="shared" si="72"/>
        <v>0</v>
      </c>
      <c r="G207" s="252"/>
      <c r="H207" s="201"/>
      <c r="I207" s="109">
        <f t="shared" si="73"/>
        <v>0</v>
      </c>
      <c r="J207" s="252"/>
      <c r="K207" s="201"/>
      <c r="L207" s="109">
        <f t="shared" si="74"/>
        <v>0</v>
      </c>
      <c r="M207" s="294"/>
      <c r="N207" s="53"/>
      <c r="O207" s="109">
        <f t="shared" si="75"/>
        <v>0</v>
      </c>
      <c r="P207" s="343"/>
      <c r="R207" s="300"/>
      <c r="S207" s="300"/>
      <c r="T207" s="300"/>
    </row>
    <row r="208" spans="1:20" x14ac:dyDescent="0.25">
      <c r="A208" s="35">
        <v>5212</v>
      </c>
      <c r="B208" s="56" t="s">
        <v>180</v>
      </c>
      <c r="C208" s="362">
        <f t="shared" si="67"/>
        <v>0</v>
      </c>
      <c r="D208" s="253"/>
      <c r="E208" s="59"/>
      <c r="F208" s="143">
        <f t="shared" si="72"/>
        <v>0</v>
      </c>
      <c r="G208" s="253"/>
      <c r="H208" s="202"/>
      <c r="I208" s="110">
        <f t="shared" si="73"/>
        <v>0</v>
      </c>
      <c r="J208" s="253"/>
      <c r="K208" s="202"/>
      <c r="L208" s="110">
        <f t="shared" si="74"/>
        <v>0</v>
      </c>
      <c r="M208" s="125"/>
      <c r="N208" s="59"/>
      <c r="O208" s="110">
        <f t="shared" si="75"/>
        <v>0</v>
      </c>
      <c r="P208" s="344"/>
      <c r="R208" s="300"/>
      <c r="S208" s="300"/>
      <c r="T208" s="300"/>
    </row>
    <row r="209" spans="1:20" x14ac:dyDescent="0.25">
      <c r="A209" s="35">
        <v>5213</v>
      </c>
      <c r="B209" s="56" t="s">
        <v>181</v>
      </c>
      <c r="C209" s="362">
        <f t="shared" si="67"/>
        <v>0</v>
      </c>
      <c r="D209" s="253"/>
      <c r="E209" s="59"/>
      <c r="F209" s="143">
        <f t="shared" si="72"/>
        <v>0</v>
      </c>
      <c r="G209" s="253"/>
      <c r="H209" s="202"/>
      <c r="I209" s="110">
        <f t="shared" si="73"/>
        <v>0</v>
      </c>
      <c r="J209" s="253"/>
      <c r="K209" s="202"/>
      <c r="L209" s="110">
        <f t="shared" si="74"/>
        <v>0</v>
      </c>
      <c r="M209" s="125"/>
      <c r="N209" s="59"/>
      <c r="O209" s="110">
        <f t="shared" si="75"/>
        <v>0</v>
      </c>
      <c r="P209" s="344"/>
      <c r="R209" s="300"/>
      <c r="S209" s="300"/>
      <c r="T209" s="300"/>
    </row>
    <row r="210" spans="1:20" x14ac:dyDescent="0.25">
      <c r="A210" s="35">
        <v>5214</v>
      </c>
      <c r="B210" s="56" t="s">
        <v>182</v>
      </c>
      <c r="C210" s="362">
        <f t="shared" si="67"/>
        <v>0</v>
      </c>
      <c r="D210" s="253"/>
      <c r="E210" s="59"/>
      <c r="F210" s="143">
        <f t="shared" si="72"/>
        <v>0</v>
      </c>
      <c r="G210" s="253"/>
      <c r="H210" s="202"/>
      <c r="I210" s="110">
        <f t="shared" si="73"/>
        <v>0</v>
      </c>
      <c r="J210" s="253"/>
      <c r="K210" s="202"/>
      <c r="L210" s="110">
        <f t="shared" si="74"/>
        <v>0</v>
      </c>
      <c r="M210" s="125"/>
      <c r="N210" s="59"/>
      <c r="O210" s="110">
        <f t="shared" si="75"/>
        <v>0</v>
      </c>
      <c r="P210" s="344"/>
      <c r="R210" s="300"/>
      <c r="S210" s="300"/>
      <c r="T210" s="300"/>
    </row>
    <row r="211" spans="1:20" x14ac:dyDescent="0.25">
      <c r="A211" s="35">
        <v>5215</v>
      </c>
      <c r="B211" s="56" t="s">
        <v>183</v>
      </c>
      <c r="C211" s="362">
        <f t="shared" si="67"/>
        <v>0</v>
      </c>
      <c r="D211" s="253"/>
      <c r="E211" s="59"/>
      <c r="F211" s="143">
        <f t="shared" si="72"/>
        <v>0</v>
      </c>
      <c r="G211" s="253"/>
      <c r="H211" s="202"/>
      <c r="I211" s="110">
        <f t="shared" si="73"/>
        <v>0</v>
      </c>
      <c r="J211" s="253"/>
      <c r="K211" s="202"/>
      <c r="L211" s="110">
        <f t="shared" si="74"/>
        <v>0</v>
      </c>
      <c r="M211" s="125"/>
      <c r="N211" s="59"/>
      <c r="O211" s="110">
        <f t="shared" si="75"/>
        <v>0</v>
      </c>
      <c r="P211" s="344"/>
      <c r="R211" s="300"/>
      <c r="S211" s="300"/>
      <c r="T211" s="300"/>
    </row>
    <row r="212" spans="1:20" ht="24" x14ac:dyDescent="0.25">
      <c r="A212" s="35">
        <v>5216</v>
      </c>
      <c r="B212" s="56" t="s">
        <v>184</v>
      </c>
      <c r="C212" s="362">
        <f t="shared" si="67"/>
        <v>0</v>
      </c>
      <c r="D212" s="253"/>
      <c r="E212" s="59"/>
      <c r="F212" s="143">
        <f t="shared" si="72"/>
        <v>0</v>
      </c>
      <c r="G212" s="253"/>
      <c r="H212" s="202"/>
      <c r="I212" s="110">
        <f t="shared" si="73"/>
        <v>0</v>
      </c>
      <c r="J212" s="253"/>
      <c r="K212" s="202"/>
      <c r="L212" s="110">
        <f t="shared" si="74"/>
        <v>0</v>
      </c>
      <c r="M212" s="125"/>
      <c r="N212" s="59"/>
      <c r="O212" s="110">
        <f t="shared" si="75"/>
        <v>0</v>
      </c>
      <c r="P212" s="344"/>
      <c r="R212" s="300"/>
      <c r="S212" s="300"/>
      <c r="T212" s="300"/>
    </row>
    <row r="213" spans="1:20" x14ac:dyDescent="0.25">
      <c r="A213" s="35">
        <v>5217</v>
      </c>
      <c r="B213" s="56" t="s">
        <v>185</v>
      </c>
      <c r="C213" s="362">
        <f t="shared" si="67"/>
        <v>0</v>
      </c>
      <c r="D213" s="253"/>
      <c r="E213" s="59"/>
      <c r="F213" s="143">
        <f t="shared" si="72"/>
        <v>0</v>
      </c>
      <c r="G213" s="253"/>
      <c r="H213" s="202"/>
      <c r="I213" s="110">
        <f t="shared" si="73"/>
        <v>0</v>
      </c>
      <c r="J213" s="253"/>
      <c r="K213" s="202"/>
      <c r="L213" s="110">
        <f t="shared" si="74"/>
        <v>0</v>
      </c>
      <c r="M213" s="125"/>
      <c r="N213" s="59"/>
      <c r="O213" s="110">
        <f t="shared" si="75"/>
        <v>0</v>
      </c>
      <c r="P213" s="344"/>
      <c r="R213" s="300"/>
      <c r="S213" s="300"/>
      <c r="T213" s="300"/>
    </row>
    <row r="214" spans="1:20" x14ac:dyDescent="0.25">
      <c r="A214" s="35">
        <v>5218</v>
      </c>
      <c r="B214" s="56" t="s">
        <v>186</v>
      </c>
      <c r="C214" s="362">
        <f t="shared" si="67"/>
        <v>0</v>
      </c>
      <c r="D214" s="253"/>
      <c r="E214" s="59"/>
      <c r="F214" s="143">
        <f t="shared" si="72"/>
        <v>0</v>
      </c>
      <c r="G214" s="253"/>
      <c r="H214" s="202"/>
      <c r="I214" s="110">
        <f t="shared" si="73"/>
        <v>0</v>
      </c>
      <c r="J214" s="253"/>
      <c r="K214" s="202"/>
      <c r="L214" s="110">
        <f t="shared" si="74"/>
        <v>0</v>
      </c>
      <c r="M214" s="125"/>
      <c r="N214" s="59"/>
      <c r="O214" s="110">
        <f t="shared" si="75"/>
        <v>0</v>
      </c>
      <c r="P214" s="344"/>
      <c r="R214" s="300"/>
      <c r="S214" s="300"/>
      <c r="T214" s="300"/>
    </row>
    <row r="215" spans="1:20" x14ac:dyDescent="0.25">
      <c r="A215" s="35">
        <v>5219</v>
      </c>
      <c r="B215" s="56" t="s">
        <v>187</v>
      </c>
      <c r="C215" s="362">
        <f t="shared" si="67"/>
        <v>0</v>
      </c>
      <c r="D215" s="253"/>
      <c r="E215" s="59"/>
      <c r="F215" s="143">
        <f t="shared" si="72"/>
        <v>0</v>
      </c>
      <c r="G215" s="253"/>
      <c r="H215" s="202"/>
      <c r="I215" s="110">
        <f t="shared" si="73"/>
        <v>0</v>
      </c>
      <c r="J215" s="253"/>
      <c r="K215" s="202"/>
      <c r="L215" s="110">
        <f t="shared" si="74"/>
        <v>0</v>
      </c>
      <c r="M215" s="125"/>
      <c r="N215" s="59"/>
      <c r="O215" s="110">
        <f t="shared" si="75"/>
        <v>0</v>
      </c>
      <c r="P215" s="344"/>
      <c r="R215" s="300"/>
      <c r="S215" s="300"/>
      <c r="T215" s="300"/>
    </row>
    <row r="216" spans="1:20" ht="13.5" customHeight="1" x14ac:dyDescent="0.25">
      <c r="A216" s="111">
        <v>5220</v>
      </c>
      <c r="B216" s="56" t="s">
        <v>188</v>
      </c>
      <c r="C216" s="362">
        <f t="shared" si="67"/>
        <v>0</v>
      </c>
      <c r="D216" s="253"/>
      <c r="E216" s="59"/>
      <c r="F216" s="143">
        <f t="shared" si="72"/>
        <v>0</v>
      </c>
      <c r="G216" s="253"/>
      <c r="H216" s="202"/>
      <c r="I216" s="110">
        <f t="shared" si="73"/>
        <v>0</v>
      </c>
      <c r="J216" s="253"/>
      <c r="K216" s="202"/>
      <c r="L216" s="110">
        <f t="shared" si="74"/>
        <v>0</v>
      </c>
      <c r="M216" s="125"/>
      <c r="N216" s="59"/>
      <c r="O216" s="110">
        <f t="shared" si="75"/>
        <v>0</v>
      </c>
      <c r="P216" s="344"/>
      <c r="R216" s="300"/>
      <c r="S216" s="300"/>
      <c r="T216" s="300"/>
    </row>
    <row r="217" spans="1:20" x14ac:dyDescent="0.25">
      <c r="A217" s="111">
        <v>5230</v>
      </c>
      <c r="B217" s="56" t="s">
        <v>189</v>
      </c>
      <c r="C217" s="362">
        <f t="shared" si="67"/>
        <v>10441</v>
      </c>
      <c r="D217" s="254">
        <f t="shared" ref="D217" si="90">SUM(D218:D225)</f>
        <v>9241</v>
      </c>
      <c r="E217" s="38">
        <f>SUM(E218:E225)</f>
        <v>0</v>
      </c>
      <c r="F217" s="149">
        <f t="shared" si="72"/>
        <v>9241</v>
      </c>
      <c r="G217" s="254">
        <f>SUM(G218:G225)</f>
        <v>1200</v>
      </c>
      <c r="H217" s="118">
        <f>SUM(H218:H225)</f>
        <v>0</v>
      </c>
      <c r="I217" s="112">
        <f t="shared" si="73"/>
        <v>1200</v>
      </c>
      <c r="J217" s="254">
        <f>SUM(J218:J225)</f>
        <v>0</v>
      </c>
      <c r="K217" s="118">
        <f>SUM(K218:K225)</f>
        <v>0</v>
      </c>
      <c r="L217" s="112">
        <f t="shared" si="74"/>
        <v>0</v>
      </c>
      <c r="M217" s="135">
        <f>SUM(M218:M225)</f>
        <v>0</v>
      </c>
      <c r="N217" s="38">
        <f>SUM(N218:N225)</f>
        <v>0</v>
      </c>
      <c r="O217" s="112">
        <f t="shared" si="75"/>
        <v>0</v>
      </c>
      <c r="P217" s="344"/>
      <c r="R217" s="300"/>
      <c r="S217" s="300"/>
      <c r="T217" s="300"/>
    </row>
    <row r="218" spans="1:20" x14ac:dyDescent="0.25">
      <c r="A218" s="35">
        <v>5231</v>
      </c>
      <c r="B218" s="56" t="s">
        <v>190</v>
      </c>
      <c r="C218" s="362">
        <f t="shared" si="67"/>
        <v>0</v>
      </c>
      <c r="D218" s="253"/>
      <c r="E218" s="59"/>
      <c r="F218" s="143">
        <f t="shared" si="72"/>
        <v>0</v>
      </c>
      <c r="G218" s="253"/>
      <c r="H218" s="202"/>
      <c r="I218" s="110">
        <f t="shared" si="73"/>
        <v>0</v>
      </c>
      <c r="J218" s="253"/>
      <c r="K218" s="202"/>
      <c r="L218" s="110">
        <f t="shared" si="74"/>
        <v>0</v>
      </c>
      <c r="M218" s="125"/>
      <c r="N218" s="59"/>
      <c r="O218" s="110">
        <f t="shared" si="75"/>
        <v>0</v>
      </c>
      <c r="P218" s="344"/>
      <c r="R218" s="300"/>
      <c r="S218" s="300"/>
      <c r="T218" s="300"/>
    </row>
    <row r="219" spans="1:20" x14ac:dyDescent="0.25">
      <c r="A219" s="35">
        <v>5232</v>
      </c>
      <c r="B219" s="56" t="s">
        <v>191</v>
      </c>
      <c r="C219" s="362">
        <f t="shared" si="67"/>
        <v>2815</v>
      </c>
      <c r="D219" s="253">
        <f>1212+1603</f>
        <v>2815</v>
      </c>
      <c r="E219" s="59"/>
      <c r="F219" s="143">
        <f t="shared" si="72"/>
        <v>2815</v>
      </c>
      <c r="G219" s="253"/>
      <c r="H219" s="202"/>
      <c r="I219" s="110">
        <f t="shared" si="73"/>
        <v>0</v>
      </c>
      <c r="J219" s="253"/>
      <c r="K219" s="501"/>
      <c r="L219" s="502">
        <f t="shared" si="74"/>
        <v>0</v>
      </c>
      <c r="M219" s="605"/>
      <c r="N219" s="603"/>
      <c r="O219" s="502">
        <f t="shared" si="75"/>
        <v>0</v>
      </c>
      <c r="P219" s="457"/>
      <c r="R219" s="300"/>
      <c r="S219" s="300"/>
      <c r="T219" s="300"/>
    </row>
    <row r="220" spans="1:20" x14ac:dyDescent="0.25">
      <c r="A220" s="35">
        <v>5233</v>
      </c>
      <c r="B220" s="56" t="s">
        <v>192</v>
      </c>
      <c r="C220" s="362">
        <f t="shared" si="67"/>
        <v>2960</v>
      </c>
      <c r="D220" s="253">
        <v>1760</v>
      </c>
      <c r="E220" s="59"/>
      <c r="F220" s="143">
        <f t="shared" si="72"/>
        <v>1760</v>
      </c>
      <c r="G220" s="253">
        <v>1200</v>
      </c>
      <c r="H220" s="202"/>
      <c r="I220" s="110">
        <f t="shared" si="73"/>
        <v>1200</v>
      </c>
      <c r="J220" s="253"/>
      <c r="K220" s="202"/>
      <c r="L220" s="110">
        <f t="shared" si="74"/>
        <v>0</v>
      </c>
      <c r="M220" s="125"/>
      <c r="N220" s="59"/>
      <c r="O220" s="110">
        <f t="shared" si="75"/>
        <v>0</v>
      </c>
      <c r="P220" s="344"/>
      <c r="R220" s="300"/>
      <c r="S220" s="300"/>
      <c r="T220" s="300"/>
    </row>
    <row r="221" spans="1:20" ht="24" x14ac:dyDescent="0.25">
      <c r="A221" s="35">
        <v>5234</v>
      </c>
      <c r="B221" s="56" t="s">
        <v>193</v>
      </c>
      <c r="C221" s="362">
        <f t="shared" si="67"/>
        <v>0</v>
      </c>
      <c r="D221" s="253"/>
      <c r="E221" s="59"/>
      <c r="F221" s="143">
        <f t="shared" si="72"/>
        <v>0</v>
      </c>
      <c r="G221" s="253"/>
      <c r="H221" s="202"/>
      <c r="I221" s="110">
        <f t="shared" si="73"/>
        <v>0</v>
      </c>
      <c r="J221" s="253"/>
      <c r="K221" s="202"/>
      <c r="L221" s="110">
        <f t="shared" si="74"/>
        <v>0</v>
      </c>
      <c r="M221" s="125"/>
      <c r="N221" s="59"/>
      <c r="O221" s="110">
        <f t="shared" si="75"/>
        <v>0</v>
      </c>
      <c r="P221" s="344"/>
      <c r="R221" s="300"/>
      <c r="S221" s="300"/>
      <c r="T221" s="300"/>
    </row>
    <row r="222" spans="1:20" ht="14.25" customHeight="1" x14ac:dyDescent="0.25">
      <c r="A222" s="35">
        <v>5236</v>
      </c>
      <c r="B222" s="56" t="s">
        <v>194</v>
      </c>
      <c r="C222" s="362">
        <f t="shared" si="67"/>
        <v>0</v>
      </c>
      <c r="D222" s="253"/>
      <c r="E222" s="59"/>
      <c r="F222" s="143">
        <f t="shared" si="72"/>
        <v>0</v>
      </c>
      <c r="G222" s="253"/>
      <c r="H222" s="202"/>
      <c r="I222" s="110">
        <f t="shared" si="73"/>
        <v>0</v>
      </c>
      <c r="J222" s="253"/>
      <c r="K222" s="202"/>
      <c r="L222" s="110">
        <f t="shared" si="74"/>
        <v>0</v>
      </c>
      <c r="M222" s="125"/>
      <c r="N222" s="59"/>
      <c r="O222" s="110">
        <f t="shared" si="75"/>
        <v>0</v>
      </c>
      <c r="P222" s="344"/>
      <c r="R222" s="300"/>
      <c r="S222" s="300"/>
      <c r="T222" s="300"/>
    </row>
    <row r="223" spans="1:20" ht="14.25" customHeight="1" x14ac:dyDescent="0.25">
      <c r="A223" s="35">
        <v>5237</v>
      </c>
      <c r="B223" s="56" t="s">
        <v>195</v>
      </c>
      <c r="C223" s="362">
        <f t="shared" si="67"/>
        <v>0</v>
      </c>
      <c r="D223" s="253"/>
      <c r="E223" s="59"/>
      <c r="F223" s="143">
        <f t="shared" si="72"/>
        <v>0</v>
      </c>
      <c r="G223" s="253"/>
      <c r="H223" s="202"/>
      <c r="I223" s="110">
        <f t="shared" si="73"/>
        <v>0</v>
      </c>
      <c r="J223" s="253"/>
      <c r="K223" s="202"/>
      <c r="L223" s="110">
        <f t="shared" si="74"/>
        <v>0</v>
      </c>
      <c r="M223" s="125"/>
      <c r="N223" s="59"/>
      <c r="O223" s="110">
        <f t="shared" si="75"/>
        <v>0</v>
      </c>
      <c r="P223" s="344"/>
      <c r="R223" s="300"/>
      <c r="S223" s="300"/>
      <c r="T223" s="300"/>
    </row>
    <row r="224" spans="1:20" ht="24" x14ac:dyDescent="0.25">
      <c r="A224" s="35">
        <v>5238</v>
      </c>
      <c r="B224" s="56" t="s">
        <v>196</v>
      </c>
      <c r="C224" s="362">
        <f t="shared" si="67"/>
        <v>4666</v>
      </c>
      <c r="D224" s="253">
        <f>3150+720+726+700-630</f>
        <v>4666</v>
      </c>
      <c r="E224" s="59"/>
      <c r="F224" s="143">
        <f t="shared" si="72"/>
        <v>4666</v>
      </c>
      <c r="G224" s="253"/>
      <c r="H224" s="202"/>
      <c r="I224" s="110">
        <f t="shared" si="73"/>
        <v>0</v>
      </c>
      <c r="J224" s="253"/>
      <c r="K224" s="202"/>
      <c r="L224" s="110">
        <f t="shared" si="74"/>
        <v>0</v>
      </c>
      <c r="M224" s="125"/>
      <c r="N224" s="59"/>
      <c r="O224" s="110">
        <f t="shared" si="75"/>
        <v>0</v>
      </c>
      <c r="P224" s="344"/>
      <c r="R224" s="300"/>
      <c r="S224" s="300"/>
      <c r="T224" s="300"/>
    </row>
    <row r="225" spans="1:20" ht="24" x14ac:dyDescent="0.25">
      <c r="A225" s="35">
        <v>5239</v>
      </c>
      <c r="B225" s="56" t="s">
        <v>197</v>
      </c>
      <c r="C225" s="362">
        <f t="shared" si="67"/>
        <v>0</v>
      </c>
      <c r="D225" s="253"/>
      <c r="E225" s="59"/>
      <c r="F225" s="143">
        <f t="shared" si="72"/>
        <v>0</v>
      </c>
      <c r="G225" s="253"/>
      <c r="H225" s="202"/>
      <c r="I225" s="110">
        <f t="shared" si="73"/>
        <v>0</v>
      </c>
      <c r="J225" s="253"/>
      <c r="K225" s="202"/>
      <c r="L225" s="110">
        <f t="shared" si="74"/>
        <v>0</v>
      </c>
      <c r="M225" s="125"/>
      <c r="N225" s="59"/>
      <c r="O225" s="110">
        <f t="shared" si="75"/>
        <v>0</v>
      </c>
      <c r="P225" s="344"/>
      <c r="R225" s="300"/>
      <c r="S225" s="300"/>
      <c r="T225" s="300"/>
    </row>
    <row r="226" spans="1:20" ht="24" x14ac:dyDescent="0.25">
      <c r="A226" s="111">
        <v>5240</v>
      </c>
      <c r="B226" s="56" t="s">
        <v>198</v>
      </c>
      <c r="C226" s="362">
        <f t="shared" si="67"/>
        <v>0</v>
      </c>
      <c r="D226" s="253"/>
      <c r="E226" s="59"/>
      <c r="F226" s="143">
        <f t="shared" si="72"/>
        <v>0</v>
      </c>
      <c r="G226" s="253"/>
      <c r="H226" s="202"/>
      <c r="I226" s="110">
        <f t="shared" si="73"/>
        <v>0</v>
      </c>
      <c r="J226" s="253"/>
      <c r="K226" s="202"/>
      <c r="L226" s="110">
        <f t="shared" si="74"/>
        <v>0</v>
      </c>
      <c r="M226" s="125"/>
      <c r="N226" s="59"/>
      <c r="O226" s="110">
        <f t="shared" si="75"/>
        <v>0</v>
      </c>
      <c r="P226" s="344"/>
      <c r="R226" s="300"/>
      <c r="S226" s="300"/>
      <c r="T226" s="300"/>
    </row>
    <row r="227" spans="1:20" ht="22.5" customHeight="1" x14ac:dyDescent="0.25">
      <c r="A227" s="111">
        <v>5250</v>
      </c>
      <c r="B227" s="56" t="s">
        <v>199</v>
      </c>
      <c r="C227" s="362">
        <f t="shared" si="67"/>
        <v>0</v>
      </c>
      <c r="D227" s="253"/>
      <c r="E227" s="59"/>
      <c r="F227" s="143">
        <f t="shared" si="72"/>
        <v>0</v>
      </c>
      <c r="G227" s="253"/>
      <c r="H227" s="202"/>
      <c r="I227" s="110">
        <f t="shared" si="73"/>
        <v>0</v>
      </c>
      <c r="J227" s="253"/>
      <c r="K227" s="202"/>
      <c r="L227" s="110">
        <f t="shared" si="74"/>
        <v>0</v>
      </c>
      <c r="M227" s="125"/>
      <c r="N227" s="59"/>
      <c r="O227" s="110">
        <f t="shared" si="75"/>
        <v>0</v>
      </c>
      <c r="P227" s="344"/>
      <c r="R227" s="300"/>
      <c r="S227" s="300"/>
      <c r="T227" s="300"/>
    </row>
    <row r="228" spans="1:20" x14ac:dyDescent="0.25">
      <c r="A228" s="111">
        <v>5260</v>
      </c>
      <c r="B228" s="56" t="s">
        <v>200</v>
      </c>
      <c r="C228" s="362">
        <f t="shared" si="67"/>
        <v>0</v>
      </c>
      <c r="D228" s="254">
        <f t="shared" ref="D228" si="91">SUM(D229)</f>
        <v>0</v>
      </c>
      <c r="E228" s="38">
        <f>SUM(E229)</f>
        <v>0</v>
      </c>
      <c r="F228" s="149">
        <f t="shared" si="72"/>
        <v>0</v>
      </c>
      <c r="G228" s="254">
        <f>SUM(G229)</f>
        <v>0</v>
      </c>
      <c r="H228" s="118">
        <f>SUM(H229)</f>
        <v>0</v>
      </c>
      <c r="I228" s="112">
        <f t="shared" si="73"/>
        <v>0</v>
      </c>
      <c r="J228" s="254">
        <f>SUM(J229)</f>
        <v>0</v>
      </c>
      <c r="K228" s="118">
        <f>SUM(K229)</f>
        <v>0</v>
      </c>
      <c r="L228" s="112">
        <f t="shared" si="74"/>
        <v>0</v>
      </c>
      <c r="M228" s="135">
        <f>SUM(M229)</f>
        <v>0</v>
      </c>
      <c r="N228" s="38">
        <f>SUM(N229)</f>
        <v>0</v>
      </c>
      <c r="O228" s="112">
        <f t="shared" si="75"/>
        <v>0</v>
      </c>
      <c r="P228" s="344"/>
      <c r="R228" s="300"/>
      <c r="S228" s="300"/>
      <c r="T228" s="300"/>
    </row>
    <row r="229" spans="1:20" ht="24" x14ac:dyDescent="0.25">
      <c r="A229" s="35">
        <v>5269</v>
      </c>
      <c r="B229" s="56" t="s">
        <v>201</v>
      </c>
      <c r="C229" s="362">
        <f t="shared" si="67"/>
        <v>0</v>
      </c>
      <c r="D229" s="253"/>
      <c r="E229" s="59"/>
      <c r="F229" s="143">
        <f t="shared" si="72"/>
        <v>0</v>
      </c>
      <c r="G229" s="253"/>
      <c r="H229" s="202"/>
      <c r="I229" s="110">
        <f t="shared" si="73"/>
        <v>0</v>
      </c>
      <c r="J229" s="253"/>
      <c r="K229" s="202"/>
      <c r="L229" s="110">
        <f t="shared" si="74"/>
        <v>0</v>
      </c>
      <c r="M229" s="125"/>
      <c r="N229" s="59"/>
      <c r="O229" s="110">
        <f t="shared" si="75"/>
        <v>0</v>
      </c>
      <c r="P229" s="344"/>
      <c r="R229" s="300"/>
      <c r="S229" s="300"/>
      <c r="T229" s="300"/>
    </row>
    <row r="230" spans="1:20" ht="24" x14ac:dyDescent="0.25">
      <c r="A230" s="106">
        <v>5270</v>
      </c>
      <c r="B230" s="78" t="s">
        <v>202</v>
      </c>
      <c r="C230" s="363">
        <f t="shared" si="67"/>
        <v>0</v>
      </c>
      <c r="D230" s="255"/>
      <c r="E230" s="113"/>
      <c r="F230" s="256">
        <f t="shared" si="72"/>
        <v>0</v>
      </c>
      <c r="G230" s="255"/>
      <c r="H230" s="203"/>
      <c r="I230" s="114">
        <f t="shared" si="73"/>
        <v>0</v>
      </c>
      <c r="J230" s="255"/>
      <c r="K230" s="203"/>
      <c r="L230" s="114">
        <f t="shared" si="74"/>
        <v>0</v>
      </c>
      <c r="M230" s="301"/>
      <c r="N230" s="113"/>
      <c r="O230" s="114">
        <f t="shared" si="75"/>
        <v>0</v>
      </c>
      <c r="P230" s="348"/>
      <c r="R230" s="300"/>
      <c r="S230" s="300"/>
      <c r="T230" s="300"/>
    </row>
    <row r="231" spans="1:20" x14ac:dyDescent="0.25">
      <c r="A231" s="100">
        <v>6000</v>
      </c>
      <c r="B231" s="100" t="s">
        <v>203</v>
      </c>
      <c r="C231" s="383">
        <f t="shared" si="67"/>
        <v>0</v>
      </c>
      <c r="D231" s="247">
        <f t="shared" ref="D231" si="92">D232+D252+D259</f>
        <v>0</v>
      </c>
      <c r="E231" s="102">
        <f>E232+E252+E259</f>
        <v>0</v>
      </c>
      <c r="F231" s="248">
        <f t="shared" si="72"/>
        <v>0</v>
      </c>
      <c r="G231" s="247">
        <f>G232+G252+G259</f>
        <v>0</v>
      </c>
      <c r="H231" s="199">
        <f>H232+H252+H259</f>
        <v>0</v>
      </c>
      <c r="I231" s="103">
        <f t="shared" si="73"/>
        <v>0</v>
      </c>
      <c r="J231" s="247">
        <f>J232+J252+J259</f>
        <v>0</v>
      </c>
      <c r="K231" s="199">
        <f>K232+K252+K259</f>
        <v>0</v>
      </c>
      <c r="L231" s="103">
        <f t="shared" si="74"/>
        <v>0</v>
      </c>
      <c r="M231" s="139">
        <f>M232+M252+M259</f>
        <v>0</v>
      </c>
      <c r="N231" s="102">
        <f>N232+N252+N259</f>
        <v>0</v>
      </c>
      <c r="O231" s="103">
        <f t="shared" si="75"/>
        <v>0</v>
      </c>
      <c r="P231" s="352"/>
      <c r="R231" s="300"/>
      <c r="S231" s="300"/>
      <c r="T231" s="300"/>
    </row>
    <row r="232" spans="1:20" ht="14.25" customHeight="1" x14ac:dyDescent="0.25">
      <c r="A232" s="72">
        <v>6200</v>
      </c>
      <c r="B232" s="122" t="s">
        <v>204</v>
      </c>
      <c r="C232" s="385">
        <f>F232+I232+L232+O232</f>
        <v>0</v>
      </c>
      <c r="D232" s="263">
        <f t="shared" ref="D232" si="93">SUM(D233,D234,D236,D239,D245,D246,D247)</f>
        <v>0</v>
      </c>
      <c r="E232" s="130">
        <f>SUM(E233,E234,E236,E239,E245,E246,E247)</f>
        <v>0</v>
      </c>
      <c r="F232" s="158">
        <f>D232+E232</f>
        <v>0</v>
      </c>
      <c r="G232" s="263">
        <f>SUM(G233,G234,G236,G239,G245,G246,G247)</f>
        <v>0</v>
      </c>
      <c r="H232" s="207">
        <f>SUM(H233,H234,H236,H239,H245,H246,H247)</f>
        <v>0</v>
      </c>
      <c r="I232" s="160">
        <f t="shared" si="73"/>
        <v>0</v>
      </c>
      <c r="J232" s="263">
        <f>SUM(J233,J234,J236,J239,J245,J246,J247)</f>
        <v>0</v>
      </c>
      <c r="K232" s="207">
        <f>SUM(K233,K234,K236,K239,K245,K246,K247)</f>
        <v>0</v>
      </c>
      <c r="L232" s="160">
        <f t="shared" si="74"/>
        <v>0</v>
      </c>
      <c r="M232" s="140">
        <f>SUM(M233,M234,M236,M239,M245,M246,M247)</f>
        <v>0</v>
      </c>
      <c r="N232" s="130">
        <f>SUM(N233,N234,N236,N239,N245,N246,N247)</f>
        <v>0</v>
      </c>
      <c r="O232" s="160">
        <f t="shared" si="75"/>
        <v>0</v>
      </c>
      <c r="P232" s="353"/>
      <c r="R232" s="300"/>
      <c r="S232" s="300"/>
      <c r="T232" s="300"/>
    </row>
    <row r="233" spans="1:20" ht="24" x14ac:dyDescent="0.25">
      <c r="A233" s="116">
        <v>6220</v>
      </c>
      <c r="B233" s="50" t="s">
        <v>205</v>
      </c>
      <c r="C233" s="258">
        <f t="shared" si="67"/>
        <v>0</v>
      </c>
      <c r="D233" s="252"/>
      <c r="E233" s="53"/>
      <c r="F233" s="145">
        <f t="shared" si="72"/>
        <v>0</v>
      </c>
      <c r="G233" s="252"/>
      <c r="H233" s="201"/>
      <c r="I233" s="109">
        <f t="shared" si="73"/>
        <v>0</v>
      </c>
      <c r="J233" s="252"/>
      <c r="K233" s="201"/>
      <c r="L233" s="109">
        <f t="shared" si="74"/>
        <v>0</v>
      </c>
      <c r="M233" s="294"/>
      <c r="N233" s="53"/>
      <c r="O233" s="109">
        <f t="shared" si="75"/>
        <v>0</v>
      </c>
      <c r="P233" s="343"/>
      <c r="R233" s="300"/>
      <c r="S233" s="300"/>
      <c r="T233" s="300"/>
    </row>
    <row r="234" spans="1:20" x14ac:dyDescent="0.25">
      <c r="A234" s="111">
        <v>6230</v>
      </c>
      <c r="B234" s="56" t="s">
        <v>316</v>
      </c>
      <c r="C234" s="149">
        <f t="shared" si="67"/>
        <v>0</v>
      </c>
      <c r="D234" s="253">
        <f t="shared" ref="D234" si="94">SUM(D235)</f>
        <v>0</v>
      </c>
      <c r="E234" s="202">
        <f>SUM(E235)</f>
        <v>0</v>
      </c>
      <c r="F234" s="149">
        <f t="shared" si="72"/>
        <v>0</v>
      </c>
      <c r="G234" s="253">
        <f t="shared" ref="G234" si="95">SUM(G235)</f>
        <v>0</v>
      </c>
      <c r="H234" s="202">
        <f>SUM(H235)</f>
        <v>0</v>
      </c>
      <c r="I234" s="112">
        <f t="shared" si="73"/>
        <v>0</v>
      </c>
      <c r="J234" s="253">
        <f t="shared" ref="J234" si="96">SUM(J235)</f>
        <v>0</v>
      </c>
      <c r="K234" s="202">
        <f>SUM(K235)</f>
        <v>0</v>
      </c>
      <c r="L234" s="112">
        <f t="shared" si="74"/>
        <v>0</v>
      </c>
      <c r="M234" s="253">
        <f t="shared" ref="M234" si="97">SUM(M235)</f>
        <v>0</v>
      </c>
      <c r="N234" s="202">
        <f>SUM(N235)</f>
        <v>0</v>
      </c>
      <c r="O234" s="112">
        <f t="shared" si="75"/>
        <v>0</v>
      </c>
      <c r="P234" s="344"/>
      <c r="R234" s="300"/>
      <c r="S234" s="300"/>
      <c r="T234" s="300"/>
    </row>
    <row r="235" spans="1:20" ht="24" x14ac:dyDescent="0.25">
      <c r="A235" s="35">
        <v>6239</v>
      </c>
      <c r="B235" s="50" t="s">
        <v>317</v>
      </c>
      <c r="C235" s="149">
        <f t="shared" si="67"/>
        <v>0</v>
      </c>
      <c r="D235" s="253"/>
      <c r="E235" s="59"/>
      <c r="F235" s="149">
        <f t="shared" si="72"/>
        <v>0</v>
      </c>
      <c r="G235" s="253"/>
      <c r="H235" s="202"/>
      <c r="I235" s="112">
        <f t="shared" si="73"/>
        <v>0</v>
      </c>
      <c r="J235" s="253"/>
      <c r="K235" s="202"/>
      <c r="L235" s="112">
        <f t="shared" si="74"/>
        <v>0</v>
      </c>
      <c r="M235" s="125"/>
      <c r="N235" s="59"/>
      <c r="O235" s="112">
        <f t="shared" si="75"/>
        <v>0</v>
      </c>
      <c r="P235" s="344"/>
      <c r="R235" s="300"/>
      <c r="S235" s="300"/>
      <c r="T235" s="300"/>
    </row>
    <row r="236" spans="1:20" ht="24" x14ac:dyDescent="0.25">
      <c r="A236" s="111">
        <v>6240</v>
      </c>
      <c r="B236" s="56" t="s">
        <v>206</v>
      </c>
      <c r="C236" s="149">
        <f t="shared" si="67"/>
        <v>0</v>
      </c>
      <c r="D236" s="254">
        <f t="shared" ref="D236" si="98">SUM(D237:D238)</f>
        <v>0</v>
      </c>
      <c r="E236" s="38">
        <f>SUM(E237:E238)</f>
        <v>0</v>
      </c>
      <c r="F236" s="149">
        <f t="shared" si="72"/>
        <v>0</v>
      </c>
      <c r="G236" s="254">
        <f>SUM(G237:G238)</f>
        <v>0</v>
      </c>
      <c r="H236" s="118">
        <f>SUM(H237:H238)</f>
        <v>0</v>
      </c>
      <c r="I236" s="112">
        <f t="shared" si="73"/>
        <v>0</v>
      </c>
      <c r="J236" s="254">
        <f>SUM(J237:J238)</f>
        <v>0</v>
      </c>
      <c r="K236" s="118">
        <f>SUM(K237:K238)</f>
        <v>0</v>
      </c>
      <c r="L236" s="112">
        <f t="shared" si="74"/>
        <v>0</v>
      </c>
      <c r="M236" s="135">
        <f>SUM(M237:M238)</f>
        <v>0</v>
      </c>
      <c r="N236" s="38">
        <f>SUM(N237:N238)</f>
        <v>0</v>
      </c>
      <c r="O236" s="112">
        <f t="shared" si="75"/>
        <v>0</v>
      </c>
      <c r="P236" s="344"/>
      <c r="R236" s="300"/>
      <c r="S236" s="300"/>
      <c r="T236" s="300"/>
    </row>
    <row r="237" spans="1:20" x14ac:dyDescent="0.25">
      <c r="A237" s="35">
        <v>6241</v>
      </c>
      <c r="B237" s="56" t="s">
        <v>207</v>
      </c>
      <c r="C237" s="149">
        <f t="shared" si="67"/>
        <v>0</v>
      </c>
      <c r="D237" s="253"/>
      <c r="E237" s="59"/>
      <c r="F237" s="143">
        <f t="shared" si="72"/>
        <v>0</v>
      </c>
      <c r="G237" s="253"/>
      <c r="H237" s="202"/>
      <c r="I237" s="110">
        <f t="shared" si="73"/>
        <v>0</v>
      </c>
      <c r="J237" s="253"/>
      <c r="K237" s="202"/>
      <c r="L237" s="110">
        <f t="shared" si="74"/>
        <v>0</v>
      </c>
      <c r="M237" s="125"/>
      <c r="N237" s="59"/>
      <c r="O237" s="110">
        <f t="shared" si="75"/>
        <v>0</v>
      </c>
      <c r="P237" s="344"/>
      <c r="R237" s="300"/>
      <c r="S237" s="300"/>
      <c r="T237" s="300"/>
    </row>
    <row r="238" spans="1:20" x14ac:dyDescent="0.25">
      <c r="A238" s="35">
        <v>6242</v>
      </c>
      <c r="B238" s="56" t="s">
        <v>208</v>
      </c>
      <c r="C238" s="149">
        <f t="shared" si="67"/>
        <v>0</v>
      </c>
      <c r="D238" s="253"/>
      <c r="E238" s="59"/>
      <c r="F238" s="143">
        <f t="shared" si="72"/>
        <v>0</v>
      </c>
      <c r="G238" s="253"/>
      <c r="H238" s="202"/>
      <c r="I238" s="110">
        <f t="shared" si="73"/>
        <v>0</v>
      </c>
      <c r="J238" s="253"/>
      <c r="K238" s="202"/>
      <c r="L238" s="110">
        <f t="shared" si="74"/>
        <v>0</v>
      </c>
      <c r="M238" s="125"/>
      <c r="N238" s="59"/>
      <c r="O238" s="110">
        <f t="shared" si="75"/>
        <v>0</v>
      </c>
      <c r="P238" s="344"/>
      <c r="R238" s="300"/>
      <c r="S238" s="300"/>
      <c r="T238" s="300"/>
    </row>
    <row r="239" spans="1:20" ht="25.5" customHeight="1" x14ac:dyDescent="0.25">
      <c r="A239" s="111">
        <v>6250</v>
      </c>
      <c r="B239" s="56" t="s">
        <v>209</v>
      </c>
      <c r="C239" s="149">
        <f t="shared" si="67"/>
        <v>0</v>
      </c>
      <c r="D239" s="254">
        <f t="shared" ref="D239" si="99">SUM(D240:D244)</f>
        <v>0</v>
      </c>
      <c r="E239" s="38">
        <f>SUM(E240:E244)</f>
        <v>0</v>
      </c>
      <c r="F239" s="149">
        <f t="shared" si="72"/>
        <v>0</v>
      </c>
      <c r="G239" s="254">
        <f>SUM(G240:G244)</f>
        <v>0</v>
      </c>
      <c r="H239" s="118">
        <f>SUM(H240:H244)</f>
        <v>0</v>
      </c>
      <c r="I239" s="112">
        <f t="shared" si="73"/>
        <v>0</v>
      </c>
      <c r="J239" s="254">
        <f>SUM(J240:J244)</f>
        <v>0</v>
      </c>
      <c r="K239" s="118">
        <f>SUM(K240:K244)</f>
        <v>0</v>
      </c>
      <c r="L239" s="112">
        <f t="shared" si="74"/>
        <v>0</v>
      </c>
      <c r="M239" s="135">
        <f>SUM(M240:M244)</f>
        <v>0</v>
      </c>
      <c r="N239" s="38">
        <f>SUM(N240:N244)</f>
        <v>0</v>
      </c>
      <c r="O239" s="112">
        <f t="shared" si="75"/>
        <v>0</v>
      </c>
      <c r="P239" s="344"/>
      <c r="R239" s="300"/>
      <c r="S239" s="300"/>
      <c r="T239" s="300"/>
    </row>
    <row r="240" spans="1:20" ht="14.25" customHeight="1" x14ac:dyDescent="0.25">
      <c r="A240" s="35">
        <v>6252</v>
      </c>
      <c r="B240" s="56" t="s">
        <v>210</v>
      </c>
      <c r="C240" s="149">
        <f t="shared" si="67"/>
        <v>0</v>
      </c>
      <c r="D240" s="253"/>
      <c r="E240" s="59"/>
      <c r="F240" s="143">
        <f t="shared" si="72"/>
        <v>0</v>
      </c>
      <c r="G240" s="253"/>
      <c r="H240" s="202"/>
      <c r="I240" s="110">
        <f t="shared" si="73"/>
        <v>0</v>
      </c>
      <c r="J240" s="253"/>
      <c r="K240" s="202"/>
      <c r="L240" s="110">
        <f t="shared" si="74"/>
        <v>0</v>
      </c>
      <c r="M240" s="125"/>
      <c r="N240" s="59"/>
      <c r="O240" s="110">
        <f t="shared" si="75"/>
        <v>0</v>
      </c>
      <c r="P240" s="344"/>
      <c r="R240" s="300"/>
      <c r="S240" s="300"/>
      <c r="T240" s="300"/>
    </row>
    <row r="241" spans="1:20" ht="14.25" customHeight="1" x14ac:dyDescent="0.25">
      <c r="A241" s="35">
        <v>6253</v>
      </c>
      <c r="B241" s="56" t="s">
        <v>211</v>
      </c>
      <c r="C241" s="149">
        <f t="shared" si="67"/>
        <v>0</v>
      </c>
      <c r="D241" s="253"/>
      <c r="E241" s="59"/>
      <c r="F241" s="143">
        <f t="shared" si="72"/>
        <v>0</v>
      </c>
      <c r="G241" s="253"/>
      <c r="H241" s="202"/>
      <c r="I241" s="110">
        <f t="shared" si="73"/>
        <v>0</v>
      </c>
      <c r="J241" s="253"/>
      <c r="K241" s="202"/>
      <c r="L241" s="110">
        <f t="shared" si="74"/>
        <v>0</v>
      </c>
      <c r="M241" s="125"/>
      <c r="N241" s="59"/>
      <c r="O241" s="110">
        <f t="shared" si="75"/>
        <v>0</v>
      </c>
      <c r="P241" s="344"/>
      <c r="R241" s="300"/>
      <c r="S241" s="300"/>
      <c r="T241" s="300"/>
    </row>
    <row r="242" spans="1:20" ht="24" x14ac:dyDescent="0.25">
      <c r="A242" s="35">
        <v>6254</v>
      </c>
      <c r="B242" s="56" t="s">
        <v>212</v>
      </c>
      <c r="C242" s="149">
        <f t="shared" si="67"/>
        <v>0</v>
      </c>
      <c r="D242" s="253"/>
      <c r="E242" s="59"/>
      <c r="F242" s="143">
        <f t="shared" si="72"/>
        <v>0</v>
      </c>
      <c r="G242" s="253"/>
      <c r="H242" s="202"/>
      <c r="I242" s="110">
        <f t="shared" si="73"/>
        <v>0</v>
      </c>
      <c r="J242" s="253"/>
      <c r="K242" s="202"/>
      <c r="L242" s="110">
        <f t="shared" si="74"/>
        <v>0</v>
      </c>
      <c r="M242" s="125"/>
      <c r="N242" s="59"/>
      <c r="O242" s="110">
        <f t="shared" si="75"/>
        <v>0</v>
      </c>
      <c r="P242" s="344"/>
      <c r="R242" s="300"/>
      <c r="S242" s="300"/>
      <c r="T242" s="300"/>
    </row>
    <row r="243" spans="1:20" ht="24" x14ac:dyDescent="0.25">
      <c r="A243" s="35">
        <v>6255</v>
      </c>
      <c r="B243" s="56" t="s">
        <v>213</v>
      </c>
      <c r="C243" s="149">
        <f t="shared" si="67"/>
        <v>0</v>
      </c>
      <c r="D243" s="253"/>
      <c r="E243" s="59"/>
      <c r="F243" s="143">
        <f t="shared" si="72"/>
        <v>0</v>
      </c>
      <c r="G243" s="253"/>
      <c r="H243" s="202"/>
      <c r="I243" s="110">
        <f t="shared" si="73"/>
        <v>0</v>
      </c>
      <c r="J243" s="253"/>
      <c r="K243" s="202"/>
      <c r="L243" s="110">
        <f t="shared" si="74"/>
        <v>0</v>
      </c>
      <c r="M243" s="125"/>
      <c r="N243" s="59"/>
      <c r="O243" s="110">
        <f t="shared" si="75"/>
        <v>0</v>
      </c>
      <c r="P243" s="344"/>
      <c r="R243" s="300"/>
      <c r="S243" s="300"/>
      <c r="T243" s="300"/>
    </row>
    <row r="244" spans="1:20" x14ac:dyDescent="0.25">
      <c r="A244" s="35">
        <v>6259</v>
      </c>
      <c r="B244" s="56" t="s">
        <v>214</v>
      </c>
      <c r="C244" s="149">
        <f t="shared" si="67"/>
        <v>0</v>
      </c>
      <c r="D244" s="253"/>
      <c r="E244" s="59"/>
      <c r="F244" s="143">
        <f t="shared" si="72"/>
        <v>0</v>
      </c>
      <c r="G244" s="253"/>
      <c r="H244" s="202"/>
      <c r="I244" s="110">
        <f t="shared" si="73"/>
        <v>0</v>
      </c>
      <c r="J244" s="253"/>
      <c r="K244" s="202"/>
      <c r="L244" s="110">
        <f t="shared" si="74"/>
        <v>0</v>
      </c>
      <c r="M244" s="125"/>
      <c r="N244" s="59"/>
      <c r="O244" s="110">
        <f t="shared" si="75"/>
        <v>0</v>
      </c>
      <c r="P244" s="344"/>
      <c r="R244" s="300"/>
      <c r="S244" s="300"/>
      <c r="T244" s="300"/>
    </row>
    <row r="245" spans="1:20" ht="37.5" customHeight="1" x14ac:dyDescent="0.25">
      <c r="A245" s="111">
        <v>6260</v>
      </c>
      <c r="B245" s="56" t="s">
        <v>215</v>
      </c>
      <c r="C245" s="149">
        <f t="shared" si="67"/>
        <v>0</v>
      </c>
      <c r="D245" s="253"/>
      <c r="E245" s="59"/>
      <c r="F245" s="143">
        <f t="shared" ref="F245:F286" si="100">D245+E245</f>
        <v>0</v>
      </c>
      <c r="G245" s="253"/>
      <c r="H245" s="202"/>
      <c r="I245" s="110">
        <f t="shared" ref="I245:I286" si="101">G245+H245</f>
        <v>0</v>
      </c>
      <c r="J245" s="253"/>
      <c r="K245" s="202"/>
      <c r="L245" s="110">
        <f t="shared" ref="L245:L286" si="102">J245+K245</f>
        <v>0</v>
      </c>
      <c r="M245" s="125"/>
      <c r="N245" s="59"/>
      <c r="O245" s="110">
        <f t="shared" ref="O245:O276" si="103">M245+N245</f>
        <v>0</v>
      </c>
      <c r="P245" s="344"/>
      <c r="R245" s="300"/>
      <c r="S245" s="300"/>
      <c r="T245" s="300"/>
    </row>
    <row r="246" spans="1:20" x14ac:dyDescent="0.25">
      <c r="A246" s="111">
        <v>6270</v>
      </c>
      <c r="B246" s="56" t="s">
        <v>216</v>
      </c>
      <c r="C246" s="149">
        <f t="shared" si="67"/>
        <v>0</v>
      </c>
      <c r="D246" s="253"/>
      <c r="E246" s="59"/>
      <c r="F246" s="143">
        <f t="shared" si="100"/>
        <v>0</v>
      </c>
      <c r="G246" s="253"/>
      <c r="H246" s="202"/>
      <c r="I246" s="110">
        <f t="shared" si="101"/>
        <v>0</v>
      </c>
      <c r="J246" s="253"/>
      <c r="K246" s="202"/>
      <c r="L246" s="110">
        <f t="shared" si="102"/>
        <v>0</v>
      </c>
      <c r="M246" s="125"/>
      <c r="N246" s="59"/>
      <c r="O246" s="110">
        <f t="shared" si="103"/>
        <v>0</v>
      </c>
      <c r="P246" s="344"/>
      <c r="R246" s="300"/>
      <c r="S246" s="300"/>
      <c r="T246" s="300"/>
    </row>
    <row r="247" spans="1:20" ht="24.75" customHeight="1" x14ac:dyDescent="0.25">
      <c r="A247" s="116">
        <v>6290</v>
      </c>
      <c r="B247" s="50" t="s">
        <v>217</v>
      </c>
      <c r="C247" s="149">
        <f t="shared" si="67"/>
        <v>0</v>
      </c>
      <c r="D247" s="257">
        <f t="shared" ref="D247" si="104">SUM(D248:D251)</f>
        <v>0</v>
      </c>
      <c r="E247" s="68">
        <f>SUM(E248:E251)</f>
        <v>0</v>
      </c>
      <c r="F247" s="258">
        <f t="shared" si="100"/>
        <v>0</v>
      </c>
      <c r="G247" s="257">
        <f t="shared" ref="G247:H247" si="105">SUM(G248:G251)</f>
        <v>0</v>
      </c>
      <c r="H247" s="204">
        <f t="shared" si="105"/>
        <v>0</v>
      </c>
      <c r="I247" s="117">
        <f t="shared" si="101"/>
        <v>0</v>
      </c>
      <c r="J247" s="257">
        <f t="shared" ref="J247:K247" si="106">SUM(J248:J251)</f>
        <v>0</v>
      </c>
      <c r="K247" s="204">
        <f t="shared" si="106"/>
        <v>0</v>
      </c>
      <c r="L247" s="117">
        <f t="shared" si="102"/>
        <v>0</v>
      </c>
      <c r="M247" s="142">
        <f t="shared" ref="M247:N247" si="107">SUM(M248:M251)</f>
        <v>0</v>
      </c>
      <c r="N247" s="312">
        <f t="shared" si="107"/>
        <v>0</v>
      </c>
      <c r="O247" s="317">
        <f t="shared" si="103"/>
        <v>0</v>
      </c>
      <c r="P247" s="355"/>
      <c r="R247" s="300"/>
      <c r="S247" s="300"/>
      <c r="T247" s="300"/>
    </row>
    <row r="248" spans="1:20" x14ac:dyDescent="0.25">
      <c r="A248" s="35">
        <v>6291</v>
      </c>
      <c r="B248" s="56" t="s">
        <v>218</v>
      </c>
      <c r="C248" s="149">
        <f t="shared" si="67"/>
        <v>0</v>
      </c>
      <c r="D248" s="253"/>
      <c r="E248" s="59"/>
      <c r="F248" s="143">
        <f t="shared" si="100"/>
        <v>0</v>
      </c>
      <c r="G248" s="253"/>
      <c r="H248" s="202"/>
      <c r="I248" s="110">
        <f t="shared" si="101"/>
        <v>0</v>
      </c>
      <c r="J248" s="253"/>
      <c r="K248" s="202"/>
      <c r="L248" s="110">
        <f t="shared" si="102"/>
        <v>0</v>
      </c>
      <c r="M248" s="125"/>
      <c r="N248" s="59"/>
      <c r="O248" s="110">
        <f t="shared" si="103"/>
        <v>0</v>
      </c>
      <c r="P248" s="344"/>
      <c r="R248" s="300"/>
      <c r="S248" s="300"/>
      <c r="T248" s="300"/>
    </row>
    <row r="249" spans="1:20" x14ac:dyDescent="0.25">
      <c r="A249" s="35">
        <v>6292</v>
      </c>
      <c r="B249" s="56" t="s">
        <v>219</v>
      </c>
      <c r="C249" s="149">
        <f t="shared" si="67"/>
        <v>0</v>
      </c>
      <c r="D249" s="253"/>
      <c r="E249" s="59"/>
      <c r="F249" s="143">
        <f t="shared" si="100"/>
        <v>0</v>
      </c>
      <c r="G249" s="253"/>
      <c r="H249" s="202"/>
      <c r="I249" s="110">
        <f t="shared" si="101"/>
        <v>0</v>
      </c>
      <c r="J249" s="253"/>
      <c r="K249" s="202"/>
      <c r="L249" s="110">
        <f t="shared" si="102"/>
        <v>0</v>
      </c>
      <c r="M249" s="125"/>
      <c r="N249" s="59"/>
      <c r="O249" s="110">
        <f t="shared" si="103"/>
        <v>0</v>
      </c>
      <c r="P249" s="344"/>
      <c r="R249" s="300"/>
      <c r="S249" s="300"/>
      <c r="T249" s="300"/>
    </row>
    <row r="250" spans="1:20" ht="78.75" customHeight="1" x14ac:dyDescent="0.25">
      <c r="A250" s="35">
        <v>6296</v>
      </c>
      <c r="B250" s="56" t="s">
        <v>220</v>
      </c>
      <c r="C250" s="149">
        <f t="shared" si="67"/>
        <v>0</v>
      </c>
      <c r="D250" s="253"/>
      <c r="E250" s="59"/>
      <c r="F250" s="143">
        <f t="shared" si="100"/>
        <v>0</v>
      </c>
      <c r="G250" s="253"/>
      <c r="H250" s="202"/>
      <c r="I250" s="110">
        <f t="shared" si="101"/>
        <v>0</v>
      </c>
      <c r="J250" s="253"/>
      <c r="K250" s="202"/>
      <c r="L250" s="110">
        <f t="shared" si="102"/>
        <v>0</v>
      </c>
      <c r="M250" s="125"/>
      <c r="N250" s="59"/>
      <c r="O250" s="110">
        <f t="shared" si="103"/>
        <v>0</v>
      </c>
      <c r="P250" s="344"/>
      <c r="R250" s="300"/>
      <c r="S250" s="300"/>
      <c r="T250" s="300"/>
    </row>
    <row r="251" spans="1:20" ht="39.75" customHeight="1" x14ac:dyDescent="0.25">
      <c r="A251" s="35">
        <v>6299</v>
      </c>
      <c r="B251" s="56" t="s">
        <v>221</v>
      </c>
      <c r="C251" s="149">
        <f t="shared" si="67"/>
        <v>0</v>
      </c>
      <c r="D251" s="253"/>
      <c r="E251" s="59"/>
      <c r="F251" s="143">
        <f t="shared" si="100"/>
        <v>0</v>
      </c>
      <c r="G251" s="253"/>
      <c r="H251" s="202"/>
      <c r="I251" s="110">
        <f t="shared" si="101"/>
        <v>0</v>
      </c>
      <c r="J251" s="253"/>
      <c r="K251" s="202"/>
      <c r="L251" s="110">
        <f t="shared" si="102"/>
        <v>0</v>
      </c>
      <c r="M251" s="125"/>
      <c r="N251" s="59"/>
      <c r="O251" s="110">
        <f t="shared" si="103"/>
        <v>0</v>
      </c>
      <c r="P251" s="344"/>
      <c r="R251" s="300"/>
      <c r="S251" s="300"/>
      <c r="T251" s="300"/>
    </row>
    <row r="252" spans="1:20" x14ac:dyDescent="0.25">
      <c r="A252" s="42">
        <v>6300</v>
      </c>
      <c r="B252" s="104" t="s">
        <v>222</v>
      </c>
      <c r="C252" s="373">
        <f t="shared" si="67"/>
        <v>0</v>
      </c>
      <c r="D252" s="249">
        <f t="shared" ref="D252" si="108">SUM(D253,D257,D258)</f>
        <v>0</v>
      </c>
      <c r="E252" s="48">
        <f>SUM(E253,E257,E258)</f>
        <v>0</v>
      </c>
      <c r="F252" s="250">
        <f t="shared" si="100"/>
        <v>0</v>
      </c>
      <c r="G252" s="249">
        <f t="shared" ref="G252:H252" si="109">SUM(G253,G257,G258)</f>
        <v>0</v>
      </c>
      <c r="H252" s="105">
        <f t="shared" si="109"/>
        <v>0</v>
      </c>
      <c r="I252" s="115">
        <f t="shared" si="101"/>
        <v>0</v>
      </c>
      <c r="J252" s="249">
        <f t="shared" ref="J252:K252" si="110">SUM(J253,J257,J258)</f>
        <v>0</v>
      </c>
      <c r="K252" s="105">
        <f t="shared" si="110"/>
        <v>0</v>
      </c>
      <c r="L252" s="115">
        <f t="shared" si="102"/>
        <v>0</v>
      </c>
      <c r="M252" s="137">
        <f t="shared" ref="M252:N252" si="111">SUM(M253,M257,M258)</f>
        <v>0</v>
      </c>
      <c r="N252" s="62">
        <f t="shared" si="111"/>
        <v>0</v>
      </c>
      <c r="O252" s="284">
        <f t="shared" si="103"/>
        <v>0</v>
      </c>
      <c r="P252" s="354"/>
      <c r="R252" s="300"/>
      <c r="S252" s="300"/>
      <c r="T252" s="300"/>
    </row>
    <row r="253" spans="1:20" ht="24" x14ac:dyDescent="0.25">
      <c r="A253" s="116">
        <v>6320</v>
      </c>
      <c r="B253" s="50" t="s">
        <v>223</v>
      </c>
      <c r="C253" s="317">
        <f t="shared" si="67"/>
        <v>0</v>
      </c>
      <c r="D253" s="257">
        <f t="shared" ref="D253" si="112">SUM(D254:D256)</f>
        <v>0</v>
      </c>
      <c r="E253" s="68">
        <f>SUM(E254:E256)</f>
        <v>0</v>
      </c>
      <c r="F253" s="258">
        <f t="shared" si="100"/>
        <v>0</v>
      </c>
      <c r="G253" s="257">
        <f t="shared" ref="G253:H253" si="113">SUM(G254:G256)</f>
        <v>0</v>
      </c>
      <c r="H253" s="204">
        <f t="shared" si="113"/>
        <v>0</v>
      </c>
      <c r="I253" s="117">
        <f t="shared" si="101"/>
        <v>0</v>
      </c>
      <c r="J253" s="257">
        <f t="shared" ref="J253:K253" si="114">SUM(J254:J256)</f>
        <v>0</v>
      </c>
      <c r="K253" s="204">
        <f t="shared" si="114"/>
        <v>0</v>
      </c>
      <c r="L253" s="117">
        <f t="shared" si="102"/>
        <v>0</v>
      </c>
      <c r="M253" s="141">
        <f t="shared" ref="M253:N253" si="115">SUM(M254:M256)</f>
        <v>0</v>
      </c>
      <c r="N253" s="68">
        <f t="shared" si="115"/>
        <v>0</v>
      </c>
      <c r="O253" s="117">
        <f t="shared" si="103"/>
        <v>0</v>
      </c>
      <c r="P253" s="343"/>
      <c r="R253" s="300"/>
      <c r="S253" s="300"/>
      <c r="T253" s="300"/>
    </row>
    <row r="254" spans="1:20" x14ac:dyDescent="0.25">
      <c r="A254" s="35">
        <v>6322</v>
      </c>
      <c r="B254" s="56" t="s">
        <v>224</v>
      </c>
      <c r="C254" s="112">
        <f t="shared" si="67"/>
        <v>0</v>
      </c>
      <c r="D254" s="253"/>
      <c r="E254" s="59"/>
      <c r="F254" s="143">
        <f t="shared" si="100"/>
        <v>0</v>
      </c>
      <c r="G254" s="253"/>
      <c r="H254" s="202"/>
      <c r="I254" s="110">
        <f t="shared" si="101"/>
        <v>0</v>
      </c>
      <c r="J254" s="253"/>
      <c r="K254" s="202"/>
      <c r="L254" s="110">
        <f t="shared" si="102"/>
        <v>0</v>
      </c>
      <c r="M254" s="125"/>
      <c r="N254" s="59"/>
      <c r="O254" s="110">
        <f t="shared" si="103"/>
        <v>0</v>
      </c>
      <c r="P254" s="344"/>
      <c r="R254" s="300"/>
      <c r="S254" s="300"/>
      <c r="T254" s="300"/>
    </row>
    <row r="255" spans="1:20" ht="24" x14ac:dyDescent="0.25">
      <c r="A255" s="35">
        <v>6323</v>
      </c>
      <c r="B255" s="56" t="s">
        <v>225</v>
      </c>
      <c r="C255" s="112">
        <f t="shared" si="67"/>
        <v>0</v>
      </c>
      <c r="D255" s="253"/>
      <c r="E255" s="59"/>
      <c r="F255" s="143">
        <f t="shared" si="100"/>
        <v>0</v>
      </c>
      <c r="G255" s="253"/>
      <c r="H255" s="202"/>
      <c r="I255" s="110">
        <f t="shared" si="101"/>
        <v>0</v>
      </c>
      <c r="J255" s="253"/>
      <c r="K255" s="202"/>
      <c r="L255" s="110">
        <f t="shared" si="102"/>
        <v>0</v>
      </c>
      <c r="M255" s="125"/>
      <c r="N255" s="59"/>
      <c r="O255" s="110">
        <f t="shared" si="103"/>
        <v>0</v>
      </c>
      <c r="P255" s="344"/>
      <c r="R255" s="300"/>
      <c r="S255" s="300"/>
      <c r="T255" s="300"/>
    </row>
    <row r="256" spans="1:20" x14ac:dyDescent="0.25">
      <c r="A256" s="31">
        <v>6329</v>
      </c>
      <c r="B256" s="50" t="s">
        <v>226</v>
      </c>
      <c r="C256" s="112">
        <f t="shared" si="67"/>
        <v>0</v>
      </c>
      <c r="D256" s="252"/>
      <c r="E256" s="53"/>
      <c r="F256" s="145">
        <f t="shared" si="100"/>
        <v>0</v>
      </c>
      <c r="G256" s="252"/>
      <c r="H256" s="201"/>
      <c r="I256" s="109">
        <f t="shared" si="101"/>
        <v>0</v>
      </c>
      <c r="J256" s="252"/>
      <c r="K256" s="201"/>
      <c r="L256" s="109">
        <f t="shared" si="102"/>
        <v>0</v>
      </c>
      <c r="M256" s="294"/>
      <c r="N256" s="53"/>
      <c r="O256" s="109">
        <f t="shared" si="103"/>
        <v>0</v>
      </c>
      <c r="P256" s="343"/>
      <c r="R256" s="300"/>
      <c r="S256" s="300"/>
      <c r="T256" s="300"/>
    </row>
    <row r="257" spans="1:20" ht="24" x14ac:dyDescent="0.25">
      <c r="A257" s="146">
        <v>6330</v>
      </c>
      <c r="B257" s="147" t="s">
        <v>227</v>
      </c>
      <c r="C257" s="112">
        <f t="shared" ref="C257:C285" si="116">F257+I257+L257+O257</f>
        <v>0</v>
      </c>
      <c r="D257" s="261"/>
      <c r="E257" s="127"/>
      <c r="F257" s="262">
        <f t="shared" si="100"/>
        <v>0</v>
      </c>
      <c r="G257" s="261"/>
      <c r="H257" s="206"/>
      <c r="I257" s="153">
        <f t="shared" si="101"/>
        <v>0</v>
      </c>
      <c r="J257" s="261"/>
      <c r="K257" s="206"/>
      <c r="L257" s="153">
        <f t="shared" si="102"/>
        <v>0</v>
      </c>
      <c r="M257" s="128"/>
      <c r="N257" s="127"/>
      <c r="O257" s="153">
        <f t="shared" si="103"/>
        <v>0</v>
      </c>
      <c r="P257" s="355"/>
      <c r="R257" s="300"/>
      <c r="S257" s="300"/>
      <c r="T257" s="300"/>
    </row>
    <row r="258" spans="1:20" x14ac:dyDescent="0.25">
      <c r="A258" s="111">
        <v>6360</v>
      </c>
      <c r="B258" s="56" t="s">
        <v>228</v>
      </c>
      <c r="C258" s="112">
        <f t="shared" si="116"/>
        <v>0</v>
      </c>
      <c r="D258" s="253"/>
      <c r="E258" s="59"/>
      <c r="F258" s="143">
        <f t="shared" si="100"/>
        <v>0</v>
      </c>
      <c r="G258" s="253"/>
      <c r="H258" s="202"/>
      <c r="I258" s="110">
        <f t="shared" si="101"/>
        <v>0</v>
      </c>
      <c r="J258" s="253"/>
      <c r="K258" s="202"/>
      <c r="L258" s="110">
        <f t="shared" si="102"/>
        <v>0</v>
      </c>
      <c r="M258" s="125"/>
      <c r="N258" s="59"/>
      <c r="O258" s="110">
        <f t="shared" si="103"/>
        <v>0</v>
      </c>
      <c r="P258" s="344"/>
      <c r="R258" s="300"/>
      <c r="S258" s="300"/>
      <c r="T258" s="300"/>
    </row>
    <row r="259" spans="1:20" ht="36" x14ac:dyDescent="0.25">
      <c r="A259" s="42">
        <v>6400</v>
      </c>
      <c r="B259" s="104" t="s">
        <v>229</v>
      </c>
      <c r="C259" s="373">
        <f t="shared" si="116"/>
        <v>0</v>
      </c>
      <c r="D259" s="249">
        <f t="shared" ref="D259" si="117">SUM(D260,D264)</f>
        <v>0</v>
      </c>
      <c r="E259" s="48">
        <f>SUM(E260,E264)</f>
        <v>0</v>
      </c>
      <c r="F259" s="250">
        <f t="shared" si="100"/>
        <v>0</v>
      </c>
      <c r="G259" s="249">
        <f t="shared" ref="G259:H259" si="118">SUM(G260,G264)</f>
        <v>0</v>
      </c>
      <c r="H259" s="105">
        <f t="shared" si="118"/>
        <v>0</v>
      </c>
      <c r="I259" s="115">
        <f t="shared" si="101"/>
        <v>0</v>
      </c>
      <c r="J259" s="249">
        <f t="shared" ref="J259:K259" si="119">SUM(J260,J264)</f>
        <v>0</v>
      </c>
      <c r="K259" s="105">
        <f t="shared" si="119"/>
        <v>0</v>
      </c>
      <c r="L259" s="115">
        <f t="shared" si="102"/>
        <v>0</v>
      </c>
      <c r="M259" s="137">
        <f t="shared" ref="M259:N259" si="120">SUM(M260,M264)</f>
        <v>0</v>
      </c>
      <c r="N259" s="62">
        <f t="shared" si="120"/>
        <v>0</v>
      </c>
      <c r="O259" s="284">
        <f t="shared" si="103"/>
        <v>0</v>
      </c>
      <c r="P259" s="354"/>
      <c r="R259" s="300"/>
      <c r="S259" s="300"/>
      <c r="T259" s="300"/>
    </row>
    <row r="260" spans="1:20" ht="24" x14ac:dyDescent="0.25">
      <c r="A260" s="116">
        <v>6410</v>
      </c>
      <c r="B260" s="50" t="s">
        <v>230</v>
      </c>
      <c r="C260" s="117">
        <f t="shared" si="116"/>
        <v>0</v>
      </c>
      <c r="D260" s="257">
        <f t="shared" ref="D260" si="121">SUM(D261:D263)</f>
        <v>0</v>
      </c>
      <c r="E260" s="68">
        <f>SUM(E261:E263)</f>
        <v>0</v>
      </c>
      <c r="F260" s="258">
        <f t="shared" si="100"/>
        <v>0</v>
      </c>
      <c r="G260" s="257">
        <f t="shared" ref="G260:H260" si="122">SUM(G261:G263)</f>
        <v>0</v>
      </c>
      <c r="H260" s="204">
        <f t="shared" si="122"/>
        <v>0</v>
      </c>
      <c r="I260" s="117">
        <f t="shared" si="101"/>
        <v>0</v>
      </c>
      <c r="J260" s="257">
        <f t="shared" ref="J260:K260" si="123">SUM(J261:J263)</f>
        <v>0</v>
      </c>
      <c r="K260" s="204">
        <f t="shared" si="123"/>
        <v>0</v>
      </c>
      <c r="L260" s="117">
        <f t="shared" si="102"/>
        <v>0</v>
      </c>
      <c r="M260" s="308">
        <f t="shared" ref="M260:N260" si="124">SUM(M261:M263)</f>
        <v>0</v>
      </c>
      <c r="N260" s="311">
        <f t="shared" si="124"/>
        <v>0</v>
      </c>
      <c r="O260" s="316">
        <f t="shared" si="103"/>
        <v>0</v>
      </c>
      <c r="P260" s="347"/>
      <c r="R260" s="300"/>
      <c r="S260" s="300"/>
      <c r="T260" s="300"/>
    </row>
    <row r="261" spans="1:20" x14ac:dyDescent="0.25">
      <c r="A261" s="35">
        <v>6411</v>
      </c>
      <c r="B261" s="148" t="s">
        <v>231</v>
      </c>
      <c r="C261" s="149">
        <f t="shared" si="116"/>
        <v>0</v>
      </c>
      <c r="D261" s="253"/>
      <c r="E261" s="59"/>
      <c r="F261" s="143">
        <f t="shared" si="100"/>
        <v>0</v>
      </c>
      <c r="G261" s="253"/>
      <c r="H261" s="202"/>
      <c r="I261" s="110">
        <f t="shared" si="101"/>
        <v>0</v>
      </c>
      <c r="J261" s="253"/>
      <c r="K261" s="202"/>
      <c r="L261" s="110">
        <f t="shared" si="102"/>
        <v>0</v>
      </c>
      <c r="M261" s="125"/>
      <c r="N261" s="59"/>
      <c r="O261" s="110">
        <f t="shared" si="103"/>
        <v>0</v>
      </c>
      <c r="P261" s="344"/>
      <c r="R261" s="300"/>
      <c r="S261" s="300"/>
      <c r="T261" s="300"/>
    </row>
    <row r="262" spans="1:20" ht="46.5" customHeight="1" x14ac:dyDescent="0.25">
      <c r="A262" s="35">
        <v>6412</v>
      </c>
      <c r="B262" s="56" t="s">
        <v>232</v>
      </c>
      <c r="C262" s="149">
        <f t="shared" si="116"/>
        <v>0</v>
      </c>
      <c r="D262" s="253"/>
      <c r="E262" s="59"/>
      <c r="F262" s="143">
        <f t="shared" si="100"/>
        <v>0</v>
      </c>
      <c r="G262" s="253"/>
      <c r="H262" s="202"/>
      <c r="I262" s="110">
        <f t="shared" si="101"/>
        <v>0</v>
      </c>
      <c r="J262" s="253"/>
      <c r="K262" s="202"/>
      <c r="L262" s="110">
        <f t="shared" si="102"/>
        <v>0</v>
      </c>
      <c r="M262" s="125"/>
      <c r="N262" s="59"/>
      <c r="O262" s="110">
        <f t="shared" si="103"/>
        <v>0</v>
      </c>
      <c r="P262" s="344"/>
      <c r="R262" s="300"/>
      <c r="S262" s="300"/>
      <c r="T262" s="300"/>
    </row>
    <row r="263" spans="1:20" ht="36" x14ac:dyDescent="0.25">
      <c r="A263" s="35">
        <v>6419</v>
      </c>
      <c r="B263" s="56" t="s">
        <v>233</v>
      </c>
      <c r="C263" s="149">
        <f t="shared" si="116"/>
        <v>0</v>
      </c>
      <c r="D263" s="253"/>
      <c r="E263" s="59"/>
      <c r="F263" s="143">
        <f t="shared" si="100"/>
        <v>0</v>
      </c>
      <c r="G263" s="253"/>
      <c r="H263" s="202"/>
      <c r="I263" s="110">
        <f t="shared" si="101"/>
        <v>0</v>
      </c>
      <c r="J263" s="253"/>
      <c r="K263" s="202"/>
      <c r="L263" s="110">
        <f t="shared" si="102"/>
        <v>0</v>
      </c>
      <c r="M263" s="125"/>
      <c r="N263" s="59"/>
      <c r="O263" s="110">
        <f t="shared" si="103"/>
        <v>0</v>
      </c>
      <c r="P263" s="344"/>
      <c r="R263" s="300"/>
      <c r="S263" s="300"/>
      <c r="T263" s="300"/>
    </row>
    <row r="264" spans="1:20" ht="36" x14ac:dyDescent="0.25">
      <c r="A264" s="111">
        <v>6420</v>
      </c>
      <c r="B264" s="56" t="s">
        <v>234</v>
      </c>
      <c r="C264" s="149">
        <f t="shared" si="116"/>
        <v>0</v>
      </c>
      <c r="D264" s="254">
        <f t="shared" ref="D264" si="125">SUM(D265:D268)</f>
        <v>0</v>
      </c>
      <c r="E264" s="38">
        <f>SUM(E265:E268)</f>
        <v>0</v>
      </c>
      <c r="F264" s="149">
        <f t="shared" si="100"/>
        <v>0</v>
      </c>
      <c r="G264" s="254">
        <f>SUM(G265:G268)</f>
        <v>0</v>
      </c>
      <c r="H264" s="118">
        <f>SUM(H265:H268)</f>
        <v>0</v>
      </c>
      <c r="I264" s="112">
        <f t="shared" si="101"/>
        <v>0</v>
      </c>
      <c r="J264" s="254">
        <f>SUM(J265:J268)</f>
        <v>0</v>
      </c>
      <c r="K264" s="118">
        <f>SUM(K265:K268)</f>
        <v>0</v>
      </c>
      <c r="L264" s="112">
        <f t="shared" si="102"/>
        <v>0</v>
      </c>
      <c r="M264" s="135">
        <f>SUM(M265:M268)</f>
        <v>0</v>
      </c>
      <c r="N264" s="38">
        <f>SUM(N265:N268)</f>
        <v>0</v>
      </c>
      <c r="O264" s="112">
        <f t="shared" si="103"/>
        <v>0</v>
      </c>
      <c r="P264" s="344"/>
      <c r="R264" s="300"/>
      <c r="S264" s="300"/>
      <c r="T264" s="300"/>
    </row>
    <row r="265" spans="1:20" x14ac:dyDescent="0.25">
      <c r="A265" s="35">
        <v>6421</v>
      </c>
      <c r="B265" s="56" t="s">
        <v>235</v>
      </c>
      <c r="C265" s="149">
        <f t="shared" si="116"/>
        <v>0</v>
      </c>
      <c r="D265" s="253"/>
      <c r="E265" s="59"/>
      <c r="F265" s="143">
        <f t="shared" si="100"/>
        <v>0</v>
      </c>
      <c r="G265" s="253"/>
      <c r="H265" s="202"/>
      <c r="I265" s="110">
        <f t="shared" si="101"/>
        <v>0</v>
      </c>
      <c r="J265" s="253"/>
      <c r="K265" s="202"/>
      <c r="L265" s="110">
        <f t="shared" si="102"/>
        <v>0</v>
      </c>
      <c r="M265" s="125"/>
      <c r="N265" s="59"/>
      <c r="O265" s="110">
        <f t="shared" si="103"/>
        <v>0</v>
      </c>
      <c r="P265" s="344"/>
      <c r="R265" s="300"/>
      <c r="S265" s="300"/>
      <c r="T265" s="300"/>
    </row>
    <row r="266" spans="1:20" x14ac:dyDescent="0.25">
      <c r="A266" s="35">
        <v>6422</v>
      </c>
      <c r="B266" s="56" t="s">
        <v>236</v>
      </c>
      <c r="C266" s="149">
        <f t="shared" si="116"/>
        <v>0</v>
      </c>
      <c r="D266" s="253"/>
      <c r="E266" s="59"/>
      <c r="F266" s="143">
        <f t="shared" si="100"/>
        <v>0</v>
      </c>
      <c r="G266" s="253"/>
      <c r="H266" s="202"/>
      <c r="I266" s="110">
        <f t="shared" si="101"/>
        <v>0</v>
      </c>
      <c r="J266" s="253"/>
      <c r="K266" s="202"/>
      <c r="L266" s="110">
        <f t="shared" si="102"/>
        <v>0</v>
      </c>
      <c r="M266" s="125"/>
      <c r="N266" s="59"/>
      <c r="O266" s="110">
        <f t="shared" si="103"/>
        <v>0</v>
      </c>
      <c r="P266" s="344"/>
      <c r="R266" s="300"/>
      <c r="S266" s="300"/>
      <c r="T266" s="300"/>
    </row>
    <row r="267" spans="1:20" ht="24" x14ac:dyDescent="0.25">
      <c r="A267" s="35">
        <v>6423</v>
      </c>
      <c r="B267" s="56" t="s">
        <v>237</v>
      </c>
      <c r="C267" s="149">
        <f t="shared" si="116"/>
        <v>0</v>
      </c>
      <c r="D267" s="253"/>
      <c r="E267" s="59"/>
      <c r="F267" s="143">
        <f t="shared" si="100"/>
        <v>0</v>
      </c>
      <c r="G267" s="253"/>
      <c r="H267" s="202"/>
      <c r="I267" s="110">
        <f t="shared" si="101"/>
        <v>0</v>
      </c>
      <c r="J267" s="253"/>
      <c r="K267" s="202"/>
      <c r="L267" s="110">
        <f t="shared" si="102"/>
        <v>0</v>
      </c>
      <c r="M267" s="125"/>
      <c r="N267" s="59"/>
      <c r="O267" s="110">
        <f t="shared" si="103"/>
        <v>0</v>
      </c>
      <c r="P267" s="344"/>
      <c r="R267" s="300"/>
      <c r="S267" s="300"/>
      <c r="T267" s="300"/>
    </row>
    <row r="268" spans="1:20" ht="36" x14ac:dyDescent="0.25">
      <c r="A268" s="35">
        <v>6424</v>
      </c>
      <c r="B268" s="56" t="s">
        <v>275</v>
      </c>
      <c r="C268" s="149">
        <f t="shared" si="116"/>
        <v>0</v>
      </c>
      <c r="D268" s="253"/>
      <c r="E268" s="59"/>
      <c r="F268" s="143">
        <f t="shared" si="100"/>
        <v>0</v>
      </c>
      <c r="G268" s="253"/>
      <c r="H268" s="202"/>
      <c r="I268" s="110">
        <f t="shared" si="101"/>
        <v>0</v>
      </c>
      <c r="J268" s="253"/>
      <c r="K268" s="202"/>
      <c r="L268" s="110">
        <f t="shared" si="102"/>
        <v>0</v>
      </c>
      <c r="M268" s="125"/>
      <c r="N268" s="59"/>
      <c r="O268" s="110">
        <f t="shared" si="103"/>
        <v>0</v>
      </c>
      <c r="P268" s="344"/>
      <c r="R268" s="300"/>
      <c r="S268" s="300"/>
      <c r="T268" s="300"/>
    </row>
    <row r="269" spans="1:20" ht="48.75" customHeight="1" x14ac:dyDescent="0.25">
      <c r="A269" s="150">
        <v>7000</v>
      </c>
      <c r="B269" s="150" t="s">
        <v>238</v>
      </c>
      <c r="C269" s="386">
        <f t="shared" si="116"/>
        <v>7267</v>
      </c>
      <c r="D269" s="266">
        <f t="shared" ref="D269" si="126">SUM(D270,D281)</f>
        <v>0</v>
      </c>
      <c r="E269" s="151">
        <f>SUM(E270,E281)</f>
        <v>0</v>
      </c>
      <c r="F269" s="267">
        <f t="shared" si="100"/>
        <v>0</v>
      </c>
      <c r="G269" s="266">
        <f>SUM(G270,G281)</f>
        <v>0</v>
      </c>
      <c r="H269" s="209">
        <f t="shared" ref="H269" si="127">SUM(H270,H281)</f>
        <v>0</v>
      </c>
      <c r="I269" s="285">
        <f t="shared" si="101"/>
        <v>0</v>
      </c>
      <c r="J269" s="266">
        <f>SUM(J270,J281)</f>
        <v>7267</v>
      </c>
      <c r="K269" s="209">
        <f t="shared" ref="K269" si="128">SUM(K270,K281)</f>
        <v>0</v>
      </c>
      <c r="L269" s="285">
        <f t="shared" si="102"/>
        <v>7267</v>
      </c>
      <c r="M269" s="310">
        <f>SUM(M270,M281)</f>
        <v>0</v>
      </c>
      <c r="N269" s="314">
        <f t="shared" ref="N269" si="129">SUM(N270,N281)</f>
        <v>0</v>
      </c>
      <c r="O269" s="319">
        <f t="shared" si="103"/>
        <v>0</v>
      </c>
      <c r="P269" s="357"/>
      <c r="R269" s="300"/>
      <c r="S269" s="300"/>
      <c r="T269" s="300"/>
    </row>
    <row r="270" spans="1:20" ht="24" x14ac:dyDescent="0.25">
      <c r="A270" s="42">
        <v>7200</v>
      </c>
      <c r="B270" s="104" t="s">
        <v>239</v>
      </c>
      <c r="C270" s="373">
        <f t="shared" si="116"/>
        <v>7267</v>
      </c>
      <c r="D270" s="249">
        <f t="shared" ref="D270" si="130">SUM(D271,D272,D276,D277,D280)</f>
        <v>0</v>
      </c>
      <c r="E270" s="48">
        <f>SUM(E271,E272,E276,E277,E280)</f>
        <v>0</v>
      </c>
      <c r="F270" s="250">
        <f t="shared" si="100"/>
        <v>0</v>
      </c>
      <c r="G270" s="249">
        <f t="shared" ref="G270:H270" si="131">SUM(G271,G272,G276,G277,G280)</f>
        <v>0</v>
      </c>
      <c r="H270" s="105">
        <f t="shared" si="131"/>
        <v>0</v>
      </c>
      <c r="I270" s="115">
        <f t="shared" si="101"/>
        <v>0</v>
      </c>
      <c r="J270" s="249">
        <f t="shared" ref="J270:K270" si="132">SUM(J271,J272,J276,J277,J280)</f>
        <v>7267</v>
      </c>
      <c r="K270" s="105">
        <f t="shared" si="132"/>
        <v>0</v>
      </c>
      <c r="L270" s="115">
        <f t="shared" si="102"/>
        <v>7267</v>
      </c>
      <c r="M270" s="140">
        <f t="shared" ref="M270:N270" si="133">SUM(M271,M272,M276,M277,M280)</f>
        <v>0</v>
      </c>
      <c r="N270" s="130">
        <f t="shared" si="133"/>
        <v>0</v>
      </c>
      <c r="O270" s="160">
        <f t="shared" si="103"/>
        <v>0</v>
      </c>
      <c r="P270" s="353"/>
      <c r="R270" s="300"/>
      <c r="S270" s="300"/>
      <c r="T270" s="300"/>
    </row>
    <row r="271" spans="1:20" ht="24" x14ac:dyDescent="0.25">
      <c r="A271" s="116">
        <v>7210</v>
      </c>
      <c r="B271" s="50" t="s">
        <v>240</v>
      </c>
      <c r="C271" s="374">
        <f t="shared" si="116"/>
        <v>0</v>
      </c>
      <c r="D271" s="252"/>
      <c r="E271" s="53"/>
      <c r="F271" s="145">
        <f t="shared" si="100"/>
        <v>0</v>
      </c>
      <c r="G271" s="252"/>
      <c r="H271" s="201"/>
      <c r="I271" s="109">
        <f t="shared" si="101"/>
        <v>0</v>
      </c>
      <c r="J271" s="252"/>
      <c r="K271" s="201"/>
      <c r="L271" s="109">
        <f t="shared" si="102"/>
        <v>0</v>
      </c>
      <c r="M271" s="294"/>
      <c r="N271" s="53"/>
      <c r="O271" s="109">
        <f t="shared" si="103"/>
        <v>0</v>
      </c>
      <c r="P271" s="343"/>
      <c r="R271" s="300"/>
      <c r="S271" s="300"/>
      <c r="T271" s="300"/>
    </row>
    <row r="272" spans="1:20" s="152" customFormat="1" ht="36" x14ac:dyDescent="0.25">
      <c r="A272" s="111">
        <v>7220</v>
      </c>
      <c r="B272" s="56" t="s">
        <v>241</v>
      </c>
      <c r="C272" s="362">
        <f t="shared" si="116"/>
        <v>7267</v>
      </c>
      <c r="D272" s="254">
        <f t="shared" ref="D272" si="134">SUM(D273:D275)</f>
        <v>0</v>
      </c>
      <c r="E272" s="38">
        <f>SUM(E273:E275)</f>
        <v>0</v>
      </c>
      <c r="F272" s="149">
        <f t="shared" si="100"/>
        <v>0</v>
      </c>
      <c r="G272" s="254">
        <f>SUM(G273:G275)</f>
        <v>0</v>
      </c>
      <c r="H272" s="118">
        <f>SUM(H273:H275)</f>
        <v>0</v>
      </c>
      <c r="I272" s="112">
        <f t="shared" si="101"/>
        <v>0</v>
      </c>
      <c r="J272" s="254">
        <f>SUM(J273:J275)</f>
        <v>7267</v>
      </c>
      <c r="K272" s="118">
        <f>SUM(K273:K275)</f>
        <v>0</v>
      </c>
      <c r="L272" s="112">
        <f t="shared" si="102"/>
        <v>7267</v>
      </c>
      <c r="M272" s="135">
        <f>SUM(M273:M275)</f>
        <v>0</v>
      </c>
      <c r="N272" s="38">
        <f>SUM(N273:N275)</f>
        <v>0</v>
      </c>
      <c r="O272" s="112">
        <f t="shared" si="103"/>
        <v>0</v>
      </c>
      <c r="P272" s="344"/>
      <c r="R272" s="300"/>
      <c r="S272" s="300"/>
      <c r="T272" s="300"/>
    </row>
    <row r="273" spans="1:20" s="152" customFormat="1" ht="36" x14ac:dyDescent="0.25">
      <c r="A273" s="35">
        <v>7221</v>
      </c>
      <c r="B273" s="56" t="s">
        <v>242</v>
      </c>
      <c r="C273" s="362">
        <f t="shared" si="116"/>
        <v>0</v>
      </c>
      <c r="D273" s="253"/>
      <c r="E273" s="59"/>
      <c r="F273" s="143">
        <f t="shared" si="100"/>
        <v>0</v>
      </c>
      <c r="G273" s="253"/>
      <c r="H273" s="202"/>
      <c r="I273" s="110">
        <f t="shared" si="101"/>
        <v>0</v>
      </c>
      <c r="J273" s="253"/>
      <c r="K273" s="202"/>
      <c r="L273" s="110">
        <f t="shared" si="102"/>
        <v>0</v>
      </c>
      <c r="M273" s="125"/>
      <c r="N273" s="59"/>
      <c r="O273" s="110">
        <f t="shared" si="103"/>
        <v>0</v>
      </c>
      <c r="P273" s="344"/>
      <c r="R273" s="300"/>
      <c r="S273" s="300"/>
      <c r="T273" s="300"/>
    </row>
    <row r="274" spans="1:20" s="152" customFormat="1" ht="36" x14ac:dyDescent="0.25">
      <c r="A274" s="35">
        <v>7222</v>
      </c>
      <c r="B274" s="56" t="s">
        <v>243</v>
      </c>
      <c r="C274" s="362">
        <f t="shared" si="116"/>
        <v>0</v>
      </c>
      <c r="D274" s="253"/>
      <c r="E274" s="59"/>
      <c r="F274" s="143">
        <f t="shared" si="100"/>
        <v>0</v>
      </c>
      <c r="G274" s="253"/>
      <c r="H274" s="202"/>
      <c r="I274" s="110">
        <f t="shared" si="101"/>
        <v>0</v>
      </c>
      <c r="J274" s="253"/>
      <c r="K274" s="202"/>
      <c r="L274" s="110">
        <f t="shared" si="102"/>
        <v>0</v>
      </c>
      <c r="M274" s="125"/>
      <c r="N274" s="59"/>
      <c r="O274" s="110">
        <f t="shared" si="103"/>
        <v>0</v>
      </c>
      <c r="P274" s="344"/>
      <c r="R274" s="300"/>
      <c r="S274" s="300"/>
      <c r="T274" s="300"/>
    </row>
    <row r="275" spans="1:20" s="152" customFormat="1" ht="36" x14ac:dyDescent="0.25">
      <c r="A275" s="31">
        <v>7223</v>
      </c>
      <c r="B275" s="50" t="s">
        <v>276</v>
      </c>
      <c r="C275" s="362">
        <f t="shared" si="116"/>
        <v>7267</v>
      </c>
      <c r="D275" s="252"/>
      <c r="E275" s="53"/>
      <c r="F275" s="145">
        <f t="shared" si="100"/>
        <v>0</v>
      </c>
      <c r="G275" s="252"/>
      <c r="H275" s="201"/>
      <c r="I275" s="109">
        <f t="shared" si="101"/>
        <v>0</v>
      </c>
      <c r="J275" s="252">
        <v>7267</v>
      </c>
      <c r="K275" s="201"/>
      <c r="L275" s="109">
        <f t="shared" si="102"/>
        <v>7267</v>
      </c>
      <c r="M275" s="294"/>
      <c r="N275" s="53"/>
      <c r="O275" s="109">
        <f t="shared" si="103"/>
        <v>0</v>
      </c>
      <c r="P275" s="343"/>
      <c r="R275" s="300"/>
      <c r="S275" s="300"/>
      <c r="T275" s="300"/>
    </row>
    <row r="276" spans="1:20" ht="24" x14ac:dyDescent="0.25">
      <c r="A276" s="111">
        <v>7230</v>
      </c>
      <c r="B276" s="56" t="s">
        <v>244</v>
      </c>
      <c r="C276" s="362">
        <f t="shared" si="116"/>
        <v>0</v>
      </c>
      <c r="D276" s="253"/>
      <c r="E276" s="59"/>
      <c r="F276" s="143">
        <f t="shared" si="100"/>
        <v>0</v>
      </c>
      <c r="G276" s="253"/>
      <c r="H276" s="202"/>
      <c r="I276" s="110">
        <f t="shared" si="101"/>
        <v>0</v>
      </c>
      <c r="J276" s="253"/>
      <c r="K276" s="202"/>
      <c r="L276" s="110">
        <f t="shared" si="102"/>
        <v>0</v>
      </c>
      <c r="M276" s="125"/>
      <c r="N276" s="59"/>
      <c r="O276" s="110">
        <f t="shared" si="103"/>
        <v>0</v>
      </c>
      <c r="P276" s="344"/>
      <c r="R276" s="300"/>
      <c r="S276" s="300"/>
      <c r="T276" s="300"/>
    </row>
    <row r="277" spans="1:20" ht="24" x14ac:dyDescent="0.25">
      <c r="A277" s="111">
        <v>7240</v>
      </c>
      <c r="B277" s="56" t="s">
        <v>245</v>
      </c>
      <c r="C277" s="362">
        <f t="shared" si="116"/>
        <v>0</v>
      </c>
      <c r="D277" s="254">
        <f t="shared" ref="D277" si="135">SUM(D278:D279)</f>
        <v>0</v>
      </c>
      <c r="E277" s="38">
        <f>SUM(E278:E279)</f>
        <v>0</v>
      </c>
      <c r="F277" s="149">
        <f t="shared" si="100"/>
        <v>0</v>
      </c>
      <c r="G277" s="254">
        <f>SUM(G278:G279)</f>
        <v>0</v>
      </c>
      <c r="H277" s="118">
        <f>SUM(H278:H279)</f>
        <v>0</v>
      </c>
      <c r="I277" s="112">
        <f t="shared" si="101"/>
        <v>0</v>
      </c>
      <c r="J277" s="254">
        <f>SUM(J278:J279)</f>
        <v>0</v>
      </c>
      <c r="K277" s="118">
        <f>SUM(K278:K279)</f>
        <v>0</v>
      </c>
      <c r="L277" s="112">
        <f t="shared" si="102"/>
        <v>0</v>
      </c>
      <c r="M277" s="135">
        <f>SUM(M278:M279)</f>
        <v>0</v>
      </c>
      <c r="N277" s="38">
        <f>SUM(N278:N279)</f>
        <v>0</v>
      </c>
      <c r="O277" s="112">
        <f>SUM(O278:O279)</f>
        <v>0</v>
      </c>
      <c r="P277" s="344"/>
      <c r="R277" s="300"/>
      <c r="S277" s="300"/>
      <c r="T277" s="300"/>
    </row>
    <row r="278" spans="1:20" ht="48" x14ac:dyDescent="0.25">
      <c r="A278" s="35">
        <v>7245</v>
      </c>
      <c r="B278" s="56" t="s">
        <v>246</v>
      </c>
      <c r="C278" s="362">
        <f t="shared" si="116"/>
        <v>0</v>
      </c>
      <c r="D278" s="253"/>
      <c r="E278" s="59"/>
      <c r="F278" s="143">
        <f t="shared" si="100"/>
        <v>0</v>
      </c>
      <c r="G278" s="253"/>
      <c r="H278" s="202"/>
      <c r="I278" s="110">
        <f t="shared" si="101"/>
        <v>0</v>
      </c>
      <c r="J278" s="253"/>
      <c r="K278" s="202"/>
      <c r="L278" s="110">
        <f t="shared" si="102"/>
        <v>0</v>
      </c>
      <c r="M278" s="125"/>
      <c r="N278" s="59"/>
      <c r="O278" s="110">
        <f t="shared" ref="O278:O281" si="136">M278+N278</f>
        <v>0</v>
      </c>
      <c r="P278" s="344"/>
      <c r="R278" s="300"/>
      <c r="S278" s="300"/>
      <c r="T278" s="300"/>
    </row>
    <row r="279" spans="1:20" ht="94.5" customHeight="1" x14ac:dyDescent="0.25">
      <c r="A279" s="35">
        <v>7246</v>
      </c>
      <c r="B279" s="56" t="s">
        <v>247</v>
      </c>
      <c r="C279" s="362">
        <f t="shared" si="116"/>
        <v>0</v>
      </c>
      <c r="D279" s="253"/>
      <c r="E279" s="59"/>
      <c r="F279" s="143">
        <f t="shared" si="100"/>
        <v>0</v>
      </c>
      <c r="G279" s="253"/>
      <c r="H279" s="202"/>
      <c r="I279" s="110">
        <f t="shared" si="101"/>
        <v>0</v>
      </c>
      <c r="J279" s="253"/>
      <c r="K279" s="202"/>
      <c r="L279" s="110">
        <f t="shared" si="102"/>
        <v>0</v>
      </c>
      <c r="M279" s="125"/>
      <c r="N279" s="59"/>
      <c r="O279" s="110">
        <f t="shared" si="136"/>
        <v>0</v>
      </c>
      <c r="P279" s="344"/>
      <c r="R279" s="300"/>
      <c r="S279" s="300"/>
      <c r="T279" s="300"/>
    </row>
    <row r="280" spans="1:20" ht="24" x14ac:dyDescent="0.25">
      <c r="A280" s="111">
        <v>7260</v>
      </c>
      <c r="B280" s="56" t="s">
        <v>248</v>
      </c>
      <c r="C280" s="362">
        <f t="shared" si="116"/>
        <v>0</v>
      </c>
      <c r="D280" s="252"/>
      <c r="E280" s="53"/>
      <c r="F280" s="145">
        <f t="shared" si="100"/>
        <v>0</v>
      </c>
      <c r="G280" s="252"/>
      <c r="H280" s="201"/>
      <c r="I280" s="109">
        <f t="shared" si="101"/>
        <v>0</v>
      </c>
      <c r="J280" s="252"/>
      <c r="K280" s="201"/>
      <c r="L280" s="109">
        <f t="shared" si="102"/>
        <v>0</v>
      </c>
      <c r="M280" s="294"/>
      <c r="N280" s="53"/>
      <c r="O280" s="109">
        <f t="shared" si="136"/>
        <v>0</v>
      </c>
      <c r="P280" s="343"/>
      <c r="R280" s="300"/>
      <c r="S280" s="300"/>
      <c r="T280" s="300"/>
    </row>
    <row r="281" spans="1:20" x14ac:dyDescent="0.25">
      <c r="A281" s="42">
        <v>7700</v>
      </c>
      <c r="B281" s="104" t="s">
        <v>249</v>
      </c>
      <c r="C281" s="363">
        <f t="shared" si="116"/>
        <v>0</v>
      </c>
      <c r="D281" s="264">
        <f t="shared" ref="D281" si="137">D282</f>
        <v>0</v>
      </c>
      <c r="E281" s="62">
        <f>SUM(E282)</f>
        <v>0</v>
      </c>
      <c r="F281" s="265">
        <f t="shared" si="100"/>
        <v>0</v>
      </c>
      <c r="G281" s="264">
        <f t="shared" ref="G281" si="138">G282</f>
        <v>0</v>
      </c>
      <c r="H281" s="208">
        <f>SUM(H282)</f>
        <v>0</v>
      </c>
      <c r="I281" s="284">
        <f t="shared" si="101"/>
        <v>0</v>
      </c>
      <c r="J281" s="264">
        <f t="shared" ref="J281" si="139">J282</f>
        <v>0</v>
      </c>
      <c r="K281" s="208">
        <f>SUM(K282)</f>
        <v>0</v>
      </c>
      <c r="L281" s="284">
        <f t="shared" si="102"/>
        <v>0</v>
      </c>
      <c r="M281" s="137">
        <f t="shared" ref="M281" si="140">M282</f>
        <v>0</v>
      </c>
      <c r="N281" s="62">
        <f>SUM(N282)</f>
        <v>0</v>
      </c>
      <c r="O281" s="284">
        <f t="shared" si="136"/>
        <v>0</v>
      </c>
      <c r="P281" s="354"/>
      <c r="R281" s="300"/>
      <c r="S281" s="300"/>
      <c r="T281" s="300"/>
    </row>
    <row r="282" spans="1:20" x14ac:dyDescent="0.25">
      <c r="A282" s="63">
        <v>7720</v>
      </c>
      <c r="B282" s="64" t="s">
        <v>250</v>
      </c>
      <c r="C282" s="365">
        <f t="shared" si="116"/>
        <v>0</v>
      </c>
      <c r="D282" s="270"/>
      <c r="E282" s="66"/>
      <c r="F282" s="271">
        <f t="shared" si="100"/>
        <v>0</v>
      </c>
      <c r="G282" s="270"/>
      <c r="H282" s="211"/>
      <c r="I282" s="169">
        <f t="shared" si="101"/>
        <v>0</v>
      </c>
      <c r="J282" s="270"/>
      <c r="K282" s="211"/>
      <c r="L282" s="169">
        <f>J282+K282</f>
        <v>0</v>
      </c>
      <c r="M282" s="295"/>
      <c r="N282" s="66"/>
      <c r="O282" s="169">
        <f>M282+N282</f>
        <v>0</v>
      </c>
      <c r="P282" s="347"/>
      <c r="R282" s="300"/>
      <c r="S282" s="300"/>
      <c r="T282" s="300"/>
    </row>
    <row r="283" spans="1:20" x14ac:dyDescent="0.25">
      <c r="A283" s="168"/>
      <c r="B283" s="78" t="s">
        <v>278</v>
      </c>
      <c r="C283" s="374">
        <f t="shared" si="116"/>
        <v>0</v>
      </c>
      <c r="D283" s="131">
        <f t="shared" ref="D283" si="141">SUM(D284:D285)</f>
        <v>0</v>
      </c>
      <c r="E283" s="107">
        <f>SUM(E284:E285)</f>
        <v>0</v>
      </c>
      <c r="F283" s="251">
        <f t="shared" si="100"/>
        <v>0</v>
      </c>
      <c r="G283" s="131">
        <f>SUM(G284:G285)</f>
        <v>0</v>
      </c>
      <c r="H283" s="200">
        <f>SUM(H284:H285)</f>
        <v>0</v>
      </c>
      <c r="I283" s="108">
        <f t="shared" si="101"/>
        <v>0</v>
      </c>
      <c r="J283" s="131">
        <f>SUM(J284:J285)</f>
        <v>0</v>
      </c>
      <c r="K283" s="200">
        <f>SUM(K284:K285)</f>
        <v>0</v>
      </c>
      <c r="L283" s="108">
        <f t="shared" si="102"/>
        <v>0</v>
      </c>
      <c r="M283" s="136">
        <f>SUM(M284:M285)</f>
        <v>0</v>
      </c>
      <c r="N283" s="107">
        <f>SUM(N284:N285)</f>
        <v>0</v>
      </c>
      <c r="O283" s="108">
        <f t="shared" ref="O283:O286" si="142">M283+N283</f>
        <v>0</v>
      </c>
      <c r="P283" s="348"/>
      <c r="R283" s="300"/>
      <c r="S283" s="300"/>
      <c r="T283" s="300"/>
    </row>
    <row r="284" spans="1:20" x14ac:dyDescent="0.25">
      <c r="A284" s="148" t="s">
        <v>281</v>
      </c>
      <c r="B284" s="35" t="s">
        <v>279</v>
      </c>
      <c r="C284" s="362">
        <f t="shared" si="116"/>
        <v>0</v>
      </c>
      <c r="D284" s="253"/>
      <c r="E284" s="59"/>
      <c r="F284" s="143">
        <f t="shared" si="100"/>
        <v>0</v>
      </c>
      <c r="G284" s="253"/>
      <c r="H284" s="202"/>
      <c r="I284" s="110">
        <f t="shared" si="101"/>
        <v>0</v>
      </c>
      <c r="J284" s="253">
        <v>0</v>
      </c>
      <c r="K284" s="202"/>
      <c r="L284" s="110">
        <f t="shared" si="102"/>
        <v>0</v>
      </c>
      <c r="M284" s="125"/>
      <c r="N284" s="59"/>
      <c r="O284" s="110">
        <f t="shared" si="142"/>
        <v>0</v>
      </c>
      <c r="P284" s="344"/>
      <c r="R284" s="300"/>
      <c r="S284" s="300"/>
      <c r="T284" s="300"/>
    </row>
    <row r="285" spans="1:20" ht="24" x14ac:dyDescent="0.25">
      <c r="A285" s="148" t="s">
        <v>282</v>
      </c>
      <c r="B285" s="154" t="s">
        <v>280</v>
      </c>
      <c r="C285" s="374">
        <f t="shared" si="116"/>
        <v>0</v>
      </c>
      <c r="D285" s="252"/>
      <c r="E285" s="53"/>
      <c r="F285" s="145">
        <f t="shared" si="100"/>
        <v>0</v>
      </c>
      <c r="G285" s="252"/>
      <c r="H285" s="201"/>
      <c r="I285" s="109">
        <f t="shared" si="101"/>
        <v>0</v>
      </c>
      <c r="J285" s="252"/>
      <c r="K285" s="201"/>
      <c r="L285" s="109">
        <f t="shared" si="102"/>
        <v>0</v>
      </c>
      <c r="M285" s="294"/>
      <c r="N285" s="53"/>
      <c r="O285" s="109">
        <f t="shared" si="142"/>
        <v>0</v>
      </c>
      <c r="P285" s="343"/>
      <c r="R285" s="300"/>
      <c r="S285" s="300"/>
      <c r="T285" s="300"/>
    </row>
    <row r="286" spans="1:20" x14ac:dyDescent="0.25">
      <c r="A286" s="155"/>
      <c r="B286" s="156" t="s">
        <v>251</v>
      </c>
      <c r="C286" s="286">
        <f>SUM(C283,C269,C231,C196,C188,C174,C76,C54)</f>
        <v>611887</v>
      </c>
      <c r="D286" s="268">
        <f t="shared" ref="D286" si="143">SUM(D283,D269,D231,D196,D188,D174,D76,D54)</f>
        <v>416329</v>
      </c>
      <c r="E286" s="157">
        <f>SUM(E283,E269,E231,E196,E188,E174,E76,E54)</f>
        <v>0</v>
      </c>
      <c r="F286" s="144">
        <f t="shared" si="100"/>
        <v>416329</v>
      </c>
      <c r="G286" s="268">
        <f>SUM(G283,G269,G231,G196,G188,G174,G76,G54)</f>
        <v>165987</v>
      </c>
      <c r="H286" s="159">
        <f>SUM(H283,H269,H231,H196,H188,H174,H76,H54)</f>
        <v>0</v>
      </c>
      <c r="I286" s="286">
        <f t="shared" si="101"/>
        <v>165987</v>
      </c>
      <c r="J286" s="268">
        <f>SUM(J283,J269,J231,J196,J188,J174,J76,J54)</f>
        <v>29571</v>
      </c>
      <c r="K286" s="159">
        <f>SUM(K283,K269,K231,K196,K188,K174,K76,K54)</f>
        <v>0</v>
      </c>
      <c r="L286" s="286">
        <f t="shared" si="102"/>
        <v>29571</v>
      </c>
      <c r="M286" s="140">
        <f>SUM(M283,M269,M231,M196,M188,M174,M76,M54)</f>
        <v>0</v>
      </c>
      <c r="N286" s="130">
        <f>SUM(N283,N269,N231,N196,N188,N174,N76,N54)</f>
        <v>0</v>
      </c>
      <c r="O286" s="160">
        <f t="shared" si="142"/>
        <v>0</v>
      </c>
      <c r="P286" s="353"/>
      <c r="R286" s="300"/>
      <c r="S286" s="300"/>
      <c r="T286" s="300"/>
    </row>
    <row r="287" spans="1:20" ht="3" customHeight="1" x14ac:dyDescent="0.25">
      <c r="A287" s="155"/>
      <c r="B287" s="155"/>
      <c r="C287" s="385"/>
      <c r="D287" s="263"/>
      <c r="E287" s="130"/>
      <c r="F287" s="158"/>
      <c r="G287" s="263"/>
      <c r="H287" s="207"/>
      <c r="I287" s="160"/>
      <c r="J287" s="263"/>
      <c r="K287" s="207"/>
      <c r="L287" s="160"/>
      <c r="M287" s="140"/>
      <c r="N287" s="130"/>
      <c r="O287" s="160"/>
      <c r="P287" s="358"/>
      <c r="R287" s="300"/>
      <c r="S287" s="300"/>
      <c r="T287" s="300"/>
    </row>
    <row r="288" spans="1:20" s="19" customFormat="1" x14ac:dyDescent="0.25">
      <c r="A288" s="1195" t="s">
        <v>252</v>
      </c>
      <c r="B288" s="1196"/>
      <c r="C288" s="166">
        <f t="shared" ref="C288" si="144">F288+I288+L288+O288</f>
        <v>-8539</v>
      </c>
      <c r="D288" s="269">
        <f t="shared" ref="D288" si="145">SUM(D26,D27,D43)-D52</f>
        <v>0</v>
      </c>
      <c r="E288" s="162">
        <f>SUM(E26,E27,E43)-E52</f>
        <v>0</v>
      </c>
      <c r="F288" s="163">
        <f>D288+E288</f>
        <v>0</v>
      </c>
      <c r="G288" s="269">
        <f>SUM(G26,G27,G43)-G52</f>
        <v>0</v>
      </c>
      <c r="H288" s="210">
        <f>SUM(H26,H27,H43)-H52</f>
        <v>0</v>
      </c>
      <c r="I288" s="166">
        <f>G288+H288</f>
        <v>0</v>
      </c>
      <c r="J288" s="269">
        <f>(J28+J44)-J52</f>
        <v>-8539</v>
      </c>
      <c r="K288" s="210">
        <f>(K28+K44)-K52</f>
        <v>0</v>
      </c>
      <c r="L288" s="166">
        <f>J288+K288</f>
        <v>-8539</v>
      </c>
      <c r="M288" s="161">
        <f>M46-M52</f>
        <v>0</v>
      </c>
      <c r="N288" s="162">
        <f>N46-N52</f>
        <v>0</v>
      </c>
      <c r="O288" s="166">
        <f>M288+N288</f>
        <v>0</v>
      </c>
      <c r="P288" s="359"/>
      <c r="R288" s="300"/>
      <c r="S288" s="300"/>
      <c r="T288" s="300"/>
    </row>
    <row r="289" spans="1:20" ht="3" customHeight="1" x14ac:dyDescent="0.25">
      <c r="A289" s="164"/>
      <c r="B289" s="164"/>
      <c r="C289" s="385"/>
      <c r="D289" s="263"/>
      <c r="E289" s="130"/>
      <c r="F289" s="158"/>
      <c r="G289" s="263"/>
      <c r="H289" s="207"/>
      <c r="I289" s="160"/>
      <c r="J289" s="263"/>
      <c r="K289" s="207"/>
      <c r="L289" s="160"/>
      <c r="M289" s="140"/>
      <c r="N289" s="130"/>
      <c r="O289" s="160"/>
      <c r="P289" s="358"/>
      <c r="R289" s="300"/>
      <c r="S289" s="300"/>
      <c r="T289" s="300"/>
    </row>
    <row r="290" spans="1:20" s="19" customFormat="1" x14ac:dyDescent="0.25">
      <c r="A290" s="1195" t="s">
        <v>253</v>
      </c>
      <c r="B290" s="1196"/>
      <c r="C290" s="163">
        <f>SUM(C291,C293)-C301+C303</f>
        <v>8539</v>
      </c>
      <c r="D290" s="269">
        <f t="shared" ref="D290:E290" si="146">SUM(D291,D293)-D301+D303</f>
        <v>0</v>
      </c>
      <c r="E290" s="162">
        <f t="shared" si="146"/>
        <v>0</v>
      </c>
      <c r="F290" s="163">
        <f>D290+E290</f>
        <v>0</v>
      </c>
      <c r="G290" s="269">
        <f t="shared" ref="G290:H290" si="147">SUM(G291,G293)-G301+G303</f>
        <v>0</v>
      </c>
      <c r="H290" s="210">
        <f t="shared" si="147"/>
        <v>0</v>
      </c>
      <c r="I290" s="166">
        <f>G290+H290</f>
        <v>0</v>
      </c>
      <c r="J290" s="269">
        <f t="shared" ref="J290:K290" si="148">SUM(J291,J293)-J301+J303</f>
        <v>8539</v>
      </c>
      <c r="K290" s="210">
        <f t="shared" si="148"/>
        <v>0</v>
      </c>
      <c r="L290" s="166">
        <f>J290+K290</f>
        <v>8539</v>
      </c>
      <c r="M290" s="161">
        <f t="shared" ref="M290:N290" si="149">SUM(M291,M293)-M301+M303</f>
        <v>0</v>
      </c>
      <c r="N290" s="162">
        <f t="shared" si="149"/>
        <v>0</v>
      </c>
      <c r="O290" s="166">
        <f>M290+N290</f>
        <v>0</v>
      </c>
      <c r="P290" s="359"/>
      <c r="R290" s="300"/>
      <c r="S290" s="300"/>
      <c r="T290" s="300"/>
    </row>
    <row r="291" spans="1:20" s="19" customFormat="1" x14ac:dyDescent="0.25">
      <c r="A291" s="165" t="s">
        <v>254</v>
      </c>
      <c r="B291" s="165" t="s">
        <v>255</v>
      </c>
      <c r="C291" s="163">
        <f>C23-C283</f>
        <v>8539</v>
      </c>
      <c r="D291" s="269">
        <f t="shared" ref="D291" si="150">D23-D283</f>
        <v>0</v>
      </c>
      <c r="E291" s="162">
        <f>E23-E283</f>
        <v>0</v>
      </c>
      <c r="F291" s="163">
        <f>D291+E291</f>
        <v>0</v>
      </c>
      <c r="G291" s="269">
        <f t="shared" ref="G291" si="151">G23-G283</f>
        <v>0</v>
      </c>
      <c r="H291" s="210">
        <f>H23-H283</f>
        <v>0</v>
      </c>
      <c r="I291" s="166">
        <f>G291+H291</f>
        <v>0</v>
      </c>
      <c r="J291" s="269">
        <f t="shared" ref="J291" si="152">J23-J283</f>
        <v>8539</v>
      </c>
      <c r="K291" s="210">
        <f>K23-K283</f>
        <v>0</v>
      </c>
      <c r="L291" s="166">
        <f>J291+K291</f>
        <v>8539</v>
      </c>
      <c r="M291" s="161">
        <f t="shared" ref="M291" si="153">M23-M283</f>
        <v>0</v>
      </c>
      <c r="N291" s="162">
        <f>N23-N283</f>
        <v>0</v>
      </c>
      <c r="O291" s="166">
        <f>M291+N291</f>
        <v>0</v>
      </c>
      <c r="P291" s="359"/>
      <c r="R291" s="300"/>
      <c r="S291" s="300"/>
      <c r="T291" s="300"/>
    </row>
    <row r="292" spans="1:20" ht="3" customHeight="1" x14ac:dyDescent="0.25">
      <c r="A292" s="155"/>
      <c r="B292" s="155"/>
      <c r="C292" s="385"/>
      <c r="D292" s="263"/>
      <c r="E292" s="130"/>
      <c r="F292" s="158"/>
      <c r="G292" s="263"/>
      <c r="H292" s="207"/>
      <c r="I292" s="160"/>
      <c r="J292" s="263"/>
      <c r="K292" s="207"/>
      <c r="L292" s="160"/>
      <c r="M292" s="140"/>
      <c r="N292" s="130"/>
      <c r="O292" s="160"/>
      <c r="P292" s="358"/>
      <c r="R292" s="300"/>
      <c r="S292" s="300"/>
      <c r="T292" s="300"/>
    </row>
    <row r="293" spans="1:20" s="19" customFormat="1" x14ac:dyDescent="0.25">
      <c r="A293" s="167" t="s">
        <v>256</v>
      </c>
      <c r="B293" s="167" t="s">
        <v>257</v>
      </c>
      <c r="C293" s="163">
        <f>SUM(C294,C296,C298)-SUM(C295,C297,C299)</f>
        <v>0</v>
      </c>
      <c r="D293" s="269">
        <f t="shared" ref="D293:E293" si="154">SUM(D294,D296,D298)-SUM(D295,D297,D299)</f>
        <v>0</v>
      </c>
      <c r="E293" s="162">
        <f t="shared" si="154"/>
        <v>0</v>
      </c>
      <c r="F293" s="163">
        <f>D293+E293</f>
        <v>0</v>
      </c>
      <c r="G293" s="269">
        <f t="shared" ref="G293:H293" si="155">SUM(G294,G296,G298)-SUM(G295,G297,G299)</f>
        <v>0</v>
      </c>
      <c r="H293" s="210">
        <f t="shared" si="155"/>
        <v>0</v>
      </c>
      <c r="I293" s="166">
        <f>G293+H293</f>
        <v>0</v>
      </c>
      <c r="J293" s="269">
        <f t="shared" ref="J293:K293" si="156">SUM(J294,J296,J298)-SUM(J295,J297,J299)</f>
        <v>0</v>
      </c>
      <c r="K293" s="210">
        <f t="shared" si="156"/>
        <v>0</v>
      </c>
      <c r="L293" s="166">
        <f>J293+K293</f>
        <v>0</v>
      </c>
      <c r="M293" s="161">
        <f t="shared" ref="M293:N293" si="157">SUM(M294,M296,M298)-SUM(M295,M297,M299)</f>
        <v>0</v>
      </c>
      <c r="N293" s="162">
        <f t="shared" si="157"/>
        <v>0</v>
      </c>
      <c r="O293" s="166">
        <f>M293+N293</f>
        <v>0</v>
      </c>
      <c r="P293" s="359"/>
      <c r="R293" s="300"/>
      <c r="S293" s="300"/>
      <c r="T293" s="300"/>
    </row>
    <row r="294" spans="1:20" x14ac:dyDescent="0.25">
      <c r="A294" s="168" t="s">
        <v>258</v>
      </c>
      <c r="B294" s="82" t="s">
        <v>259</v>
      </c>
      <c r="C294" s="365">
        <f t="shared" ref="C294:C303" si="158">F294+I294+L294+O294</f>
        <v>0</v>
      </c>
      <c r="D294" s="270"/>
      <c r="E294" s="66"/>
      <c r="F294" s="271">
        <f>D294+E294</f>
        <v>0</v>
      </c>
      <c r="G294" s="270"/>
      <c r="H294" s="211"/>
      <c r="I294" s="169">
        <f>G294+H294</f>
        <v>0</v>
      </c>
      <c r="J294" s="270"/>
      <c r="K294" s="211"/>
      <c r="L294" s="169">
        <f>J294+K294</f>
        <v>0</v>
      </c>
      <c r="M294" s="295"/>
      <c r="N294" s="66"/>
      <c r="O294" s="169">
        <f>M294+N294</f>
        <v>0</v>
      </c>
      <c r="P294" s="347"/>
      <c r="R294" s="300"/>
      <c r="S294" s="300"/>
      <c r="T294" s="300"/>
    </row>
    <row r="295" spans="1:20" ht="24" x14ac:dyDescent="0.25">
      <c r="A295" s="148" t="s">
        <v>260</v>
      </c>
      <c r="B295" s="34" t="s">
        <v>261</v>
      </c>
      <c r="C295" s="362">
        <f t="shared" si="158"/>
        <v>0</v>
      </c>
      <c r="D295" s="253"/>
      <c r="E295" s="59"/>
      <c r="F295" s="143">
        <f>D295+E295</f>
        <v>0</v>
      </c>
      <c r="G295" s="253"/>
      <c r="H295" s="202"/>
      <c r="I295" s="110">
        <f>G295+H295</f>
        <v>0</v>
      </c>
      <c r="J295" s="253"/>
      <c r="K295" s="202"/>
      <c r="L295" s="110">
        <f>J295+K295</f>
        <v>0</v>
      </c>
      <c r="M295" s="125"/>
      <c r="N295" s="59"/>
      <c r="O295" s="110">
        <f>M295+N295</f>
        <v>0</v>
      </c>
      <c r="P295" s="344"/>
      <c r="R295" s="300"/>
      <c r="S295" s="300"/>
      <c r="T295" s="300"/>
    </row>
    <row r="296" spans="1:20" x14ac:dyDescent="0.25">
      <c r="A296" s="148" t="s">
        <v>262</v>
      </c>
      <c r="B296" s="34" t="s">
        <v>263</v>
      </c>
      <c r="C296" s="362">
        <f t="shared" si="158"/>
        <v>0</v>
      </c>
      <c r="D296" s="253"/>
      <c r="E296" s="59"/>
      <c r="F296" s="143">
        <f>D296+E296</f>
        <v>0</v>
      </c>
      <c r="G296" s="253"/>
      <c r="H296" s="202"/>
      <c r="I296" s="110">
        <f t="shared" ref="I296:I303" si="159">G296+H296</f>
        <v>0</v>
      </c>
      <c r="J296" s="253"/>
      <c r="K296" s="202"/>
      <c r="L296" s="110">
        <f t="shared" ref="L296:L303" si="160">J296+K296</f>
        <v>0</v>
      </c>
      <c r="M296" s="125"/>
      <c r="N296" s="59"/>
      <c r="O296" s="110">
        <f t="shared" ref="O296:O303" si="161">M296+N296</f>
        <v>0</v>
      </c>
      <c r="P296" s="344"/>
      <c r="R296" s="300"/>
      <c r="S296" s="300"/>
      <c r="T296" s="300"/>
    </row>
    <row r="297" spans="1:20" ht="24" x14ac:dyDescent="0.25">
      <c r="A297" s="148" t="s">
        <v>264</v>
      </c>
      <c r="B297" s="34" t="s">
        <v>265</v>
      </c>
      <c r="C297" s="362">
        <f t="shared" si="158"/>
        <v>0</v>
      </c>
      <c r="D297" s="253"/>
      <c r="E297" s="59"/>
      <c r="F297" s="143">
        <f t="shared" ref="F297:F303" si="162">D297+E297</f>
        <v>0</v>
      </c>
      <c r="G297" s="253"/>
      <c r="H297" s="202"/>
      <c r="I297" s="110">
        <f t="shared" si="159"/>
        <v>0</v>
      </c>
      <c r="J297" s="253"/>
      <c r="K297" s="202"/>
      <c r="L297" s="110">
        <f t="shared" si="160"/>
        <v>0</v>
      </c>
      <c r="M297" s="125"/>
      <c r="N297" s="59"/>
      <c r="O297" s="110">
        <f t="shared" si="161"/>
        <v>0</v>
      </c>
      <c r="P297" s="344"/>
      <c r="R297" s="300"/>
      <c r="S297" s="300"/>
      <c r="T297" s="300"/>
    </row>
    <row r="298" spans="1:20" x14ac:dyDescent="0.25">
      <c r="A298" s="148" t="s">
        <v>266</v>
      </c>
      <c r="B298" s="34" t="s">
        <v>267</v>
      </c>
      <c r="C298" s="362">
        <f t="shared" si="158"/>
        <v>0</v>
      </c>
      <c r="D298" s="253"/>
      <c r="E298" s="59"/>
      <c r="F298" s="143">
        <f t="shared" si="162"/>
        <v>0</v>
      </c>
      <c r="G298" s="253"/>
      <c r="H298" s="202"/>
      <c r="I298" s="110">
        <f t="shared" si="159"/>
        <v>0</v>
      </c>
      <c r="J298" s="253"/>
      <c r="K298" s="202"/>
      <c r="L298" s="110">
        <f t="shared" si="160"/>
        <v>0</v>
      </c>
      <c r="M298" s="125"/>
      <c r="N298" s="59"/>
      <c r="O298" s="110">
        <f t="shared" si="161"/>
        <v>0</v>
      </c>
      <c r="P298" s="344"/>
      <c r="R298" s="300"/>
      <c r="S298" s="300"/>
      <c r="T298" s="300"/>
    </row>
    <row r="299" spans="1:20" ht="24" x14ac:dyDescent="0.25">
      <c r="A299" s="170" t="s">
        <v>268</v>
      </c>
      <c r="B299" s="171" t="s">
        <v>269</v>
      </c>
      <c r="C299" s="384">
        <f t="shared" si="158"/>
        <v>0</v>
      </c>
      <c r="D299" s="261"/>
      <c r="E299" s="127"/>
      <c r="F299" s="262">
        <f t="shared" si="162"/>
        <v>0</v>
      </c>
      <c r="G299" s="261"/>
      <c r="H299" s="206"/>
      <c r="I299" s="153">
        <f t="shared" si="159"/>
        <v>0</v>
      </c>
      <c r="J299" s="261"/>
      <c r="K299" s="206"/>
      <c r="L299" s="153">
        <f t="shared" si="160"/>
        <v>0</v>
      </c>
      <c r="M299" s="128"/>
      <c r="N299" s="127"/>
      <c r="O299" s="153">
        <f t="shared" si="161"/>
        <v>0</v>
      </c>
      <c r="P299" s="355"/>
      <c r="R299" s="300"/>
      <c r="S299" s="300"/>
      <c r="T299" s="300"/>
    </row>
    <row r="300" spans="1:20" ht="3" customHeight="1" x14ac:dyDescent="0.25">
      <c r="A300" s="155"/>
      <c r="B300" s="155"/>
      <c r="C300" s="385"/>
      <c r="D300" s="263"/>
      <c r="E300" s="130"/>
      <c r="F300" s="158"/>
      <c r="G300" s="263"/>
      <c r="H300" s="207"/>
      <c r="I300" s="160"/>
      <c r="J300" s="263"/>
      <c r="K300" s="207"/>
      <c r="L300" s="160"/>
      <c r="M300" s="140"/>
      <c r="N300" s="130"/>
      <c r="O300" s="160"/>
      <c r="P300" s="358"/>
      <c r="R300" s="300"/>
      <c r="S300" s="300"/>
      <c r="T300" s="300"/>
    </row>
    <row r="301" spans="1:20" s="19" customFormat="1" x14ac:dyDescent="0.25">
      <c r="A301" s="167" t="s">
        <v>270</v>
      </c>
      <c r="B301" s="167" t="s">
        <v>271</v>
      </c>
      <c r="C301" s="387">
        <f t="shared" si="158"/>
        <v>0</v>
      </c>
      <c r="D301" s="272"/>
      <c r="E301" s="173"/>
      <c r="F301" s="273">
        <f t="shared" si="162"/>
        <v>0</v>
      </c>
      <c r="G301" s="272"/>
      <c r="H301" s="212"/>
      <c r="I301" s="174">
        <f t="shared" si="159"/>
        <v>0</v>
      </c>
      <c r="J301" s="272"/>
      <c r="K301" s="212"/>
      <c r="L301" s="174">
        <f t="shared" si="160"/>
        <v>0</v>
      </c>
      <c r="M301" s="303"/>
      <c r="N301" s="173"/>
      <c r="O301" s="174">
        <f t="shared" si="161"/>
        <v>0</v>
      </c>
      <c r="P301" s="359"/>
      <c r="R301" s="300"/>
      <c r="S301" s="300"/>
      <c r="T301" s="300"/>
    </row>
    <row r="302" spans="1:20" s="19" customFormat="1" ht="3" customHeight="1" x14ac:dyDescent="0.25">
      <c r="A302" s="167"/>
      <c r="B302" s="175"/>
      <c r="C302" s="388"/>
      <c r="D302" s="274"/>
      <c r="E302" s="176"/>
      <c r="F302" s="275"/>
      <c r="G302" s="245"/>
      <c r="H302" s="198"/>
      <c r="I302" s="99"/>
      <c r="J302" s="245"/>
      <c r="K302" s="198"/>
      <c r="L302" s="99"/>
      <c r="M302" s="300"/>
      <c r="N302" s="98"/>
      <c r="O302" s="99"/>
      <c r="P302" s="360"/>
      <c r="R302" s="300"/>
      <c r="S302" s="300"/>
      <c r="T302" s="300"/>
    </row>
    <row r="303" spans="1:20" s="19" customFormat="1" ht="48" x14ac:dyDescent="0.25">
      <c r="A303" s="167" t="s">
        <v>272</v>
      </c>
      <c r="B303" s="177" t="s">
        <v>273</v>
      </c>
      <c r="C303" s="389">
        <f t="shared" si="158"/>
        <v>0</v>
      </c>
      <c r="D303" s="276"/>
      <c r="E303" s="181"/>
      <c r="F303" s="277">
        <f t="shared" si="162"/>
        <v>0</v>
      </c>
      <c r="G303" s="272"/>
      <c r="H303" s="212"/>
      <c r="I303" s="174">
        <f t="shared" si="159"/>
        <v>0</v>
      </c>
      <c r="J303" s="272"/>
      <c r="K303" s="212"/>
      <c r="L303" s="174">
        <f t="shared" si="160"/>
        <v>0</v>
      </c>
      <c r="M303" s="303"/>
      <c r="N303" s="173"/>
      <c r="O303" s="174">
        <f t="shared" si="161"/>
        <v>0</v>
      </c>
      <c r="P303" s="359"/>
      <c r="R303" s="300"/>
      <c r="S303" s="300"/>
      <c r="T303" s="300"/>
    </row>
    <row r="304" spans="1:20" x14ac:dyDescent="0.25">
      <c r="A304" s="1"/>
      <c r="B304" s="1"/>
      <c r="C304" s="1"/>
      <c r="D304" s="1"/>
      <c r="E304" s="1"/>
      <c r="F304" s="1"/>
      <c r="G304" s="1"/>
      <c r="H304" s="1"/>
      <c r="I304" s="1"/>
      <c r="J304" s="1"/>
      <c r="K304" s="1"/>
      <c r="L304" s="1"/>
      <c r="M304" s="1"/>
      <c r="N304" s="1"/>
      <c r="O304" s="1"/>
    </row>
    <row r="305" spans="1:15" x14ac:dyDescent="0.25">
      <c r="A305" s="1"/>
      <c r="B305" s="1"/>
      <c r="C305" s="1"/>
      <c r="D305" s="1"/>
      <c r="E305" s="1"/>
      <c r="F305" s="1"/>
      <c r="G305" s="1"/>
      <c r="H305" s="1"/>
      <c r="I305" s="1"/>
      <c r="J305" s="1"/>
      <c r="K305" s="1"/>
      <c r="L305" s="1"/>
      <c r="M305" s="1"/>
      <c r="N305" s="1"/>
      <c r="O305" s="1"/>
    </row>
    <row r="306" spans="1:15" x14ac:dyDescent="0.25">
      <c r="A306" s="1"/>
      <c r="B306" s="1"/>
      <c r="C306" s="1"/>
      <c r="D306" s="1"/>
      <c r="E306" s="1"/>
      <c r="F306" s="1"/>
      <c r="G306" s="1"/>
      <c r="H306" s="1"/>
      <c r="I306" s="1"/>
      <c r="J306" s="1"/>
      <c r="K306" s="1"/>
      <c r="L306" s="1"/>
      <c r="M306" s="1"/>
      <c r="N306" s="1"/>
      <c r="O306" s="1"/>
    </row>
    <row r="307" spans="1:15" x14ac:dyDescent="0.25">
      <c r="A307" s="1"/>
      <c r="B307" s="1"/>
      <c r="C307" s="1"/>
      <c r="D307" s="1"/>
      <c r="E307" s="1"/>
      <c r="F307" s="1"/>
      <c r="G307" s="1"/>
      <c r="H307" s="1"/>
      <c r="I307" s="1"/>
      <c r="J307" s="1"/>
      <c r="K307" s="1"/>
      <c r="L307" s="1"/>
      <c r="M307" s="1"/>
      <c r="N307" s="1"/>
      <c r="O307" s="1"/>
    </row>
    <row r="308" spans="1:15" x14ac:dyDescent="0.25">
      <c r="A308" s="1"/>
      <c r="B308" s="1"/>
      <c r="C308" s="1"/>
      <c r="D308" s="1"/>
      <c r="E308" s="1"/>
      <c r="F308" s="1"/>
      <c r="G308" s="1"/>
      <c r="H308" s="1"/>
      <c r="I308" s="1"/>
      <c r="J308" s="1"/>
      <c r="K308" s="1"/>
      <c r="L308" s="1"/>
      <c r="M308" s="1"/>
      <c r="N308" s="1"/>
      <c r="O308" s="1"/>
    </row>
    <row r="309" spans="1:15" x14ac:dyDescent="0.25">
      <c r="A309" s="1"/>
      <c r="B309" s="1"/>
      <c r="C309" s="1"/>
      <c r="D309" s="1"/>
      <c r="E309" s="1"/>
      <c r="F309" s="1"/>
      <c r="G309" s="1"/>
      <c r="H309" s="1"/>
      <c r="I309" s="1"/>
      <c r="J309" s="1"/>
      <c r="K309" s="1"/>
      <c r="L309" s="1"/>
      <c r="M309" s="1"/>
      <c r="N309" s="1"/>
      <c r="O309" s="1"/>
    </row>
    <row r="310" spans="1:15" x14ac:dyDescent="0.25">
      <c r="A310" s="1"/>
      <c r="B310" s="1"/>
      <c r="C310" s="1"/>
      <c r="D310" s="1"/>
      <c r="E310" s="1"/>
      <c r="F310" s="1"/>
      <c r="G310" s="1"/>
      <c r="H310" s="1"/>
      <c r="I310" s="1"/>
      <c r="J310" s="1"/>
      <c r="K310" s="1"/>
      <c r="L310" s="1"/>
      <c r="M310" s="1"/>
      <c r="N310" s="1"/>
      <c r="O310" s="1"/>
    </row>
    <row r="311" spans="1:15" x14ac:dyDescent="0.25">
      <c r="A311" s="1"/>
      <c r="B311" s="1"/>
      <c r="C311" s="1"/>
      <c r="D311" s="1"/>
      <c r="E311" s="1"/>
      <c r="F311" s="1"/>
      <c r="G311" s="1"/>
      <c r="H311" s="1"/>
      <c r="I311" s="1"/>
      <c r="J311" s="1"/>
      <c r="K311" s="1"/>
      <c r="L311" s="1"/>
      <c r="M311" s="1"/>
      <c r="N311" s="1"/>
      <c r="O311" s="1"/>
    </row>
    <row r="312" spans="1:15" x14ac:dyDescent="0.25">
      <c r="A312" s="1"/>
      <c r="B312" s="1"/>
      <c r="C312" s="1"/>
      <c r="D312" s="1"/>
      <c r="E312" s="1"/>
      <c r="F312" s="1"/>
      <c r="G312" s="1"/>
      <c r="H312" s="1"/>
      <c r="I312" s="1"/>
      <c r="J312" s="1"/>
      <c r="K312" s="1"/>
      <c r="L312" s="1"/>
      <c r="M312" s="1"/>
      <c r="N312" s="1"/>
      <c r="O312" s="1"/>
    </row>
    <row r="313" spans="1:15" x14ac:dyDescent="0.25">
      <c r="A313" s="1"/>
      <c r="B313" s="1"/>
      <c r="C313" s="1"/>
      <c r="D313" s="1"/>
      <c r="E313" s="1"/>
      <c r="F313" s="1"/>
      <c r="G313" s="1"/>
      <c r="H313" s="1"/>
      <c r="I313" s="1"/>
      <c r="J313" s="1"/>
      <c r="K313" s="1"/>
      <c r="L313" s="1"/>
      <c r="M313" s="1"/>
      <c r="N313" s="1"/>
      <c r="O313" s="1"/>
    </row>
    <row r="314" spans="1:15" x14ac:dyDescent="0.25">
      <c r="A314" s="1"/>
      <c r="B314" s="1"/>
      <c r="C314" s="1"/>
      <c r="D314" s="1"/>
      <c r="E314" s="1"/>
      <c r="F314" s="1"/>
      <c r="G314" s="1"/>
      <c r="H314" s="1"/>
      <c r="I314" s="1"/>
      <c r="J314" s="1"/>
      <c r="K314" s="1"/>
      <c r="L314" s="1"/>
      <c r="M314" s="1"/>
      <c r="N314" s="1"/>
      <c r="O314" s="1"/>
    </row>
    <row r="315" spans="1:15" x14ac:dyDescent="0.25">
      <c r="A315" s="1"/>
      <c r="B315" s="1"/>
      <c r="C315" s="1"/>
      <c r="D315" s="1"/>
      <c r="E315" s="1"/>
      <c r="F315" s="1"/>
      <c r="G315" s="1"/>
      <c r="H315" s="1"/>
      <c r="I315" s="1"/>
      <c r="J315" s="1"/>
      <c r="K315" s="1"/>
      <c r="L315" s="1"/>
      <c r="M315" s="1"/>
      <c r="N315" s="1"/>
      <c r="O315" s="1"/>
    </row>
    <row r="316" spans="1:15" x14ac:dyDescent="0.25">
      <c r="A316" s="1"/>
      <c r="B316" s="1"/>
      <c r="C316" s="1"/>
      <c r="D316" s="1"/>
      <c r="E316" s="1"/>
      <c r="F316" s="1"/>
      <c r="G316" s="1"/>
      <c r="H316" s="1"/>
      <c r="I316" s="1"/>
      <c r="J316" s="1"/>
      <c r="K316" s="1"/>
      <c r="L316" s="1"/>
      <c r="M316" s="1"/>
      <c r="N316" s="1"/>
      <c r="O316" s="1"/>
    </row>
    <row r="317" spans="1:15" x14ac:dyDescent="0.25">
      <c r="A317" s="1"/>
      <c r="B317" s="1"/>
      <c r="C317" s="1"/>
      <c r="D317" s="1"/>
      <c r="E317" s="1"/>
      <c r="F317" s="1"/>
      <c r="G317" s="1"/>
      <c r="H317" s="1"/>
      <c r="I317" s="1"/>
      <c r="J317" s="1"/>
      <c r="K317" s="1"/>
      <c r="L317" s="1"/>
      <c r="M317" s="1"/>
      <c r="N317" s="1"/>
      <c r="O317" s="1"/>
    </row>
    <row r="318" spans="1:15" x14ac:dyDescent="0.25">
      <c r="A318" s="1"/>
      <c r="B318" s="1"/>
      <c r="C318" s="1"/>
      <c r="D318" s="1"/>
      <c r="E318" s="1"/>
      <c r="F318" s="1"/>
      <c r="G318" s="1"/>
      <c r="H318" s="1"/>
      <c r="I318" s="1"/>
      <c r="J318" s="1"/>
      <c r="K318" s="1"/>
      <c r="L318" s="1"/>
      <c r="M318" s="1"/>
      <c r="N318" s="1"/>
      <c r="O318" s="1"/>
    </row>
    <row r="319" spans="1:15" x14ac:dyDescent="0.25">
      <c r="A319" s="1"/>
      <c r="B319" s="1"/>
      <c r="C319" s="1"/>
      <c r="D319" s="1"/>
      <c r="E319" s="1"/>
      <c r="F319" s="1"/>
      <c r="G319" s="1"/>
      <c r="H319" s="1"/>
      <c r="I319" s="1"/>
      <c r="J319" s="1"/>
      <c r="K319" s="1"/>
      <c r="L319" s="1"/>
      <c r="M319" s="1"/>
      <c r="N319" s="1"/>
      <c r="O319" s="1"/>
    </row>
  </sheetData>
  <mergeCells count="32">
    <mergeCell ref="C15:P15"/>
    <mergeCell ref="A2:P2"/>
    <mergeCell ref="A3:P3"/>
    <mergeCell ref="C5:P5"/>
    <mergeCell ref="C6:P6"/>
    <mergeCell ref="C7:P7"/>
    <mergeCell ref="C8:P8"/>
    <mergeCell ref="C9:P9"/>
    <mergeCell ref="C11:P11"/>
    <mergeCell ref="C12:P12"/>
    <mergeCell ref="C13:P13"/>
    <mergeCell ref="C14:P14"/>
    <mergeCell ref="C16:P16"/>
    <mergeCell ref="A17:A19"/>
    <mergeCell ref="B17:B19"/>
    <mergeCell ref="C17:O17"/>
    <mergeCell ref="P17:P19"/>
    <mergeCell ref="C18:C19"/>
    <mergeCell ref="D18:D19"/>
    <mergeCell ref="E18:E19"/>
    <mergeCell ref="F18:F19"/>
    <mergeCell ref="G18:G19"/>
    <mergeCell ref="N18:N19"/>
    <mergeCell ref="O18:O19"/>
    <mergeCell ref="K18:K19"/>
    <mergeCell ref="L18:L19"/>
    <mergeCell ref="M18:M19"/>
    <mergeCell ref="A288:B288"/>
    <mergeCell ref="A290:B290"/>
    <mergeCell ref="H18:H19"/>
    <mergeCell ref="I18:I19"/>
    <mergeCell ref="J18:J19"/>
  </mergeCells>
  <pageMargins left="0.98425196850393704" right="0.70866141732283472" top="0.43307086614173229" bottom="0.39370078740157483" header="0.23622047244094491" footer="0.31496062992125984"/>
  <pageSetup paperSize="9" scale="70" orientation="portrait" r:id="rId1"/>
  <headerFooter differentFirst="1">
    <oddFooter>&amp;R&amp;P (&amp;N)</oddFooter>
    <firstHeader xml:space="preserve">&amp;R&amp;"Times New Roman,Regular"&amp;9 10.pielikums Jūrmalas pilsētas domes 
2015.gada 30.jūlija saistošajiem noteikumiem Nr.30
(protokols Nr.13, 5.punkts)
Tāme Nr.09.26.1&amp;"-,Regular"&amp;11. </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303"/>
  <sheetViews>
    <sheetView view="pageLayout" zoomScaleNormal="100" workbookViewId="0">
      <selection activeCell="A2" sqref="A2:XFD2"/>
    </sheetView>
  </sheetViews>
  <sheetFormatPr defaultRowHeight="12" outlineLevelCol="1" x14ac:dyDescent="0.25"/>
  <cols>
    <col min="1" max="1" width="10.85546875" style="390" customWidth="1"/>
    <col min="2" max="2" width="28" style="390" customWidth="1"/>
    <col min="3" max="3" width="8.7109375" style="390" customWidth="1"/>
    <col min="4" max="5" width="8.7109375" style="390" hidden="1" customWidth="1" outlineLevel="1"/>
    <col min="6" max="6" width="8.7109375" style="390" customWidth="1" collapsed="1"/>
    <col min="7" max="7" width="12.28515625" style="390" hidden="1" customWidth="1" outlineLevel="1"/>
    <col min="8" max="8" width="10" style="390" hidden="1" customWidth="1" outlineLevel="1"/>
    <col min="9" max="9" width="8.7109375" style="390" customWidth="1" collapsed="1"/>
    <col min="10" max="10" width="8.7109375" style="390" hidden="1" customWidth="1" outlineLevel="1"/>
    <col min="11" max="11" width="7.7109375" style="390" hidden="1" customWidth="1" outlineLevel="1"/>
    <col min="12" max="12" width="7.42578125" style="390" customWidth="1" collapsed="1"/>
    <col min="13" max="14" width="8.7109375" style="390" hidden="1" customWidth="1" outlineLevel="1"/>
    <col min="15" max="15" width="7.5703125" style="390" customWidth="1" collapsed="1"/>
    <col min="16" max="16" width="36.7109375" style="390" hidden="1" customWidth="1" outlineLevel="1"/>
    <col min="17" max="17" width="9.140625" style="390" collapsed="1"/>
    <col min="18" max="16384" width="9.140625" style="390"/>
  </cols>
  <sheetData>
    <row r="1" spans="1:17" ht="13.5" customHeight="1" x14ac:dyDescent="0.25">
      <c r="A1" s="391"/>
      <c r="B1" s="391"/>
      <c r="C1" s="391"/>
      <c r="D1" s="391"/>
      <c r="E1" s="391"/>
      <c r="F1" s="391"/>
      <c r="G1" s="391"/>
      <c r="H1" s="391"/>
      <c r="I1" s="391"/>
      <c r="J1" s="391"/>
      <c r="K1" s="391"/>
      <c r="L1" s="391"/>
      <c r="M1" s="391"/>
      <c r="N1" s="391"/>
      <c r="O1" s="391"/>
      <c r="P1" s="391"/>
    </row>
    <row r="2" spans="1:17" x14ac:dyDescent="0.25">
      <c r="A2" s="1252"/>
      <c r="B2" s="1253"/>
      <c r="C2" s="1253"/>
      <c r="D2" s="1253"/>
      <c r="E2" s="1253"/>
      <c r="F2" s="1253"/>
      <c r="G2" s="1253"/>
      <c r="H2" s="1253"/>
      <c r="I2" s="1253"/>
      <c r="J2" s="1253"/>
      <c r="K2" s="1253"/>
      <c r="L2" s="1253"/>
      <c r="M2" s="1253"/>
      <c r="N2" s="1253"/>
      <c r="O2" s="1253"/>
      <c r="P2" s="1254"/>
      <c r="Q2" s="710"/>
    </row>
    <row r="3" spans="1:17" ht="18" customHeight="1" x14ac:dyDescent="0.25">
      <c r="A3" s="1255" t="s">
        <v>292</v>
      </c>
      <c r="B3" s="1256"/>
      <c r="C3" s="1256"/>
      <c r="D3" s="1256"/>
      <c r="E3" s="1256"/>
      <c r="F3" s="1256"/>
      <c r="G3" s="1256"/>
      <c r="H3" s="1256"/>
      <c r="I3" s="1256"/>
      <c r="J3" s="1256"/>
      <c r="K3" s="1256"/>
      <c r="L3" s="1256"/>
      <c r="M3" s="1256"/>
      <c r="N3" s="1256"/>
      <c r="O3" s="1256"/>
      <c r="P3" s="1257"/>
      <c r="Q3" s="710"/>
    </row>
    <row r="4" spans="1:17" x14ac:dyDescent="0.25">
      <c r="A4" s="392"/>
      <c r="B4" s="393"/>
      <c r="C4" s="394"/>
      <c r="D4" s="393"/>
      <c r="E4" s="393"/>
      <c r="F4" s="393"/>
      <c r="G4" s="393"/>
      <c r="H4" s="393"/>
      <c r="I4" s="393"/>
      <c r="J4" s="393"/>
      <c r="K4" s="393"/>
      <c r="L4" s="393"/>
      <c r="M4" s="393"/>
      <c r="N4" s="393"/>
      <c r="O4" s="395"/>
      <c r="P4" s="396"/>
      <c r="Q4" s="710"/>
    </row>
    <row r="5" spans="1:17" ht="15" customHeight="1" x14ac:dyDescent="0.25">
      <c r="A5" s="397" t="s">
        <v>0</v>
      </c>
      <c r="B5" s="398"/>
      <c r="C5" s="1258" t="s">
        <v>334</v>
      </c>
      <c r="D5" s="1258"/>
      <c r="E5" s="1258"/>
      <c r="F5" s="1258"/>
      <c r="G5" s="1258"/>
      <c r="H5" s="1258"/>
      <c r="I5" s="1258"/>
      <c r="J5" s="1258"/>
      <c r="K5" s="1258"/>
      <c r="L5" s="1258"/>
      <c r="M5" s="1258"/>
      <c r="N5" s="1258"/>
      <c r="O5" s="1258"/>
      <c r="P5" s="1259"/>
      <c r="Q5" s="710"/>
    </row>
    <row r="6" spans="1:17" ht="15" customHeight="1" x14ac:dyDescent="0.25">
      <c r="A6" s="397" t="s">
        <v>1</v>
      </c>
      <c r="B6" s="398"/>
      <c r="C6" s="1258" t="s">
        <v>335</v>
      </c>
      <c r="D6" s="1258"/>
      <c r="E6" s="1258"/>
      <c r="F6" s="1258"/>
      <c r="G6" s="1258"/>
      <c r="H6" s="1258"/>
      <c r="I6" s="1258"/>
      <c r="J6" s="1258"/>
      <c r="K6" s="1258"/>
      <c r="L6" s="1258"/>
      <c r="M6" s="1258"/>
      <c r="N6" s="1258"/>
      <c r="O6" s="1258"/>
      <c r="P6" s="1259"/>
      <c r="Q6" s="710"/>
    </row>
    <row r="7" spans="1:17" ht="12.75" customHeight="1" x14ac:dyDescent="0.25">
      <c r="A7" s="392" t="s">
        <v>2</v>
      </c>
      <c r="B7" s="393"/>
      <c r="C7" s="1250" t="s">
        <v>336</v>
      </c>
      <c r="D7" s="1250"/>
      <c r="E7" s="1250"/>
      <c r="F7" s="1250"/>
      <c r="G7" s="1250"/>
      <c r="H7" s="1250"/>
      <c r="I7" s="1250"/>
      <c r="J7" s="1250"/>
      <c r="K7" s="1250"/>
      <c r="L7" s="1250"/>
      <c r="M7" s="1250"/>
      <c r="N7" s="1250"/>
      <c r="O7" s="1250"/>
      <c r="P7" s="1251"/>
      <c r="Q7" s="710"/>
    </row>
    <row r="8" spans="1:17" ht="12.75" customHeight="1" x14ac:dyDescent="0.25">
      <c r="A8" s="392" t="s">
        <v>3</v>
      </c>
      <c r="B8" s="393"/>
      <c r="C8" s="1250" t="s">
        <v>337</v>
      </c>
      <c r="D8" s="1250"/>
      <c r="E8" s="1250"/>
      <c r="F8" s="1250"/>
      <c r="G8" s="1250"/>
      <c r="H8" s="1250"/>
      <c r="I8" s="1250"/>
      <c r="J8" s="1250"/>
      <c r="K8" s="1250"/>
      <c r="L8" s="1250"/>
      <c r="M8" s="1250"/>
      <c r="N8" s="1250"/>
      <c r="O8" s="1250"/>
      <c r="P8" s="1251"/>
      <c r="Q8" s="710"/>
    </row>
    <row r="9" spans="1:17" ht="24" customHeight="1" x14ac:dyDescent="0.25">
      <c r="A9" s="392" t="s">
        <v>4</v>
      </c>
      <c r="B9" s="393"/>
      <c r="C9" s="1258" t="s">
        <v>338</v>
      </c>
      <c r="D9" s="1258"/>
      <c r="E9" s="1258"/>
      <c r="F9" s="1258"/>
      <c r="G9" s="1258"/>
      <c r="H9" s="1258"/>
      <c r="I9" s="1258"/>
      <c r="J9" s="1258"/>
      <c r="K9" s="1258"/>
      <c r="L9" s="1258"/>
      <c r="M9" s="1258"/>
      <c r="N9" s="1258"/>
      <c r="O9" s="1258"/>
      <c r="P9" s="1259"/>
      <c r="Q9" s="710"/>
    </row>
    <row r="10" spans="1:17" ht="12.75" customHeight="1" x14ac:dyDescent="0.25">
      <c r="A10" s="399" t="s">
        <v>5</v>
      </c>
      <c r="B10" s="393"/>
      <c r="C10" s="400"/>
      <c r="D10" s="400"/>
      <c r="E10" s="400"/>
      <c r="F10" s="400"/>
      <c r="G10" s="400"/>
      <c r="H10" s="400"/>
      <c r="I10" s="400"/>
      <c r="J10" s="400"/>
      <c r="K10" s="400"/>
      <c r="L10" s="400"/>
      <c r="M10" s="400"/>
      <c r="N10" s="400"/>
      <c r="O10" s="400"/>
      <c r="P10" s="401"/>
      <c r="Q10" s="710"/>
    </row>
    <row r="11" spans="1:17" ht="12.75" customHeight="1" x14ac:dyDescent="0.25">
      <c r="A11" s="392"/>
      <c r="B11" s="393" t="s">
        <v>6</v>
      </c>
      <c r="C11" s="1250" t="s">
        <v>339</v>
      </c>
      <c r="D11" s="1250"/>
      <c r="E11" s="1250"/>
      <c r="F11" s="1250"/>
      <c r="G11" s="1250"/>
      <c r="H11" s="1250"/>
      <c r="I11" s="1250"/>
      <c r="J11" s="1250"/>
      <c r="K11" s="1250"/>
      <c r="L11" s="1250"/>
      <c r="M11" s="1250"/>
      <c r="N11" s="1250"/>
      <c r="O11" s="1250"/>
      <c r="P11" s="1251"/>
      <c r="Q11" s="710"/>
    </row>
    <row r="12" spans="1:17" ht="12.75" customHeight="1" x14ac:dyDescent="0.25">
      <c r="A12" s="392"/>
      <c r="B12" s="393" t="s">
        <v>7</v>
      </c>
      <c r="C12" s="1250" t="s">
        <v>340</v>
      </c>
      <c r="D12" s="1250"/>
      <c r="E12" s="1250"/>
      <c r="F12" s="1250"/>
      <c r="G12" s="1250"/>
      <c r="H12" s="1250"/>
      <c r="I12" s="1250"/>
      <c r="J12" s="1250"/>
      <c r="K12" s="1250"/>
      <c r="L12" s="1250"/>
      <c r="M12" s="1250"/>
      <c r="N12" s="1250"/>
      <c r="O12" s="1250"/>
      <c r="P12" s="1251"/>
      <c r="Q12" s="710"/>
    </row>
    <row r="13" spans="1:17" ht="12.75" customHeight="1" x14ac:dyDescent="0.25">
      <c r="A13" s="392"/>
      <c r="B13" s="393" t="s">
        <v>8</v>
      </c>
      <c r="C13" s="1250"/>
      <c r="D13" s="1250"/>
      <c r="E13" s="1250"/>
      <c r="F13" s="1250"/>
      <c r="G13" s="1250"/>
      <c r="H13" s="1250"/>
      <c r="I13" s="1250"/>
      <c r="J13" s="1250"/>
      <c r="K13" s="1250"/>
      <c r="L13" s="1250"/>
      <c r="M13" s="1250"/>
      <c r="N13" s="1250"/>
      <c r="O13" s="1250"/>
      <c r="P13" s="1251"/>
      <c r="Q13" s="710"/>
    </row>
    <row r="14" spans="1:17" ht="12.75" customHeight="1" x14ac:dyDescent="0.25">
      <c r="A14" s="392"/>
      <c r="B14" s="393" t="s">
        <v>9</v>
      </c>
      <c r="C14" s="1250" t="s">
        <v>341</v>
      </c>
      <c r="D14" s="1250"/>
      <c r="E14" s="1250"/>
      <c r="F14" s="1250"/>
      <c r="G14" s="1250"/>
      <c r="H14" s="1250"/>
      <c r="I14" s="1250"/>
      <c r="J14" s="1250"/>
      <c r="K14" s="1250"/>
      <c r="L14" s="1250"/>
      <c r="M14" s="1250"/>
      <c r="N14" s="1250"/>
      <c r="O14" s="1250"/>
      <c r="P14" s="1251"/>
      <c r="Q14" s="710"/>
    </row>
    <row r="15" spans="1:17" ht="12.75" customHeight="1" x14ac:dyDescent="0.25">
      <c r="A15" s="392"/>
      <c r="B15" s="393" t="s">
        <v>10</v>
      </c>
      <c r="C15" s="1250"/>
      <c r="D15" s="1250"/>
      <c r="E15" s="1250"/>
      <c r="F15" s="1250"/>
      <c r="G15" s="1250"/>
      <c r="H15" s="1250"/>
      <c r="I15" s="1250"/>
      <c r="J15" s="1250"/>
      <c r="K15" s="1250"/>
      <c r="L15" s="1250"/>
      <c r="M15" s="1250"/>
      <c r="N15" s="1250"/>
      <c r="O15" s="1250"/>
      <c r="P15" s="1251"/>
      <c r="Q15" s="710"/>
    </row>
    <row r="16" spans="1:17" ht="12.75" customHeight="1" x14ac:dyDescent="0.25">
      <c r="A16" s="402"/>
      <c r="B16" s="403"/>
      <c r="C16" s="1237"/>
      <c r="D16" s="1237"/>
      <c r="E16" s="1237"/>
      <c r="F16" s="1237"/>
      <c r="G16" s="1237"/>
      <c r="H16" s="1237"/>
      <c r="I16" s="1237"/>
      <c r="J16" s="1237"/>
      <c r="K16" s="1237"/>
      <c r="L16" s="1237"/>
      <c r="M16" s="1237"/>
      <c r="N16" s="1237"/>
      <c r="O16" s="1237"/>
      <c r="P16" s="1238"/>
      <c r="Q16" s="710"/>
    </row>
    <row r="17" spans="1:19" s="404" customFormat="1" ht="12.75" customHeight="1" x14ac:dyDescent="0.25">
      <c r="A17" s="1239" t="s">
        <v>11</v>
      </c>
      <c r="B17" s="1242" t="s">
        <v>12</v>
      </c>
      <c r="C17" s="1245" t="s">
        <v>274</v>
      </c>
      <c r="D17" s="1246"/>
      <c r="E17" s="1246"/>
      <c r="F17" s="1246"/>
      <c r="G17" s="1246"/>
      <c r="H17" s="1246"/>
      <c r="I17" s="1246"/>
      <c r="J17" s="1246"/>
      <c r="K17" s="1246"/>
      <c r="L17" s="1246"/>
      <c r="M17" s="1246"/>
      <c r="N17" s="1246"/>
      <c r="O17" s="1247"/>
      <c r="P17" s="1242" t="s">
        <v>283</v>
      </c>
    </row>
    <row r="18" spans="1:19" s="404" customFormat="1" ht="12.75" customHeight="1" x14ac:dyDescent="0.25">
      <c r="A18" s="1240"/>
      <c r="B18" s="1243"/>
      <c r="C18" s="1248" t="s">
        <v>13</v>
      </c>
      <c r="D18" s="1235" t="s">
        <v>284</v>
      </c>
      <c r="E18" s="1231" t="s">
        <v>285</v>
      </c>
      <c r="F18" s="1233" t="s">
        <v>14</v>
      </c>
      <c r="G18" s="1235" t="s">
        <v>286</v>
      </c>
      <c r="H18" s="1231" t="s">
        <v>287</v>
      </c>
      <c r="I18" s="1233" t="s">
        <v>15</v>
      </c>
      <c r="J18" s="1235" t="s">
        <v>288</v>
      </c>
      <c r="K18" s="1231" t="s">
        <v>289</v>
      </c>
      <c r="L18" s="1233" t="s">
        <v>16</v>
      </c>
      <c r="M18" s="1235" t="s">
        <v>290</v>
      </c>
      <c r="N18" s="1231" t="s">
        <v>291</v>
      </c>
      <c r="O18" s="1233" t="s">
        <v>17</v>
      </c>
      <c r="P18" s="1243"/>
    </row>
    <row r="19" spans="1:19" s="405" customFormat="1" ht="78.75" customHeight="1" thickBot="1" x14ac:dyDescent="0.3">
      <c r="A19" s="1241"/>
      <c r="B19" s="1244"/>
      <c r="C19" s="1249"/>
      <c r="D19" s="1236"/>
      <c r="E19" s="1232"/>
      <c r="F19" s="1234"/>
      <c r="G19" s="1236"/>
      <c r="H19" s="1232"/>
      <c r="I19" s="1234"/>
      <c r="J19" s="1236"/>
      <c r="K19" s="1232"/>
      <c r="L19" s="1234"/>
      <c r="M19" s="1236"/>
      <c r="N19" s="1232"/>
      <c r="O19" s="1234"/>
      <c r="P19" s="1244"/>
    </row>
    <row r="20" spans="1:19" s="405" customFormat="1" ht="9.75" customHeight="1" thickTop="1" x14ac:dyDescent="0.25">
      <c r="A20" s="406" t="s">
        <v>18</v>
      </c>
      <c r="B20" s="406">
        <v>2</v>
      </c>
      <c r="C20" s="406">
        <v>3</v>
      </c>
      <c r="D20" s="407">
        <v>4</v>
      </c>
      <c r="E20" s="408">
        <v>5</v>
      </c>
      <c r="F20" s="409">
        <v>6</v>
      </c>
      <c r="G20" s="407">
        <v>7</v>
      </c>
      <c r="H20" s="410">
        <v>8</v>
      </c>
      <c r="I20" s="411">
        <v>9</v>
      </c>
      <c r="J20" s="407">
        <v>10</v>
      </c>
      <c r="K20" s="412">
        <v>11</v>
      </c>
      <c r="L20" s="411">
        <v>12</v>
      </c>
      <c r="M20" s="412">
        <v>13</v>
      </c>
      <c r="N20" s="408">
        <v>14</v>
      </c>
      <c r="O20" s="411">
        <v>15</v>
      </c>
      <c r="P20" s="411">
        <v>16</v>
      </c>
    </row>
    <row r="21" spans="1:19" s="420" customFormat="1" x14ac:dyDescent="0.25">
      <c r="A21" s="413"/>
      <c r="B21" s="414" t="s">
        <v>19</v>
      </c>
      <c r="C21" s="577"/>
      <c r="D21" s="415"/>
      <c r="E21" s="416"/>
      <c r="F21" s="417"/>
      <c r="G21" s="415"/>
      <c r="H21" s="418"/>
      <c r="I21" s="419"/>
      <c r="J21" s="415"/>
      <c r="L21" s="419"/>
      <c r="N21" s="416"/>
      <c r="O21" s="419"/>
      <c r="P21" s="421"/>
    </row>
    <row r="22" spans="1:19" s="420" customFormat="1" ht="12.75" thickBot="1" x14ac:dyDescent="0.3">
      <c r="A22" s="422"/>
      <c r="B22" s="423" t="s">
        <v>20</v>
      </c>
      <c r="C22" s="711">
        <f>F22+I22+L22+O22</f>
        <v>79264</v>
      </c>
      <c r="D22" s="424">
        <f t="shared" ref="D22" si="0">SUM(D23,D26,D27,D43,D44)</f>
        <v>56057</v>
      </c>
      <c r="E22" s="425">
        <f>SUM(E23,E26,E27,E43,E44)</f>
        <v>0</v>
      </c>
      <c r="F22" s="426">
        <f t="shared" ref="F22:F27" si="1">D22+E22</f>
        <v>56057</v>
      </c>
      <c r="G22" s="424">
        <f>SUM(G23,G26,G44)</f>
        <v>23207</v>
      </c>
      <c r="H22" s="427">
        <f>SUM(H23,H26,H44)</f>
        <v>0</v>
      </c>
      <c r="I22" s="428">
        <f>G22+H22</f>
        <v>23207</v>
      </c>
      <c r="J22" s="424">
        <f>SUM(J23,J28,J44)</f>
        <v>0</v>
      </c>
      <c r="K22" s="427">
        <f>SUM(K23,K28,K44)</f>
        <v>0</v>
      </c>
      <c r="L22" s="428">
        <f>J22+K22</f>
        <v>0</v>
      </c>
      <c r="M22" s="429">
        <f>SUM(M23,M46)</f>
        <v>0</v>
      </c>
      <c r="N22" s="425">
        <f>SUM(N23,N46)</f>
        <v>0</v>
      </c>
      <c r="O22" s="428">
        <f>M22+N22</f>
        <v>0</v>
      </c>
      <c r="P22" s="430"/>
      <c r="R22" s="559"/>
      <c r="S22" s="559"/>
    </row>
    <row r="23" spans="1:19" ht="21.75" customHeight="1" thickTop="1" x14ac:dyDescent="0.25">
      <c r="A23" s="431"/>
      <c r="B23" s="432" t="s">
        <v>21</v>
      </c>
      <c r="C23" s="712">
        <f>F23+I23+L23+O23</f>
        <v>0</v>
      </c>
      <c r="D23" s="433">
        <f t="shared" ref="D23" si="2">SUM(D24:D25)</f>
        <v>0</v>
      </c>
      <c r="E23" s="434">
        <f>SUM(E24:E25)</f>
        <v>0</v>
      </c>
      <c r="F23" s="435">
        <f t="shared" si="1"/>
        <v>0</v>
      </c>
      <c r="G23" s="433">
        <f>SUM(G24:G25)</f>
        <v>0</v>
      </c>
      <c r="H23" s="436">
        <f>SUM(H24:H25)</f>
        <v>0</v>
      </c>
      <c r="I23" s="437">
        <f>G23+H23</f>
        <v>0</v>
      </c>
      <c r="J23" s="433">
        <f>SUM(J24:J25)</f>
        <v>0</v>
      </c>
      <c r="K23" s="436">
        <f>SUM(K24:K25)</f>
        <v>0</v>
      </c>
      <c r="L23" s="437">
        <f>J23+K23</f>
        <v>0</v>
      </c>
      <c r="M23" s="438">
        <f>SUM(M24:M25)</f>
        <v>0</v>
      </c>
      <c r="N23" s="434">
        <f>SUM(N24:N25)</f>
        <v>0</v>
      </c>
      <c r="O23" s="437">
        <f>M23+N23</f>
        <v>0</v>
      </c>
      <c r="P23" s="439"/>
      <c r="R23" s="559"/>
      <c r="S23" s="559"/>
    </row>
    <row r="24" spans="1:19" x14ac:dyDescent="0.25">
      <c r="A24" s="440"/>
      <c r="B24" s="441" t="s">
        <v>22</v>
      </c>
      <c r="C24" s="713">
        <f>F24+I24+L24+O24</f>
        <v>0</v>
      </c>
      <c r="D24" s="442"/>
      <c r="E24" s="443"/>
      <c r="F24" s="444">
        <f t="shared" si="1"/>
        <v>0</v>
      </c>
      <c r="G24" s="442"/>
      <c r="H24" s="445"/>
      <c r="I24" s="446">
        <f>G24+H24</f>
        <v>0</v>
      </c>
      <c r="J24" s="442"/>
      <c r="K24" s="445"/>
      <c r="L24" s="446">
        <f>J24+K24</f>
        <v>0</v>
      </c>
      <c r="M24" s="447"/>
      <c r="N24" s="443"/>
      <c r="O24" s="446">
        <f>M24+N24</f>
        <v>0</v>
      </c>
      <c r="P24" s="448"/>
      <c r="R24" s="559"/>
      <c r="S24" s="559"/>
    </row>
    <row r="25" spans="1:19" x14ac:dyDescent="0.25">
      <c r="A25" s="449"/>
      <c r="B25" s="450" t="s">
        <v>23</v>
      </c>
      <c r="C25" s="714">
        <f>F25+I25+L25+O25</f>
        <v>0</v>
      </c>
      <c r="D25" s="451"/>
      <c r="E25" s="452"/>
      <c r="F25" s="453">
        <f t="shared" si="1"/>
        <v>0</v>
      </c>
      <c r="G25" s="451"/>
      <c r="H25" s="454"/>
      <c r="I25" s="455">
        <f>G25+H25</f>
        <v>0</v>
      </c>
      <c r="J25" s="451"/>
      <c r="K25" s="454"/>
      <c r="L25" s="455">
        <f>J25+K25</f>
        <v>0</v>
      </c>
      <c r="M25" s="456"/>
      <c r="N25" s="452"/>
      <c r="O25" s="455">
        <f>M25+N25</f>
        <v>0</v>
      </c>
      <c r="P25" s="457"/>
      <c r="R25" s="559"/>
      <c r="S25" s="559"/>
    </row>
    <row r="26" spans="1:19" s="420" customFormat="1" ht="24.75" thickBot="1" x14ac:dyDescent="0.3">
      <c r="A26" s="458">
        <v>19300</v>
      </c>
      <c r="B26" s="458" t="s">
        <v>277</v>
      </c>
      <c r="C26" s="715">
        <f>SUM(F26,I26)</f>
        <v>79264</v>
      </c>
      <c r="D26" s="459">
        <v>56057</v>
      </c>
      <c r="E26" s="460"/>
      <c r="F26" s="461">
        <f t="shared" si="1"/>
        <v>56057</v>
      </c>
      <c r="G26" s="459">
        <v>23207</v>
      </c>
      <c r="H26" s="462"/>
      <c r="I26" s="463">
        <f>G26+H26</f>
        <v>23207</v>
      </c>
      <c r="J26" s="464" t="s">
        <v>24</v>
      </c>
      <c r="K26" s="465" t="s">
        <v>24</v>
      </c>
      <c r="L26" s="466" t="s">
        <v>24</v>
      </c>
      <c r="M26" s="467" t="s">
        <v>24</v>
      </c>
      <c r="N26" s="468" t="s">
        <v>24</v>
      </c>
      <c r="O26" s="466" t="s">
        <v>24</v>
      </c>
      <c r="P26" s="457"/>
      <c r="R26" s="559"/>
      <c r="S26" s="559"/>
    </row>
    <row r="27" spans="1:19" s="420" customFormat="1" ht="24.75" thickTop="1" x14ac:dyDescent="0.25">
      <c r="A27" s="469"/>
      <c r="B27" s="469" t="s">
        <v>25</v>
      </c>
      <c r="C27" s="716">
        <f>F27</f>
        <v>0</v>
      </c>
      <c r="D27" s="470"/>
      <c r="E27" s="471"/>
      <c r="F27" s="472">
        <f t="shared" si="1"/>
        <v>0</v>
      </c>
      <c r="G27" s="473" t="s">
        <v>24</v>
      </c>
      <c r="H27" s="474" t="s">
        <v>24</v>
      </c>
      <c r="I27" s="475" t="s">
        <v>24</v>
      </c>
      <c r="J27" s="473" t="s">
        <v>24</v>
      </c>
      <c r="K27" s="474" t="s">
        <v>24</v>
      </c>
      <c r="L27" s="475" t="s">
        <v>24</v>
      </c>
      <c r="M27" s="476" t="s">
        <v>24</v>
      </c>
      <c r="N27" s="477" t="s">
        <v>24</v>
      </c>
      <c r="O27" s="475" t="s">
        <v>24</v>
      </c>
      <c r="P27" s="478"/>
      <c r="R27" s="559"/>
      <c r="S27" s="559"/>
    </row>
    <row r="28" spans="1:19" s="420" customFormat="1" ht="36" x14ac:dyDescent="0.25">
      <c r="A28" s="469">
        <v>21300</v>
      </c>
      <c r="B28" s="469" t="s">
        <v>26</v>
      </c>
      <c r="C28" s="716">
        <f t="shared" ref="C28:C42" si="3">L28</f>
        <v>0</v>
      </c>
      <c r="D28" s="473" t="s">
        <v>24</v>
      </c>
      <c r="E28" s="477" t="s">
        <v>24</v>
      </c>
      <c r="F28" s="479" t="s">
        <v>24</v>
      </c>
      <c r="G28" s="473" t="s">
        <v>24</v>
      </c>
      <c r="H28" s="474" t="s">
        <v>24</v>
      </c>
      <c r="I28" s="475" t="s">
        <v>24</v>
      </c>
      <c r="J28" s="480">
        <f>SUM(J29,J33,J35,J38)</f>
        <v>0</v>
      </c>
      <c r="K28" s="481">
        <f>SUM(K29,K33,K35,K38)</f>
        <v>0</v>
      </c>
      <c r="L28" s="482">
        <f t="shared" ref="L28:L42" si="4">J28+K28</f>
        <v>0</v>
      </c>
      <c r="M28" s="476" t="s">
        <v>24</v>
      </c>
      <c r="N28" s="477" t="s">
        <v>24</v>
      </c>
      <c r="O28" s="475" t="s">
        <v>24</v>
      </c>
      <c r="P28" s="478"/>
      <c r="R28" s="559"/>
      <c r="S28" s="559"/>
    </row>
    <row r="29" spans="1:19" s="420" customFormat="1" ht="24" x14ac:dyDescent="0.25">
      <c r="A29" s="483">
        <v>21350</v>
      </c>
      <c r="B29" s="469" t="s">
        <v>27</v>
      </c>
      <c r="C29" s="716">
        <f t="shared" si="3"/>
        <v>0</v>
      </c>
      <c r="D29" s="473" t="s">
        <v>24</v>
      </c>
      <c r="E29" s="477" t="s">
        <v>24</v>
      </c>
      <c r="F29" s="479" t="s">
        <v>24</v>
      </c>
      <c r="G29" s="473" t="s">
        <v>24</v>
      </c>
      <c r="H29" s="474" t="s">
        <v>24</v>
      </c>
      <c r="I29" s="475" t="s">
        <v>24</v>
      </c>
      <c r="J29" s="480">
        <f>SUM(J30:J32)</f>
        <v>0</v>
      </c>
      <c r="K29" s="481">
        <f>SUM(K30:K32)</f>
        <v>0</v>
      </c>
      <c r="L29" s="482">
        <f t="shared" si="4"/>
        <v>0</v>
      </c>
      <c r="M29" s="476" t="s">
        <v>24</v>
      </c>
      <c r="N29" s="477" t="s">
        <v>24</v>
      </c>
      <c r="O29" s="475" t="s">
        <v>24</v>
      </c>
      <c r="P29" s="478"/>
      <c r="R29" s="559"/>
      <c r="S29" s="559"/>
    </row>
    <row r="30" spans="1:19" x14ac:dyDescent="0.25">
      <c r="A30" s="440">
        <v>21351</v>
      </c>
      <c r="B30" s="484" t="s">
        <v>28</v>
      </c>
      <c r="C30" s="717">
        <f t="shared" si="3"/>
        <v>0</v>
      </c>
      <c r="D30" s="485" t="s">
        <v>24</v>
      </c>
      <c r="E30" s="486" t="s">
        <v>24</v>
      </c>
      <c r="F30" s="487" t="s">
        <v>24</v>
      </c>
      <c r="G30" s="485" t="s">
        <v>24</v>
      </c>
      <c r="H30" s="488" t="s">
        <v>24</v>
      </c>
      <c r="I30" s="489" t="s">
        <v>24</v>
      </c>
      <c r="J30" s="490"/>
      <c r="K30" s="491"/>
      <c r="L30" s="492">
        <f t="shared" si="4"/>
        <v>0</v>
      </c>
      <c r="M30" s="493" t="s">
        <v>24</v>
      </c>
      <c r="N30" s="486" t="s">
        <v>24</v>
      </c>
      <c r="O30" s="489" t="s">
        <v>24</v>
      </c>
      <c r="P30" s="448"/>
      <c r="R30" s="559"/>
      <c r="S30" s="559"/>
    </row>
    <row r="31" spans="1:19" x14ac:dyDescent="0.25">
      <c r="A31" s="449">
        <v>21352</v>
      </c>
      <c r="B31" s="494" t="s">
        <v>29</v>
      </c>
      <c r="C31" s="664">
        <f t="shared" si="3"/>
        <v>0</v>
      </c>
      <c r="D31" s="495" t="s">
        <v>24</v>
      </c>
      <c r="E31" s="496" t="s">
        <v>24</v>
      </c>
      <c r="F31" s="497" t="s">
        <v>24</v>
      </c>
      <c r="G31" s="495" t="s">
        <v>24</v>
      </c>
      <c r="H31" s="498" t="s">
        <v>24</v>
      </c>
      <c r="I31" s="499" t="s">
        <v>24</v>
      </c>
      <c r="J31" s="500"/>
      <c r="K31" s="501"/>
      <c r="L31" s="502">
        <f t="shared" si="4"/>
        <v>0</v>
      </c>
      <c r="M31" s="503" t="s">
        <v>24</v>
      </c>
      <c r="N31" s="496" t="s">
        <v>24</v>
      </c>
      <c r="O31" s="499" t="s">
        <v>24</v>
      </c>
      <c r="P31" s="457"/>
      <c r="R31" s="559"/>
      <c r="S31" s="559"/>
    </row>
    <row r="32" spans="1:19" ht="24" x14ac:dyDescent="0.25">
      <c r="A32" s="449">
        <v>21359</v>
      </c>
      <c r="B32" s="494" t="s">
        <v>30</v>
      </c>
      <c r="C32" s="664">
        <f t="shared" si="3"/>
        <v>0</v>
      </c>
      <c r="D32" s="495" t="s">
        <v>24</v>
      </c>
      <c r="E32" s="496" t="s">
        <v>24</v>
      </c>
      <c r="F32" s="497" t="s">
        <v>24</v>
      </c>
      <c r="G32" s="495" t="s">
        <v>24</v>
      </c>
      <c r="H32" s="498" t="s">
        <v>24</v>
      </c>
      <c r="I32" s="499" t="s">
        <v>24</v>
      </c>
      <c r="J32" s="500"/>
      <c r="K32" s="501"/>
      <c r="L32" s="502">
        <f t="shared" si="4"/>
        <v>0</v>
      </c>
      <c r="M32" s="503" t="s">
        <v>24</v>
      </c>
      <c r="N32" s="496" t="s">
        <v>24</v>
      </c>
      <c r="O32" s="499" t="s">
        <v>24</v>
      </c>
      <c r="P32" s="457"/>
      <c r="R32" s="559"/>
      <c r="S32" s="559"/>
    </row>
    <row r="33" spans="1:19" s="420" customFormat="1" ht="36" x14ac:dyDescent="0.25">
      <c r="A33" s="483">
        <v>21370</v>
      </c>
      <c r="B33" s="469" t="s">
        <v>31</v>
      </c>
      <c r="C33" s="716">
        <f t="shared" si="3"/>
        <v>0</v>
      </c>
      <c r="D33" s="473" t="s">
        <v>24</v>
      </c>
      <c r="E33" s="477" t="s">
        <v>24</v>
      </c>
      <c r="F33" s="479" t="s">
        <v>24</v>
      </c>
      <c r="G33" s="473" t="s">
        <v>24</v>
      </c>
      <c r="H33" s="474" t="s">
        <v>24</v>
      </c>
      <c r="I33" s="475" t="s">
        <v>24</v>
      </c>
      <c r="J33" s="480">
        <f>SUM(J34)</f>
        <v>0</v>
      </c>
      <c r="K33" s="481">
        <f>SUM(K34)</f>
        <v>0</v>
      </c>
      <c r="L33" s="482">
        <f t="shared" si="4"/>
        <v>0</v>
      </c>
      <c r="M33" s="476" t="s">
        <v>24</v>
      </c>
      <c r="N33" s="477" t="s">
        <v>24</v>
      </c>
      <c r="O33" s="475" t="s">
        <v>24</v>
      </c>
      <c r="P33" s="478"/>
      <c r="R33" s="559"/>
      <c r="S33" s="559"/>
    </row>
    <row r="34" spans="1:19" ht="36" x14ac:dyDescent="0.25">
      <c r="A34" s="504">
        <v>21379</v>
      </c>
      <c r="B34" s="505" t="s">
        <v>32</v>
      </c>
      <c r="C34" s="678">
        <f t="shared" si="3"/>
        <v>0</v>
      </c>
      <c r="D34" s="506" t="s">
        <v>24</v>
      </c>
      <c r="E34" s="507" t="s">
        <v>24</v>
      </c>
      <c r="F34" s="508" t="s">
        <v>24</v>
      </c>
      <c r="G34" s="506" t="s">
        <v>24</v>
      </c>
      <c r="H34" s="509" t="s">
        <v>24</v>
      </c>
      <c r="I34" s="510" t="s">
        <v>24</v>
      </c>
      <c r="J34" s="511"/>
      <c r="K34" s="512"/>
      <c r="L34" s="513">
        <f t="shared" si="4"/>
        <v>0</v>
      </c>
      <c r="M34" s="514" t="s">
        <v>24</v>
      </c>
      <c r="N34" s="507" t="s">
        <v>24</v>
      </c>
      <c r="O34" s="510" t="s">
        <v>24</v>
      </c>
      <c r="P34" s="515"/>
      <c r="R34" s="559"/>
      <c r="S34" s="559"/>
    </row>
    <row r="35" spans="1:19" s="420" customFormat="1" x14ac:dyDescent="0.25">
      <c r="A35" s="483">
        <v>21380</v>
      </c>
      <c r="B35" s="469" t="s">
        <v>33</v>
      </c>
      <c r="C35" s="716">
        <f t="shared" si="3"/>
        <v>0</v>
      </c>
      <c r="D35" s="473" t="s">
        <v>24</v>
      </c>
      <c r="E35" s="477" t="s">
        <v>24</v>
      </c>
      <c r="F35" s="479" t="s">
        <v>24</v>
      </c>
      <c r="G35" s="473" t="s">
        <v>24</v>
      </c>
      <c r="H35" s="474" t="s">
        <v>24</v>
      </c>
      <c r="I35" s="475" t="s">
        <v>24</v>
      </c>
      <c r="J35" s="480">
        <f>SUM(J36:J37)</f>
        <v>0</v>
      </c>
      <c r="K35" s="481">
        <f>SUM(K36:K37)</f>
        <v>0</v>
      </c>
      <c r="L35" s="482">
        <f t="shared" si="4"/>
        <v>0</v>
      </c>
      <c r="M35" s="476" t="s">
        <v>24</v>
      </c>
      <c r="N35" s="477" t="s">
        <v>24</v>
      </c>
      <c r="O35" s="475" t="s">
        <v>24</v>
      </c>
      <c r="P35" s="478"/>
      <c r="R35" s="559"/>
      <c r="S35" s="559"/>
    </row>
    <row r="36" spans="1:19" x14ac:dyDescent="0.25">
      <c r="A36" s="441">
        <v>21381</v>
      </c>
      <c r="B36" s="484" t="s">
        <v>34</v>
      </c>
      <c r="C36" s="717">
        <f t="shared" si="3"/>
        <v>0</v>
      </c>
      <c r="D36" s="485" t="s">
        <v>24</v>
      </c>
      <c r="E36" s="486" t="s">
        <v>24</v>
      </c>
      <c r="F36" s="487" t="s">
        <v>24</v>
      </c>
      <c r="G36" s="485" t="s">
        <v>24</v>
      </c>
      <c r="H36" s="488" t="s">
        <v>24</v>
      </c>
      <c r="I36" s="489" t="s">
        <v>24</v>
      </c>
      <c r="J36" s="490"/>
      <c r="K36" s="491"/>
      <c r="L36" s="492">
        <f t="shared" si="4"/>
        <v>0</v>
      </c>
      <c r="M36" s="493" t="s">
        <v>24</v>
      </c>
      <c r="N36" s="486" t="s">
        <v>24</v>
      </c>
      <c r="O36" s="489" t="s">
        <v>24</v>
      </c>
      <c r="P36" s="448"/>
      <c r="R36" s="559"/>
      <c r="S36" s="559"/>
    </row>
    <row r="37" spans="1:19" ht="24" x14ac:dyDescent="0.25">
      <c r="A37" s="450">
        <v>21383</v>
      </c>
      <c r="B37" s="494" t="s">
        <v>35</v>
      </c>
      <c r="C37" s="664">
        <f t="shared" si="3"/>
        <v>0</v>
      </c>
      <c r="D37" s="495" t="s">
        <v>24</v>
      </c>
      <c r="E37" s="496" t="s">
        <v>24</v>
      </c>
      <c r="F37" s="497" t="s">
        <v>24</v>
      </c>
      <c r="G37" s="495" t="s">
        <v>24</v>
      </c>
      <c r="H37" s="498" t="s">
        <v>24</v>
      </c>
      <c r="I37" s="499" t="s">
        <v>24</v>
      </c>
      <c r="J37" s="500"/>
      <c r="K37" s="501"/>
      <c r="L37" s="502">
        <f t="shared" si="4"/>
        <v>0</v>
      </c>
      <c r="M37" s="503" t="s">
        <v>24</v>
      </c>
      <c r="N37" s="496" t="s">
        <v>24</v>
      </c>
      <c r="O37" s="499" t="s">
        <v>24</v>
      </c>
      <c r="P37" s="457"/>
      <c r="R37" s="559"/>
      <c r="S37" s="559"/>
    </row>
    <row r="38" spans="1:19" s="420" customFormat="1" ht="24" x14ac:dyDescent="0.25">
      <c r="A38" s="483">
        <v>21390</v>
      </c>
      <c r="B38" s="469" t="s">
        <v>36</v>
      </c>
      <c r="C38" s="716">
        <f t="shared" si="3"/>
        <v>0</v>
      </c>
      <c r="D38" s="473" t="s">
        <v>24</v>
      </c>
      <c r="E38" s="477" t="s">
        <v>24</v>
      </c>
      <c r="F38" s="479" t="s">
        <v>24</v>
      </c>
      <c r="G38" s="473" t="s">
        <v>24</v>
      </c>
      <c r="H38" s="474" t="s">
        <v>24</v>
      </c>
      <c r="I38" s="475" t="s">
        <v>24</v>
      </c>
      <c r="J38" s="480">
        <f>SUM(J39:J42)</f>
        <v>0</v>
      </c>
      <c r="K38" s="481">
        <f>SUM(K39:K42)</f>
        <v>0</v>
      </c>
      <c r="L38" s="482">
        <f t="shared" si="4"/>
        <v>0</v>
      </c>
      <c r="M38" s="476" t="s">
        <v>24</v>
      </c>
      <c r="N38" s="477" t="s">
        <v>24</v>
      </c>
      <c r="O38" s="475" t="s">
        <v>24</v>
      </c>
      <c r="P38" s="478"/>
      <c r="R38" s="559"/>
      <c r="S38" s="559"/>
    </row>
    <row r="39" spans="1:19" ht="24" x14ac:dyDescent="0.25">
      <c r="A39" s="441">
        <v>21391</v>
      </c>
      <c r="B39" s="484" t="s">
        <v>37</v>
      </c>
      <c r="C39" s="717">
        <f t="shared" si="3"/>
        <v>0</v>
      </c>
      <c r="D39" s="485" t="s">
        <v>24</v>
      </c>
      <c r="E39" s="486" t="s">
        <v>24</v>
      </c>
      <c r="F39" s="487" t="s">
        <v>24</v>
      </c>
      <c r="G39" s="485" t="s">
        <v>24</v>
      </c>
      <c r="H39" s="488" t="s">
        <v>24</v>
      </c>
      <c r="I39" s="489" t="s">
        <v>24</v>
      </c>
      <c r="J39" s="490"/>
      <c r="K39" s="491"/>
      <c r="L39" s="492">
        <f t="shared" si="4"/>
        <v>0</v>
      </c>
      <c r="M39" s="493" t="s">
        <v>24</v>
      </c>
      <c r="N39" s="486" t="s">
        <v>24</v>
      </c>
      <c r="O39" s="489" t="s">
        <v>24</v>
      </c>
      <c r="P39" s="448"/>
      <c r="R39" s="559"/>
      <c r="S39" s="559"/>
    </row>
    <row r="40" spans="1:19" x14ac:dyDescent="0.25">
      <c r="A40" s="450">
        <v>21393</v>
      </c>
      <c r="B40" s="494" t="s">
        <v>38</v>
      </c>
      <c r="C40" s="664">
        <f t="shared" si="3"/>
        <v>0</v>
      </c>
      <c r="D40" s="495" t="s">
        <v>24</v>
      </c>
      <c r="E40" s="496" t="s">
        <v>24</v>
      </c>
      <c r="F40" s="497" t="s">
        <v>24</v>
      </c>
      <c r="G40" s="495" t="s">
        <v>24</v>
      </c>
      <c r="H40" s="498" t="s">
        <v>24</v>
      </c>
      <c r="I40" s="499" t="s">
        <v>24</v>
      </c>
      <c r="J40" s="500"/>
      <c r="K40" s="501"/>
      <c r="L40" s="502">
        <f t="shared" si="4"/>
        <v>0</v>
      </c>
      <c r="M40" s="503" t="s">
        <v>24</v>
      </c>
      <c r="N40" s="496" t="s">
        <v>24</v>
      </c>
      <c r="O40" s="499" t="s">
        <v>24</v>
      </c>
      <c r="P40" s="457"/>
      <c r="R40" s="559"/>
      <c r="S40" s="559"/>
    </row>
    <row r="41" spans="1:19" x14ac:dyDescent="0.25">
      <c r="A41" s="450">
        <v>21395</v>
      </c>
      <c r="B41" s="494" t="s">
        <v>39</v>
      </c>
      <c r="C41" s="664">
        <f t="shared" si="3"/>
        <v>0</v>
      </c>
      <c r="D41" s="495" t="s">
        <v>24</v>
      </c>
      <c r="E41" s="496" t="s">
        <v>24</v>
      </c>
      <c r="F41" s="497" t="s">
        <v>24</v>
      </c>
      <c r="G41" s="495" t="s">
        <v>24</v>
      </c>
      <c r="H41" s="498" t="s">
        <v>24</v>
      </c>
      <c r="I41" s="499" t="s">
        <v>24</v>
      </c>
      <c r="J41" s="500"/>
      <c r="K41" s="501"/>
      <c r="L41" s="502">
        <f t="shared" si="4"/>
        <v>0</v>
      </c>
      <c r="M41" s="503" t="s">
        <v>24</v>
      </c>
      <c r="N41" s="496" t="s">
        <v>24</v>
      </c>
      <c r="O41" s="499" t="s">
        <v>24</v>
      </c>
      <c r="P41" s="457"/>
      <c r="R41" s="559"/>
      <c r="S41" s="559"/>
    </row>
    <row r="42" spans="1:19" ht="24" x14ac:dyDescent="0.25">
      <c r="A42" s="450">
        <v>21399</v>
      </c>
      <c r="B42" s="494" t="s">
        <v>40</v>
      </c>
      <c r="C42" s="664">
        <f t="shared" si="3"/>
        <v>0</v>
      </c>
      <c r="D42" s="495" t="s">
        <v>24</v>
      </c>
      <c r="E42" s="496" t="s">
        <v>24</v>
      </c>
      <c r="F42" s="497" t="s">
        <v>24</v>
      </c>
      <c r="G42" s="495" t="s">
        <v>24</v>
      </c>
      <c r="H42" s="498" t="s">
        <v>24</v>
      </c>
      <c r="I42" s="499" t="s">
        <v>24</v>
      </c>
      <c r="J42" s="500"/>
      <c r="K42" s="501"/>
      <c r="L42" s="502">
        <f t="shared" si="4"/>
        <v>0</v>
      </c>
      <c r="M42" s="503" t="s">
        <v>24</v>
      </c>
      <c r="N42" s="496" t="s">
        <v>24</v>
      </c>
      <c r="O42" s="499" t="s">
        <v>24</v>
      </c>
      <c r="P42" s="457"/>
      <c r="R42" s="559"/>
      <c r="S42" s="559"/>
    </row>
    <row r="43" spans="1:19" s="420" customFormat="1" ht="36.75" customHeight="1" x14ac:dyDescent="0.25">
      <c r="A43" s="483">
        <v>21420</v>
      </c>
      <c r="B43" s="469" t="s">
        <v>41</v>
      </c>
      <c r="C43" s="718">
        <f>F43</f>
        <v>0</v>
      </c>
      <c r="D43" s="516"/>
      <c r="E43" s="517"/>
      <c r="F43" s="472">
        <f>D43+E43</f>
        <v>0</v>
      </c>
      <c r="G43" s="473" t="s">
        <v>24</v>
      </c>
      <c r="H43" s="474" t="s">
        <v>24</v>
      </c>
      <c r="I43" s="475" t="s">
        <v>24</v>
      </c>
      <c r="J43" s="473" t="s">
        <v>24</v>
      </c>
      <c r="K43" s="474" t="s">
        <v>24</v>
      </c>
      <c r="L43" s="475" t="s">
        <v>24</v>
      </c>
      <c r="M43" s="476" t="s">
        <v>24</v>
      </c>
      <c r="N43" s="477" t="s">
        <v>24</v>
      </c>
      <c r="O43" s="475" t="s">
        <v>24</v>
      </c>
      <c r="P43" s="478"/>
      <c r="R43" s="559"/>
      <c r="S43" s="559"/>
    </row>
    <row r="44" spans="1:19" s="420" customFormat="1" ht="24" x14ac:dyDescent="0.25">
      <c r="A44" s="518">
        <v>21490</v>
      </c>
      <c r="B44" s="519" t="s">
        <v>42</v>
      </c>
      <c r="C44" s="718">
        <f>F44+I44+L44</f>
        <v>0</v>
      </c>
      <c r="D44" s="520">
        <f t="shared" ref="D44" si="5">D45</f>
        <v>0</v>
      </c>
      <c r="E44" s="521">
        <f>E45</f>
        <v>0</v>
      </c>
      <c r="F44" s="522">
        <f>D44+E44</f>
        <v>0</v>
      </c>
      <c r="G44" s="520">
        <f t="shared" ref="G44:K44" si="6">G45</f>
        <v>0</v>
      </c>
      <c r="H44" s="523">
        <f t="shared" si="6"/>
        <v>0</v>
      </c>
      <c r="I44" s="524">
        <f>G44+H44</f>
        <v>0</v>
      </c>
      <c r="J44" s="520">
        <f t="shared" ref="J44" si="7">J45</f>
        <v>0</v>
      </c>
      <c r="K44" s="523">
        <f t="shared" si="6"/>
        <v>0</v>
      </c>
      <c r="L44" s="524">
        <f>J44+K44</f>
        <v>0</v>
      </c>
      <c r="M44" s="476" t="s">
        <v>24</v>
      </c>
      <c r="N44" s="477" t="s">
        <v>24</v>
      </c>
      <c r="O44" s="475" t="s">
        <v>24</v>
      </c>
      <c r="P44" s="478"/>
      <c r="R44" s="559"/>
      <c r="S44" s="559"/>
    </row>
    <row r="45" spans="1:19" s="420" customFormat="1" ht="24" x14ac:dyDescent="0.25">
      <c r="A45" s="450">
        <v>21499</v>
      </c>
      <c r="B45" s="494" t="s">
        <v>43</v>
      </c>
      <c r="C45" s="719">
        <f>F45+I45+L45</f>
        <v>0</v>
      </c>
      <c r="D45" s="442"/>
      <c r="E45" s="443"/>
      <c r="F45" s="444">
        <f>D45+E45</f>
        <v>0</v>
      </c>
      <c r="G45" s="525"/>
      <c r="H45" s="445"/>
      <c r="I45" s="446">
        <f>G45+H45</f>
        <v>0</v>
      </c>
      <c r="J45" s="442"/>
      <c r="K45" s="445"/>
      <c r="L45" s="446">
        <f>J45+K45</f>
        <v>0</v>
      </c>
      <c r="M45" s="514" t="s">
        <v>24</v>
      </c>
      <c r="N45" s="507" t="s">
        <v>24</v>
      </c>
      <c r="O45" s="510" t="s">
        <v>24</v>
      </c>
      <c r="P45" s="515"/>
      <c r="R45" s="559"/>
      <c r="S45" s="559"/>
    </row>
    <row r="46" spans="1:19" ht="24" x14ac:dyDescent="0.25">
      <c r="A46" s="526">
        <v>23000</v>
      </c>
      <c r="B46" s="527" t="s">
        <v>44</v>
      </c>
      <c r="C46" s="718">
        <f>O46</f>
        <v>0</v>
      </c>
      <c r="D46" s="528" t="s">
        <v>24</v>
      </c>
      <c r="E46" s="529" t="s">
        <v>24</v>
      </c>
      <c r="F46" s="530" t="s">
        <v>24</v>
      </c>
      <c r="G46" s="528" t="s">
        <v>24</v>
      </c>
      <c r="H46" s="531" t="s">
        <v>24</v>
      </c>
      <c r="I46" s="532" t="s">
        <v>24</v>
      </c>
      <c r="J46" s="528" t="s">
        <v>24</v>
      </c>
      <c r="K46" s="531" t="s">
        <v>24</v>
      </c>
      <c r="L46" s="532" t="s">
        <v>24</v>
      </c>
      <c r="M46" s="533">
        <f>SUM(M47:M48)</f>
        <v>0</v>
      </c>
      <c r="N46" s="534">
        <f>SUM(N47:N48)</f>
        <v>0</v>
      </c>
      <c r="O46" s="535">
        <f>M46+N46</f>
        <v>0</v>
      </c>
      <c r="P46" s="478"/>
      <c r="R46" s="559"/>
      <c r="S46" s="559"/>
    </row>
    <row r="47" spans="1:19" ht="24" x14ac:dyDescent="0.25">
      <c r="A47" s="536">
        <v>23410</v>
      </c>
      <c r="B47" s="537" t="s">
        <v>45</v>
      </c>
      <c r="C47" s="720">
        <f>O47</f>
        <v>0</v>
      </c>
      <c r="D47" s="538" t="s">
        <v>24</v>
      </c>
      <c r="E47" s="539" t="s">
        <v>24</v>
      </c>
      <c r="F47" s="540" t="s">
        <v>24</v>
      </c>
      <c r="G47" s="538" t="s">
        <v>24</v>
      </c>
      <c r="H47" s="541" t="s">
        <v>24</v>
      </c>
      <c r="I47" s="542" t="s">
        <v>24</v>
      </c>
      <c r="J47" s="538" t="s">
        <v>24</v>
      </c>
      <c r="K47" s="541" t="s">
        <v>24</v>
      </c>
      <c r="L47" s="542" t="s">
        <v>24</v>
      </c>
      <c r="M47" s="543"/>
      <c r="N47" s="544"/>
      <c r="O47" s="545">
        <f>M47+N47</f>
        <v>0</v>
      </c>
      <c r="P47" s="546"/>
      <c r="R47" s="559"/>
      <c r="S47" s="559"/>
    </row>
    <row r="48" spans="1:19" ht="24" x14ac:dyDescent="0.25">
      <c r="A48" s="536">
        <v>23510</v>
      </c>
      <c r="B48" s="537" t="s">
        <v>46</v>
      </c>
      <c r="C48" s="720">
        <f>O48</f>
        <v>0</v>
      </c>
      <c r="D48" s="538" t="s">
        <v>24</v>
      </c>
      <c r="E48" s="539" t="s">
        <v>24</v>
      </c>
      <c r="F48" s="540" t="s">
        <v>24</v>
      </c>
      <c r="G48" s="538" t="s">
        <v>24</v>
      </c>
      <c r="H48" s="541" t="s">
        <v>24</v>
      </c>
      <c r="I48" s="542" t="s">
        <v>24</v>
      </c>
      <c r="J48" s="538" t="s">
        <v>24</v>
      </c>
      <c r="K48" s="541" t="s">
        <v>24</v>
      </c>
      <c r="L48" s="542" t="s">
        <v>24</v>
      </c>
      <c r="M48" s="543"/>
      <c r="N48" s="544"/>
      <c r="O48" s="545">
        <f>M48+N48</f>
        <v>0</v>
      </c>
      <c r="P48" s="546"/>
      <c r="R48" s="559"/>
      <c r="S48" s="559"/>
    </row>
    <row r="49" spans="1:19" x14ac:dyDescent="0.25">
      <c r="A49" s="547"/>
      <c r="B49" s="537"/>
      <c r="C49" s="721"/>
      <c r="D49" s="538"/>
      <c r="E49" s="539"/>
      <c r="F49" s="548"/>
      <c r="G49" s="538"/>
      <c r="H49" s="541"/>
      <c r="I49" s="542"/>
      <c r="J49" s="549"/>
      <c r="K49" s="550"/>
      <c r="L49" s="551"/>
      <c r="M49" s="552"/>
      <c r="N49" s="553"/>
      <c r="O49" s="551"/>
      <c r="P49" s="546"/>
      <c r="R49" s="559"/>
      <c r="S49" s="559"/>
    </row>
    <row r="50" spans="1:19" s="420" customFormat="1" x14ac:dyDescent="0.25">
      <c r="A50" s="413"/>
      <c r="B50" s="414" t="s">
        <v>47</v>
      </c>
      <c r="C50" s="722"/>
      <c r="D50" s="554"/>
      <c r="E50" s="555"/>
      <c r="F50" s="556"/>
      <c r="G50" s="554"/>
      <c r="H50" s="557"/>
      <c r="I50" s="558"/>
      <c r="J50" s="554"/>
      <c r="K50" s="557"/>
      <c r="L50" s="558"/>
      <c r="M50" s="559"/>
      <c r="N50" s="555"/>
      <c r="O50" s="558"/>
      <c r="P50" s="560"/>
      <c r="R50" s="559"/>
      <c r="S50" s="559"/>
    </row>
    <row r="51" spans="1:19" s="420" customFormat="1" ht="12.75" thickBot="1" x14ac:dyDescent="0.3">
      <c r="A51" s="561"/>
      <c r="B51" s="422" t="s">
        <v>48</v>
      </c>
      <c r="C51" s="723">
        <f t="shared" ref="C51:C114" si="8">F51+I51+L51+O51</f>
        <v>79264</v>
      </c>
      <c r="D51" s="562">
        <f t="shared" ref="D51" si="9">SUM(D52,D283)</f>
        <v>56057</v>
      </c>
      <c r="E51" s="563">
        <f>SUM(E52,E283)</f>
        <v>0</v>
      </c>
      <c r="F51" s="564">
        <f t="shared" ref="F51:F115" si="10">D51+E51</f>
        <v>56057</v>
      </c>
      <c r="G51" s="562">
        <f>SUM(G52,G283)</f>
        <v>23207</v>
      </c>
      <c r="H51" s="565">
        <f>SUM(H52,H283)</f>
        <v>0</v>
      </c>
      <c r="I51" s="566">
        <f t="shared" ref="I51:I115" si="11">G51+H51</f>
        <v>23207</v>
      </c>
      <c r="J51" s="562">
        <f>SUM(J52,J283)</f>
        <v>0</v>
      </c>
      <c r="K51" s="565">
        <f>SUM(K52,K283)</f>
        <v>0</v>
      </c>
      <c r="L51" s="566">
        <f t="shared" ref="L51:L115" si="12">J51+K51</f>
        <v>0</v>
      </c>
      <c r="M51" s="567">
        <f>SUM(M52,M283)</f>
        <v>0</v>
      </c>
      <c r="N51" s="563">
        <f>SUM(N52,N283)</f>
        <v>0</v>
      </c>
      <c r="O51" s="566">
        <f t="shared" ref="O51:O115" si="13">M51+N51</f>
        <v>0</v>
      </c>
      <c r="P51" s="430"/>
      <c r="R51" s="559"/>
      <c r="S51" s="559"/>
    </row>
    <row r="52" spans="1:19" s="420" customFormat="1" ht="36.75" thickTop="1" x14ac:dyDescent="0.25">
      <c r="A52" s="568"/>
      <c r="B52" s="569" t="s">
        <v>49</v>
      </c>
      <c r="C52" s="724">
        <f t="shared" si="8"/>
        <v>79264</v>
      </c>
      <c r="D52" s="570">
        <f t="shared" ref="D52" si="14">SUM(D53,D195)</f>
        <v>56057</v>
      </c>
      <c r="E52" s="571">
        <f>SUM(E53,E195)</f>
        <v>0</v>
      </c>
      <c r="F52" s="572">
        <f t="shared" si="10"/>
        <v>56057</v>
      </c>
      <c r="G52" s="570">
        <f>SUM(G53,G195)</f>
        <v>23207</v>
      </c>
      <c r="H52" s="573">
        <f>SUM(H53,H195)</f>
        <v>0</v>
      </c>
      <c r="I52" s="574">
        <f t="shared" si="11"/>
        <v>23207</v>
      </c>
      <c r="J52" s="570">
        <f>SUM(J53,J195)</f>
        <v>0</v>
      </c>
      <c r="K52" s="573">
        <f>SUM(K53,K195)</f>
        <v>0</v>
      </c>
      <c r="L52" s="574">
        <f t="shared" si="12"/>
        <v>0</v>
      </c>
      <c r="M52" s="575">
        <f>SUM(M53,M195)</f>
        <v>0</v>
      </c>
      <c r="N52" s="571">
        <f>SUM(N53,N195)</f>
        <v>0</v>
      </c>
      <c r="O52" s="574">
        <f t="shared" si="13"/>
        <v>0</v>
      </c>
      <c r="P52" s="576"/>
      <c r="R52" s="559"/>
      <c r="S52" s="559"/>
    </row>
    <row r="53" spans="1:19" s="420" customFormat="1" ht="24" x14ac:dyDescent="0.25">
      <c r="A53" s="577"/>
      <c r="B53" s="413" t="s">
        <v>50</v>
      </c>
      <c r="C53" s="722">
        <f t="shared" si="8"/>
        <v>79264</v>
      </c>
      <c r="D53" s="554">
        <f t="shared" ref="D53" si="15">SUM(D54,D76,D174,D188)</f>
        <v>56057</v>
      </c>
      <c r="E53" s="555">
        <f>SUM(E54,E76,E174,E188)</f>
        <v>0</v>
      </c>
      <c r="F53" s="578">
        <f t="shared" si="10"/>
        <v>56057</v>
      </c>
      <c r="G53" s="554">
        <f>SUM(G54,G76,G174,G188)</f>
        <v>23207</v>
      </c>
      <c r="H53" s="557">
        <f>SUM(H54,H76,H174,H188)</f>
        <v>0</v>
      </c>
      <c r="I53" s="558">
        <f t="shared" si="11"/>
        <v>23207</v>
      </c>
      <c r="J53" s="554">
        <f>SUM(J54,J76,J174,J188)</f>
        <v>0</v>
      </c>
      <c r="K53" s="557">
        <f>SUM(K54,K76,K174,K188)</f>
        <v>0</v>
      </c>
      <c r="L53" s="558">
        <f t="shared" si="12"/>
        <v>0</v>
      </c>
      <c r="M53" s="559">
        <f>SUM(M54,M76,M174,M188)</f>
        <v>0</v>
      </c>
      <c r="N53" s="555">
        <f>SUM(N54,N76,N174,N188)</f>
        <v>0</v>
      </c>
      <c r="O53" s="558">
        <f t="shared" si="13"/>
        <v>0</v>
      </c>
      <c r="P53" s="560"/>
      <c r="R53" s="559"/>
      <c r="S53" s="559"/>
    </row>
    <row r="54" spans="1:19" s="420" customFormat="1" x14ac:dyDescent="0.25">
      <c r="A54" s="519">
        <v>1000</v>
      </c>
      <c r="B54" s="519" t="s">
        <v>51</v>
      </c>
      <c r="C54" s="725">
        <f t="shared" si="8"/>
        <v>0</v>
      </c>
      <c r="D54" s="579">
        <f t="shared" ref="D54" si="16">SUM(D55,D68)</f>
        <v>0</v>
      </c>
      <c r="E54" s="580">
        <f>SUM(E55,E68)</f>
        <v>0</v>
      </c>
      <c r="F54" s="581">
        <f t="shared" si="10"/>
        <v>0</v>
      </c>
      <c r="G54" s="579">
        <f>SUM(G55,G68)</f>
        <v>0</v>
      </c>
      <c r="H54" s="582">
        <f>SUM(H55,H68)</f>
        <v>0</v>
      </c>
      <c r="I54" s="583">
        <f t="shared" si="11"/>
        <v>0</v>
      </c>
      <c r="J54" s="579">
        <f>SUM(J55,J68)</f>
        <v>0</v>
      </c>
      <c r="K54" s="582">
        <f>SUM(K55,K68)</f>
        <v>0</v>
      </c>
      <c r="L54" s="583">
        <f t="shared" si="12"/>
        <v>0</v>
      </c>
      <c r="M54" s="584">
        <f>SUM(M55,M68)</f>
        <v>0</v>
      </c>
      <c r="N54" s="580">
        <f>SUM(N55,N68)</f>
        <v>0</v>
      </c>
      <c r="O54" s="583">
        <f t="shared" si="13"/>
        <v>0</v>
      </c>
      <c r="P54" s="585"/>
      <c r="R54" s="559"/>
      <c r="S54" s="559"/>
    </row>
    <row r="55" spans="1:19" x14ac:dyDescent="0.25">
      <c r="A55" s="469">
        <v>1100</v>
      </c>
      <c r="B55" s="586" t="s">
        <v>52</v>
      </c>
      <c r="C55" s="716">
        <f t="shared" si="8"/>
        <v>0</v>
      </c>
      <c r="D55" s="480">
        <f t="shared" ref="D55" si="17">SUM(D56,D59,D67)</f>
        <v>0</v>
      </c>
      <c r="E55" s="587">
        <f>SUM(E56,E59,E67)</f>
        <v>0</v>
      </c>
      <c r="F55" s="588">
        <f t="shared" si="10"/>
        <v>0</v>
      </c>
      <c r="G55" s="480">
        <f>SUM(G56,G59,G67)</f>
        <v>0</v>
      </c>
      <c r="H55" s="481">
        <f>SUM(H56,H59,H67)</f>
        <v>0</v>
      </c>
      <c r="I55" s="482">
        <f t="shared" si="11"/>
        <v>0</v>
      </c>
      <c r="J55" s="480">
        <f>SUM(J56,J59,J67)</f>
        <v>0</v>
      </c>
      <c r="K55" s="481">
        <f>SUM(K56,K59,K67)</f>
        <v>0</v>
      </c>
      <c r="L55" s="482">
        <f t="shared" si="12"/>
        <v>0</v>
      </c>
      <c r="M55" s="589">
        <f>SUM(M56,M59,M67)</f>
        <v>0</v>
      </c>
      <c r="N55" s="590">
        <f>SUM(N56,N59,N67)</f>
        <v>0</v>
      </c>
      <c r="O55" s="591">
        <f t="shared" si="13"/>
        <v>0</v>
      </c>
      <c r="P55" s="592"/>
      <c r="R55" s="559"/>
      <c r="S55" s="559"/>
    </row>
    <row r="56" spans="1:19" x14ac:dyDescent="0.25">
      <c r="A56" s="593">
        <v>1110</v>
      </c>
      <c r="B56" s="537" t="s">
        <v>53</v>
      </c>
      <c r="C56" s="721">
        <f t="shared" si="8"/>
        <v>0</v>
      </c>
      <c r="D56" s="594">
        <f t="shared" ref="D56" si="18">SUM(D57:D58)</f>
        <v>0</v>
      </c>
      <c r="E56" s="595">
        <f>SUM(E57:E58)</f>
        <v>0</v>
      </c>
      <c r="F56" s="596">
        <f t="shared" si="10"/>
        <v>0</v>
      </c>
      <c r="G56" s="594">
        <f>SUM(G57:G58)</f>
        <v>0</v>
      </c>
      <c r="H56" s="597">
        <f>SUM(H57:H58)</f>
        <v>0</v>
      </c>
      <c r="I56" s="598">
        <f t="shared" si="11"/>
        <v>0</v>
      </c>
      <c r="J56" s="594">
        <f>SUM(J57:J58)</f>
        <v>0</v>
      </c>
      <c r="K56" s="597">
        <f>SUM(K57:K58)</f>
        <v>0</v>
      </c>
      <c r="L56" s="598">
        <f t="shared" si="12"/>
        <v>0</v>
      </c>
      <c r="M56" s="599">
        <f>SUM(M57:M58)</f>
        <v>0</v>
      </c>
      <c r="N56" s="595">
        <f>SUM(N57:N58)</f>
        <v>0</v>
      </c>
      <c r="O56" s="598">
        <f t="shared" si="13"/>
        <v>0</v>
      </c>
      <c r="P56" s="546"/>
      <c r="R56" s="559"/>
      <c r="S56" s="559"/>
    </row>
    <row r="57" spans="1:19" x14ac:dyDescent="0.25">
      <c r="A57" s="441">
        <v>1111</v>
      </c>
      <c r="B57" s="484" t="s">
        <v>54</v>
      </c>
      <c r="C57" s="717">
        <f t="shared" si="8"/>
        <v>0</v>
      </c>
      <c r="D57" s="490"/>
      <c r="E57" s="600"/>
      <c r="F57" s="601">
        <f t="shared" si="10"/>
        <v>0</v>
      </c>
      <c r="G57" s="490"/>
      <c r="H57" s="491"/>
      <c r="I57" s="492">
        <f t="shared" si="11"/>
        <v>0</v>
      </c>
      <c r="J57" s="490"/>
      <c r="K57" s="491"/>
      <c r="L57" s="492">
        <f t="shared" si="12"/>
        <v>0</v>
      </c>
      <c r="M57" s="602"/>
      <c r="N57" s="600"/>
      <c r="O57" s="492">
        <f t="shared" si="13"/>
        <v>0</v>
      </c>
      <c r="P57" s="448"/>
      <c r="R57" s="559"/>
      <c r="S57" s="559"/>
    </row>
    <row r="58" spans="1:19" ht="44.25" customHeight="1" x14ac:dyDescent="0.25">
      <c r="A58" s="450">
        <v>1119</v>
      </c>
      <c r="B58" s="494" t="s">
        <v>55</v>
      </c>
      <c r="C58" s="664">
        <f t="shared" si="8"/>
        <v>0</v>
      </c>
      <c r="D58" s="500"/>
      <c r="E58" s="603"/>
      <c r="F58" s="604">
        <f t="shared" si="10"/>
        <v>0</v>
      </c>
      <c r="G58" s="500"/>
      <c r="H58" s="501"/>
      <c r="I58" s="502">
        <f t="shared" si="11"/>
        <v>0</v>
      </c>
      <c r="J58" s="500"/>
      <c r="K58" s="501"/>
      <c r="L58" s="502">
        <f t="shared" si="12"/>
        <v>0</v>
      </c>
      <c r="M58" s="605"/>
      <c r="N58" s="603"/>
      <c r="O58" s="502">
        <f t="shared" si="13"/>
        <v>0</v>
      </c>
      <c r="P58" s="457"/>
      <c r="R58" s="559"/>
      <c r="S58" s="559"/>
    </row>
    <row r="59" spans="1:19" ht="23.25" customHeight="1" x14ac:dyDescent="0.25">
      <c r="A59" s="606">
        <v>1140</v>
      </c>
      <c r="B59" s="494" t="s">
        <v>56</v>
      </c>
      <c r="C59" s="664">
        <f t="shared" si="8"/>
        <v>0</v>
      </c>
      <c r="D59" s="607">
        <f t="shared" ref="D59" si="19">SUM(D60:D66)</f>
        <v>0</v>
      </c>
      <c r="E59" s="608">
        <f>SUM(E60:E66)</f>
        <v>0</v>
      </c>
      <c r="F59" s="609">
        <f>D59+E59</f>
        <v>0</v>
      </c>
      <c r="G59" s="607">
        <f>SUM(G60:G66)</f>
        <v>0</v>
      </c>
      <c r="H59" s="610">
        <f>SUM(H60:H66)</f>
        <v>0</v>
      </c>
      <c r="I59" s="611">
        <f t="shared" si="11"/>
        <v>0</v>
      </c>
      <c r="J59" s="607">
        <f>SUM(J60:J66)</f>
        <v>0</v>
      </c>
      <c r="K59" s="610">
        <f>SUM(K60:K66)</f>
        <v>0</v>
      </c>
      <c r="L59" s="611">
        <f t="shared" si="12"/>
        <v>0</v>
      </c>
      <c r="M59" s="612">
        <f>SUM(M60:M66)</f>
        <v>0</v>
      </c>
      <c r="N59" s="608">
        <f>SUM(N60:N66)</f>
        <v>0</v>
      </c>
      <c r="O59" s="611">
        <f t="shared" si="13"/>
        <v>0</v>
      </c>
      <c r="P59" s="457"/>
      <c r="R59" s="559"/>
      <c r="S59" s="559"/>
    </row>
    <row r="60" spans="1:19" x14ac:dyDescent="0.25">
      <c r="A60" s="450">
        <v>1141</v>
      </c>
      <c r="B60" s="494" t="s">
        <v>57</v>
      </c>
      <c r="C60" s="664">
        <f t="shared" si="8"/>
        <v>0</v>
      </c>
      <c r="D60" s="500"/>
      <c r="E60" s="603"/>
      <c r="F60" s="604">
        <f t="shared" si="10"/>
        <v>0</v>
      </c>
      <c r="G60" s="500"/>
      <c r="H60" s="501"/>
      <c r="I60" s="502">
        <f t="shared" si="11"/>
        <v>0</v>
      </c>
      <c r="J60" s="500"/>
      <c r="K60" s="501"/>
      <c r="L60" s="502">
        <f t="shared" si="12"/>
        <v>0</v>
      </c>
      <c r="M60" s="605"/>
      <c r="N60" s="603"/>
      <c r="O60" s="502">
        <f t="shared" si="13"/>
        <v>0</v>
      </c>
      <c r="P60" s="457"/>
      <c r="R60" s="559"/>
      <c r="S60" s="559"/>
    </row>
    <row r="61" spans="1:19" ht="24.75" customHeight="1" x14ac:dyDescent="0.25">
      <c r="A61" s="450">
        <v>1142</v>
      </c>
      <c r="B61" s="494" t="s">
        <v>58</v>
      </c>
      <c r="C61" s="664">
        <f t="shared" si="8"/>
        <v>0</v>
      </c>
      <c r="D61" s="500"/>
      <c r="E61" s="603"/>
      <c r="F61" s="604">
        <f t="shared" si="10"/>
        <v>0</v>
      </c>
      <c r="G61" s="500"/>
      <c r="H61" s="501"/>
      <c r="I61" s="502">
        <f t="shared" si="11"/>
        <v>0</v>
      </c>
      <c r="J61" s="500"/>
      <c r="K61" s="501"/>
      <c r="L61" s="502">
        <f t="shared" si="12"/>
        <v>0</v>
      </c>
      <c r="M61" s="605"/>
      <c r="N61" s="603"/>
      <c r="O61" s="502">
        <f t="shared" si="13"/>
        <v>0</v>
      </c>
      <c r="P61" s="457"/>
      <c r="R61" s="559"/>
      <c r="S61" s="559"/>
    </row>
    <row r="62" spans="1:19" ht="24" x14ac:dyDescent="0.25">
      <c r="A62" s="450">
        <v>1145</v>
      </c>
      <c r="B62" s="494" t="s">
        <v>59</v>
      </c>
      <c r="C62" s="664">
        <f t="shared" si="8"/>
        <v>0</v>
      </c>
      <c r="D62" s="500"/>
      <c r="E62" s="603"/>
      <c r="F62" s="604">
        <f t="shared" si="10"/>
        <v>0</v>
      </c>
      <c r="G62" s="500"/>
      <c r="H62" s="501"/>
      <c r="I62" s="502">
        <f t="shared" si="11"/>
        <v>0</v>
      </c>
      <c r="J62" s="500"/>
      <c r="K62" s="501"/>
      <c r="L62" s="502">
        <f t="shared" si="12"/>
        <v>0</v>
      </c>
      <c r="M62" s="605"/>
      <c r="N62" s="603"/>
      <c r="O62" s="502">
        <f t="shared" si="13"/>
        <v>0</v>
      </c>
      <c r="P62" s="457"/>
      <c r="R62" s="559"/>
      <c r="S62" s="559"/>
    </row>
    <row r="63" spans="1:19" ht="27.75" customHeight="1" x14ac:dyDescent="0.25">
      <c r="A63" s="450">
        <v>1146</v>
      </c>
      <c r="B63" s="494" t="s">
        <v>60</v>
      </c>
      <c r="C63" s="664">
        <f t="shared" si="8"/>
        <v>0</v>
      </c>
      <c r="D63" s="500"/>
      <c r="E63" s="603"/>
      <c r="F63" s="604">
        <f t="shared" si="10"/>
        <v>0</v>
      </c>
      <c r="G63" s="500"/>
      <c r="H63" s="501"/>
      <c r="I63" s="502">
        <f t="shared" si="11"/>
        <v>0</v>
      </c>
      <c r="J63" s="500"/>
      <c r="K63" s="501"/>
      <c r="L63" s="502">
        <f t="shared" si="12"/>
        <v>0</v>
      </c>
      <c r="M63" s="605"/>
      <c r="N63" s="603"/>
      <c r="O63" s="502">
        <f t="shared" si="13"/>
        <v>0</v>
      </c>
      <c r="P63" s="457"/>
      <c r="R63" s="559"/>
      <c r="S63" s="559"/>
    </row>
    <row r="64" spans="1:19" x14ac:dyDescent="0.25">
      <c r="A64" s="450">
        <v>1147</v>
      </c>
      <c r="B64" s="494" t="s">
        <v>61</v>
      </c>
      <c r="C64" s="664">
        <f t="shared" si="8"/>
        <v>0</v>
      </c>
      <c r="D64" s="500"/>
      <c r="E64" s="603"/>
      <c r="F64" s="604">
        <f t="shared" si="10"/>
        <v>0</v>
      </c>
      <c r="G64" s="500"/>
      <c r="H64" s="501"/>
      <c r="I64" s="502">
        <f t="shared" si="11"/>
        <v>0</v>
      </c>
      <c r="J64" s="500"/>
      <c r="K64" s="501"/>
      <c r="L64" s="502">
        <f t="shared" si="12"/>
        <v>0</v>
      </c>
      <c r="M64" s="605"/>
      <c r="N64" s="603"/>
      <c r="O64" s="502">
        <f t="shared" si="13"/>
        <v>0</v>
      </c>
      <c r="P64" s="457"/>
      <c r="R64" s="559"/>
      <c r="S64" s="559"/>
    </row>
    <row r="65" spans="1:19" x14ac:dyDescent="0.25">
      <c r="A65" s="450">
        <v>1148</v>
      </c>
      <c r="B65" s="494" t="s">
        <v>295</v>
      </c>
      <c r="C65" s="664">
        <f t="shared" si="8"/>
        <v>0</v>
      </c>
      <c r="D65" s="500"/>
      <c r="E65" s="603"/>
      <c r="F65" s="604">
        <f t="shared" si="10"/>
        <v>0</v>
      </c>
      <c r="G65" s="500"/>
      <c r="H65" s="501"/>
      <c r="I65" s="502">
        <f t="shared" si="11"/>
        <v>0</v>
      </c>
      <c r="J65" s="500"/>
      <c r="K65" s="501"/>
      <c r="L65" s="502">
        <f t="shared" si="12"/>
        <v>0</v>
      </c>
      <c r="M65" s="605"/>
      <c r="N65" s="603"/>
      <c r="O65" s="502">
        <f t="shared" si="13"/>
        <v>0</v>
      </c>
      <c r="P65" s="457"/>
      <c r="R65" s="559"/>
      <c r="S65" s="559"/>
    </row>
    <row r="66" spans="1:19" ht="37.5" customHeight="1" x14ac:dyDescent="0.25">
      <c r="A66" s="450">
        <v>1149</v>
      </c>
      <c r="B66" s="494" t="s">
        <v>62</v>
      </c>
      <c r="C66" s="664">
        <f t="shared" si="8"/>
        <v>0</v>
      </c>
      <c r="D66" s="500"/>
      <c r="E66" s="603"/>
      <c r="F66" s="604">
        <f t="shared" si="10"/>
        <v>0</v>
      </c>
      <c r="G66" s="500"/>
      <c r="H66" s="501"/>
      <c r="I66" s="502">
        <f t="shared" si="11"/>
        <v>0</v>
      </c>
      <c r="J66" s="500"/>
      <c r="K66" s="501"/>
      <c r="L66" s="502">
        <f t="shared" si="12"/>
        <v>0</v>
      </c>
      <c r="M66" s="605"/>
      <c r="N66" s="603"/>
      <c r="O66" s="502">
        <f t="shared" si="13"/>
        <v>0</v>
      </c>
      <c r="P66" s="457"/>
      <c r="R66" s="559"/>
      <c r="S66" s="559"/>
    </row>
    <row r="67" spans="1:19" ht="36" x14ac:dyDescent="0.25">
      <c r="A67" s="593">
        <v>1150</v>
      </c>
      <c r="B67" s="537" t="s">
        <v>63</v>
      </c>
      <c r="C67" s="664">
        <f t="shared" si="8"/>
        <v>0</v>
      </c>
      <c r="D67" s="613"/>
      <c r="E67" s="614"/>
      <c r="F67" s="615">
        <f t="shared" si="10"/>
        <v>0</v>
      </c>
      <c r="G67" s="613"/>
      <c r="H67" s="616"/>
      <c r="I67" s="617">
        <f t="shared" si="11"/>
        <v>0</v>
      </c>
      <c r="J67" s="613"/>
      <c r="K67" s="616"/>
      <c r="L67" s="617">
        <f t="shared" si="12"/>
        <v>0</v>
      </c>
      <c r="M67" s="618"/>
      <c r="N67" s="614"/>
      <c r="O67" s="617">
        <f t="shared" si="13"/>
        <v>0</v>
      </c>
      <c r="P67" s="546"/>
      <c r="R67" s="559"/>
      <c r="S67" s="559"/>
    </row>
    <row r="68" spans="1:19" ht="36" x14ac:dyDescent="0.25">
      <c r="A68" s="469">
        <v>1200</v>
      </c>
      <c r="B68" s="586" t="s">
        <v>64</v>
      </c>
      <c r="C68" s="716">
        <f t="shared" si="8"/>
        <v>0</v>
      </c>
      <c r="D68" s="480">
        <f t="shared" ref="D68" si="20">SUM(D69:D70)</f>
        <v>0</v>
      </c>
      <c r="E68" s="587">
        <f>SUM(E69:E70)</f>
        <v>0</v>
      </c>
      <c r="F68" s="588">
        <f>D68+E68</f>
        <v>0</v>
      </c>
      <c r="G68" s="480">
        <f>SUM(G69:G70)</f>
        <v>0</v>
      </c>
      <c r="H68" s="481">
        <f>SUM(H69:H70)</f>
        <v>0</v>
      </c>
      <c r="I68" s="482">
        <f t="shared" si="11"/>
        <v>0</v>
      </c>
      <c r="J68" s="480">
        <f>SUM(J69:J70)</f>
        <v>0</v>
      </c>
      <c r="K68" s="481">
        <f>SUM(K69:K70)</f>
        <v>0</v>
      </c>
      <c r="L68" s="482">
        <f t="shared" si="12"/>
        <v>0</v>
      </c>
      <c r="M68" s="619">
        <f>SUM(M69:M70)</f>
        <v>0</v>
      </c>
      <c r="N68" s="587">
        <f>SUM(N69:N70)</f>
        <v>0</v>
      </c>
      <c r="O68" s="482">
        <f t="shared" si="13"/>
        <v>0</v>
      </c>
      <c r="P68" s="478"/>
      <c r="R68" s="559"/>
      <c r="S68" s="559"/>
    </row>
    <row r="69" spans="1:19" ht="24" x14ac:dyDescent="0.25">
      <c r="A69" s="620">
        <v>1210</v>
      </c>
      <c r="B69" s="484" t="s">
        <v>65</v>
      </c>
      <c r="C69" s="717">
        <f t="shared" si="8"/>
        <v>0</v>
      </c>
      <c r="D69" s="490"/>
      <c r="E69" s="600"/>
      <c r="F69" s="601">
        <f t="shared" si="10"/>
        <v>0</v>
      </c>
      <c r="G69" s="490"/>
      <c r="H69" s="491"/>
      <c r="I69" s="492">
        <f t="shared" si="11"/>
        <v>0</v>
      </c>
      <c r="J69" s="490"/>
      <c r="K69" s="491"/>
      <c r="L69" s="492">
        <f t="shared" si="12"/>
        <v>0</v>
      </c>
      <c r="M69" s="602"/>
      <c r="N69" s="600"/>
      <c r="O69" s="492">
        <f t="shared" si="13"/>
        <v>0</v>
      </c>
      <c r="P69" s="448"/>
      <c r="R69" s="559"/>
      <c r="S69" s="559"/>
    </row>
    <row r="70" spans="1:19" ht="24" x14ac:dyDescent="0.25">
      <c r="A70" s="606">
        <v>1220</v>
      </c>
      <c r="B70" s="494" t="s">
        <v>66</v>
      </c>
      <c r="C70" s="664">
        <f t="shared" si="8"/>
        <v>0</v>
      </c>
      <c r="D70" s="607">
        <f t="shared" ref="D70" si="21">SUM(D71:D75)</f>
        <v>0</v>
      </c>
      <c r="E70" s="608">
        <f>SUM(E71:E75)</f>
        <v>0</v>
      </c>
      <c r="F70" s="609">
        <f t="shared" si="10"/>
        <v>0</v>
      </c>
      <c r="G70" s="607">
        <f>SUM(G71:G75)</f>
        <v>0</v>
      </c>
      <c r="H70" s="610">
        <f>SUM(H71:H75)</f>
        <v>0</v>
      </c>
      <c r="I70" s="611">
        <f t="shared" si="11"/>
        <v>0</v>
      </c>
      <c r="J70" s="607">
        <f>SUM(J71:J75)</f>
        <v>0</v>
      </c>
      <c r="K70" s="610">
        <f>SUM(K71:K75)</f>
        <v>0</v>
      </c>
      <c r="L70" s="611">
        <f t="shared" si="12"/>
        <v>0</v>
      </c>
      <c r="M70" s="612">
        <f>SUM(M71:M75)</f>
        <v>0</v>
      </c>
      <c r="N70" s="608">
        <f>SUM(N71:N75)</f>
        <v>0</v>
      </c>
      <c r="O70" s="611">
        <f t="shared" si="13"/>
        <v>0</v>
      </c>
      <c r="P70" s="457"/>
      <c r="R70" s="559"/>
      <c r="S70" s="559"/>
    </row>
    <row r="71" spans="1:19" ht="60" x14ac:dyDescent="0.25">
      <c r="A71" s="450">
        <v>1221</v>
      </c>
      <c r="B71" s="494" t="s">
        <v>296</v>
      </c>
      <c r="C71" s="664">
        <f t="shared" si="8"/>
        <v>0</v>
      </c>
      <c r="D71" s="500"/>
      <c r="E71" s="603"/>
      <c r="F71" s="604">
        <f t="shared" si="10"/>
        <v>0</v>
      </c>
      <c r="G71" s="500"/>
      <c r="H71" s="501"/>
      <c r="I71" s="502">
        <f t="shared" si="11"/>
        <v>0</v>
      </c>
      <c r="J71" s="500"/>
      <c r="K71" s="501"/>
      <c r="L71" s="502">
        <f t="shared" si="12"/>
        <v>0</v>
      </c>
      <c r="M71" s="605"/>
      <c r="N71" s="603"/>
      <c r="O71" s="502">
        <f t="shared" si="13"/>
        <v>0</v>
      </c>
      <c r="P71" s="457"/>
      <c r="R71" s="559"/>
      <c r="S71" s="559"/>
    </row>
    <row r="72" spans="1:19" x14ac:dyDescent="0.25">
      <c r="A72" s="450">
        <v>1223</v>
      </c>
      <c r="B72" s="494" t="s">
        <v>67</v>
      </c>
      <c r="C72" s="664">
        <f t="shared" si="8"/>
        <v>0</v>
      </c>
      <c r="D72" s="500"/>
      <c r="E72" s="603"/>
      <c r="F72" s="604">
        <f t="shared" si="10"/>
        <v>0</v>
      </c>
      <c r="G72" s="500"/>
      <c r="H72" s="501"/>
      <c r="I72" s="502">
        <f t="shared" si="11"/>
        <v>0</v>
      </c>
      <c r="J72" s="500"/>
      <c r="K72" s="501"/>
      <c r="L72" s="502">
        <f t="shared" si="12"/>
        <v>0</v>
      </c>
      <c r="M72" s="605"/>
      <c r="N72" s="603"/>
      <c r="O72" s="502">
        <f t="shared" si="13"/>
        <v>0</v>
      </c>
      <c r="P72" s="457"/>
      <c r="R72" s="559"/>
      <c r="S72" s="559"/>
    </row>
    <row r="73" spans="1:19" x14ac:dyDescent="0.25">
      <c r="A73" s="450">
        <v>1225</v>
      </c>
      <c r="B73" s="494" t="s">
        <v>293</v>
      </c>
      <c r="C73" s="664">
        <f t="shared" si="8"/>
        <v>0</v>
      </c>
      <c r="D73" s="500"/>
      <c r="E73" s="603"/>
      <c r="F73" s="604">
        <f t="shared" si="10"/>
        <v>0</v>
      </c>
      <c r="G73" s="500"/>
      <c r="H73" s="501"/>
      <c r="I73" s="502">
        <f t="shared" si="11"/>
        <v>0</v>
      </c>
      <c r="J73" s="500"/>
      <c r="K73" s="501"/>
      <c r="L73" s="502">
        <f t="shared" si="12"/>
        <v>0</v>
      </c>
      <c r="M73" s="605"/>
      <c r="N73" s="603"/>
      <c r="O73" s="502">
        <f t="shared" si="13"/>
        <v>0</v>
      </c>
      <c r="P73" s="457"/>
      <c r="R73" s="559"/>
      <c r="S73" s="559"/>
    </row>
    <row r="74" spans="1:19" ht="36" x14ac:dyDescent="0.25">
      <c r="A74" s="450">
        <v>1227</v>
      </c>
      <c r="B74" s="494" t="s">
        <v>68</v>
      </c>
      <c r="C74" s="664">
        <f t="shared" si="8"/>
        <v>0</v>
      </c>
      <c r="D74" s="500"/>
      <c r="E74" s="603"/>
      <c r="F74" s="604">
        <f t="shared" si="10"/>
        <v>0</v>
      </c>
      <c r="G74" s="500"/>
      <c r="H74" s="501"/>
      <c r="I74" s="502">
        <f t="shared" si="11"/>
        <v>0</v>
      </c>
      <c r="J74" s="500"/>
      <c r="K74" s="501"/>
      <c r="L74" s="502">
        <f t="shared" si="12"/>
        <v>0</v>
      </c>
      <c r="M74" s="605"/>
      <c r="N74" s="603"/>
      <c r="O74" s="502">
        <f t="shared" si="13"/>
        <v>0</v>
      </c>
      <c r="P74" s="457"/>
      <c r="R74" s="559"/>
      <c r="S74" s="559"/>
    </row>
    <row r="75" spans="1:19" ht="60" x14ac:dyDescent="0.25">
      <c r="A75" s="450">
        <v>1228</v>
      </c>
      <c r="B75" s="494" t="s">
        <v>297</v>
      </c>
      <c r="C75" s="664">
        <f t="shared" si="8"/>
        <v>0</v>
      </c>
      <c r="D75" s="500"/>
      <c r="E75" s="603"/>
      <c r="F75" s="604">
        <f t="shared" si="10"/>
        <v>0</v>
      </c>
      <c r="G75" s="500"/>
      <c r="H75" s="501"/>
      <c r="I75" s="502">
        <f t="shared" si="11"/>
        <v>0</v>
      </c>
      <c r="J75" s="500"/>
      <c r="K75" s="501"/>
      <c r="L75" s="502">
        <f t="shared" si="12"/>
        <v>0</v>
      </c>
      <c r="M75" s="605"/>
      <c r="N75" s="603"/>
      <c r="O75" s="502">
        <f t="shared" si="13"/>
        <v>0</v>
      </c>
      <c r="P75" s="457"/>
      <c r="R75" s="559"/>
      <c r="S75" s="559"/>
    </row>
    <row r="76" spans="1:19" ht="15" customHeight="1" x14ac:dyDescent="0.25">
      <c r="A76" s="519">
        <v>2000</v>
      </c>
      <c r="B76" s="519" t="s">
        <v>69</v>
      </c>
      <c r="C76" s="725">
        <f t="shared" si="8"/>
        <v>79264</v>
      </c>
      <c r="D76" s="579">
        <f t="shared" ref="D76" si="22">SUM(D77,D84,D131,D165,D166,D173)</f>
        <v>56057</v>
      </c>
      <c r="E76" s="580">
        <f>SUM(E77,E84,E131,E165,E166,E173)</f>
        <v>0</v>
      </c>
      <c r="F76" s="581">
        <f t="shared" si="10"/>
        <v>56057</v>
      </c>
      <c r="G76" s="579">
        <f>SUM(G77,G84,G131,G165,G166,G173)</f>
        <v>23207</v>
      </c>
      <c r="H76" s="582">
        <f>SUM(H77,H84,H131,H165,H166,H173)</f>
        <v>0</v>
      </c>
      <c r="I76" s="583">
        <f t="shared" si="11"/>
        <v>23207</v>
      </c>
      <c r="J76" s="579">
        <f>SUM(J77,J84,J131,J165,J166,J173)</f>
        <v>0</v>
      </c>
      <c r="K76" s="582">
        <f>SUM(K77,K84,K131,K165,K166,K173)</f>
        <v>0</v>
      </c>
      <c r="L76" s="583">
        <f t="shared" si="12"/>
        <v>0</v>
      </c>
      <c r="M76" s="584">
        <f>SUM(M77,M84,M131,M165,M166,M173)</f>
        <v>0</v>
      </c>
      <c r="N76" s="580">
        <f>SUM(N77,N84,N131,N165,N166,N173)</f>
        <v>0</v>
      </c>
      <c r="O76" s="583">
        <f t="shared" si="13"/>
        <v>0</v>
      </c>
      <c r="P76" s="585"/>
      <c r="R76" s="559"/>
      <c r="S76" s="559"/>
    </row>
    <row r="77" spans="1:19" ht="36" customHeight="1" x14ac:dyDescent="0.25">
      <c r="A77" s="469">
        <v>2100</v>
      </c>
      <c r="B77" s="586" t="s">
        <v>298</v>
      </c>
      <c r="C77" s="716">
        <f t="shared" si="8"/>
        <v>0</v>
      </c>
      <c r="D77" s="480">
        <f t="shared" ref="D77" si="23">SUM(D78,D81)</f>
        <v>0</v>
      </c>
      <c r="E77" s="587">
        <f>SUM(E78,E81)</f>
        <v>0</v>
      </c>
      <c r="F77" s="588">
        <f t="shared" si="10"/>
        <v>0</v>
      </c>
      <c r="G77" s="480">
        <f>SUM(G78,G81)</f>
        <v>0</v>
      </c>
      <c r="H77" s="481">
        <f>SUM(H78,H81)</f>
        <v>0</v>
      </c>
      <c r="I77" s="482">
        <f t="shared" si="11"/>
        <v>0</v>
      </c>
      <c r="J77" s="480">
        <f>SUM(J78,J81)</f>
        <v>0</v>
      </c>
      <c r="K77" s="481">
        <f>SUM(K78,K81)</f>
        <v>0</v>
      </c>
      <c r="L77" s="482">
        <f t="shared" si="12"/>
        <v>0</v>
      </c>
      <c r="M77" s="619">
        <f>SUM(M78,M81)</f>
        <v>0</v>
      </c>
      <c r="N77" s="587">
        <f>SUM(N78,N81)</f>
        <v>0</v>
      </c>
      <c r="O77" s="482">
        <f t="shared" si="13"/>
        <v>0</v>
      </c>
      <c r="P77" s="478"/>
      <c r="R77" s="559"/>
      <c r="S77" s="559"/>
    </row>
    <row r="78" spans="1:19" ht="24" x14ac:dyDescent="0.25">
      <c r="A78" s="620">
        <v>2110</v>
      </c>
      <c r="B78" s="484" t="s">
        <v>299</v>
      </c>
      <c r="C78" s="717">
        <f t="shared" si="8"/>
        <v>0</v>
      </c>
      <c r="D78" s="621">
        <f t="shared" ref="D78" si="24">SUM(D79:D80)</f>
        <v>0</v>
      </c>
      <c r="E78" s="622">
        <f>SUM(E79:E80)</f>
        <v>0</v>
      </c>
      <c r="F78" s="556">
        <f t="shared" si="10"/>
        <v>0</v>
      </c>
      <c r="G78" s="621">
        <f>SUM(G79:G80)</f>
        <v>0</v>
      </c>
      <c r="H78" s="623">
        <f>SUM(H79:H80)</f>
        <v>0</v>
      </c>
      <c r="I78" s="624">
        <f t="shared" si="11"/>
        <v>0</v>
      </c>
      <c r="J78" s="621">
        <f>SUM(J79:J80)</f>
        <v>0</v>
      </c>
      <c r="K78" s="623">
        <f>SUM(K79:K80)</f>
        <v>0</v>
      </c>
      <c r="L78" s="624">
        <f t="shared" si="12"/>
        <v>0</v>
      </c>
      <c r="M78" s="625">
        <f>SUM(M79:M80)</f>
        <v>0</v>
      </c>
      <c r="N78" s="622">
        <f>SUM(N79:N80)</f>
        <v>0</v>
      </c>
      <c r="O78" s="624">
        <f t="shared" si="13"/>
        <v>0</v>
      </c>
      <c r="P78" s="448"/>
      <c r="R78" s="559"/>
      <c r="S78" s="559"/>
    </row>
    <row r="79" spans="1:19" x14ac:dyDescent="0.25">
      <c r="A79" s="450">
        <v>2111</v>
      </c>
      <c r="B79" s="494" t="s">
        <v>70</v>
      </c>
      <c r="C79" s="664">
        <f t="shared" si="8"/>
        <v>0</v>
      </c>
      <c r="D79" s="500"/>
      <c r="E79" s="603"/>
      <c r="F79" s="604">
        <f t="shared" si="10"/>
        <v>0</v>
      </c>
      <c r="G79" s="500"/>
      <c r="H79" s="501"/>
      <c r="I79" s="502">
        <f t="shared" si="11"/>
        <v>0</v>
      </c>
      <c r="J79" s="500"/>
      <c r="K79" s="501"/>
      <c r="L79" s="502">
        <f t="shared" si="12"/>
        <v>0</v>
      </c>
      <c r="M79" s="605"/>
      <c r="N79" s="603"/>
      <c r="O79" s="502">
        <f t="shared" si="13"/>
        <v>0</v>
      </c>
      <c r="P79" s="457"/>
      <c r="R79" s="559"/>
      <c r="S79" s="559"/>
    </row>
    <row r="80" spans="1:19" ht="24" x14ac:dyDescent="0.25">
      <c r="A80" s="450">
        <v>2112</v>
      </c>
      <c r="B80" s="494" t="s">
        <v>300</v>
      </c>
      <c r="C80" s="664">
        <f t="shared" si="8"/>
        <v>0</v>
      </c>
      <c r="D80" s="500"/>
      <c r="E80" s="603"/>
      <c r="F80" s="604">
        <f t="shared" si="10"/>
        <v>0</v>
      </c>
      <c r="G80" s="500"/>
      <c r="H80" s="501"/>
      <c r="I80" s="502">
        <f t="shared" si="11"/>
        <v>0</v>
      </c>
      <c r="J80" s="500"/>
      <c r="K80" s="501"/>
      <c r="L80" s="502">
        <f t="shared" si="12"/>
        <v>0</v>
      </c>
      <c r="M80" s="605"/>
      <c r="N80" s="603"/>
      <c r="O80" s="502">
        <f t="shared" si="13"/>
        <v>0</v>
      </c>
      <c r="P80" s="457"/>
      <c r="R80" s="559"/>
      <c r="S80" s="559"/>
    </row>
    <row r="81" spans="1:19" ht="24" x14ac:dyDescent="0.25">
      <c r="A81" s="606">
        <v>2120</v>
      </c>
      <c r="B81" s="494" t="s">
        <v>301</v>
      </c>
      <c r="C81" s="664">
        <f t="shared" si="8"/>
        <v>0</v>
      </c>
      <c r="D81" s="607">
        <f t="shared" ref="D81" si="25">SUM(D82:D83)</f>
        <v>0</v>
      </c>
      <c r="E81" s="608">
        <f>SUM(E82:E83)</f>
        <v>0</v>
      </c>
      <c r="F81" s="609">
        <f t="shared" si="10"/>
        <v>0</v>
      </c>
      <c r="G81" s="607">
        <f>SUM(G82:G83)</f>
        <v>0</v>
      </c>
      <c r="H81" s="610">
        <f>SUM(H82:H83)</f>
        <v>0</v>
      </c>
      <c r="I81" s="611">
        <f t="shared" si="11"/>
        <v>0</v>
      </c>
      <c r="J81" s="607">
        <f>SUM(J82:J83)</f>
        <v>0</v>
      </c>
      <c r="K81" s="610">
        <f>SUM(K82:K83)</f>
        <v>0</v>
      </c>
      <c r="L81" s="611">
        <f t="shared" si="12"/>
        <v>0</v>
      </c>
      <c r="M81" s="612">
        <f>SUM(M82:M83)</f>
        <v>0</v>
      </c>
      <c r="N81" s="608">
        <f>SUM(N82:N83)</f>
        <v>0</v>
      </c>
      <c r="O81" s="611">
        <f t="shared" si="13"/>
        <v>0</v>
      </c>
      <c r="P81" s="457"/>
      <c r="R81" s="559"/>
      <c r="S81" s="559"/>
    </row>
    <row r="82" spans="1:19" x14ac:dyDescent="0.25">
      <c r="A82" s="450">
        <v>2121</v>
      </c>
      <c r="B82" s="494" t="s">
        <v>70</v>
      </c>
      <c r="C82" s="664">
        <f t="shared" si="8"/>
        <v>0</v>
      </c>
      <c r="D82" s="500"/>
      <c r="E82" s="603"/>
      <c r="F82" s="604">
        <f t="shared" si="10"/>
        <v>0</v>
      </c>
      <c r="G82" s="500"/>
      <c r="H82" s="501"/>
      <c r="I82" s="502">
        <f t="shared" si="11"/>
        <v>0</v>
      </c>
      <c r="J82" s="500"/>
      <c r="K82" s="501"/>
      <c r="L82" s="502">
        <f t="shared" si="12"/>
        <v>0</v>
      </c>
      <c r="M82" s="605"/>
      <c r="N82" s="603"/>
      <c r="O82" s="502">
        <f t="shared" si="13"/>
        <v>0</v>
      </c>
      <c r="P82" s="457"/>
      <c r="R82" s="559"/>
      <c r="S82" s="559"/>
    </row>
    <row r="83" spans="1:19" ht="24" x14ac:dyDescent="0.25">
      <c r="A83" s="450">
        <v>2122</v>
      </c>
      <c r="B83" s="494" t="s">
        <v>300</v>
      </c>
      <c r="C83" s="664">
        <f t="shared" si="8"/>
        <v>0</v>
      </c>
      <c r="D83" s="500"/>
      <c r="E83" s="603"/>
      <c r="F83" s="604">
        <f t="shared" si="10"/>
        <v>0</v>
      </c>
      <c r="G83" s="500"/>
      <c r="H83" s="501"/>
      <c r="I83" s="502">
        <f t="shared" si="11"/>
        <v>0</v>
      </c>
      <c r="J83" s="500"/>
      <c r="K83" s="501"/>
      <c r="L83" s="502">
        <f t="shared" si="12"/>
        <v>0</v>
      </c>
      <c r="M83" s="605"/>
      <c r="N83" s="603"/>
      <c r="O83" s="502">
        <f t="shared" si="13"/>
        <v>0</v>
      </c>
      <c r="P83" s="457"/>
      <c r="R83" s="559"/>
      <c r="S83" s="559"/>
    </row>
    <row r="84" spans="1:19" x14ac:dyDescent="0.25">
      <c r="A84" s="469">
        <v>2200</v>
      </c>
      <c r="B84" s="586" t="s">
        <v>71</v>
      </c>
      <c r="C84" s="626">
        <f t="shared" si="8"/>
        <v>3565</v>
      </c>
      <c r="D84" s="480">
        <f t="shared" ref="D84" si="26">SUM(D85,D90,D96,D104,D113,D117,D123,D129)</f>
        <v>0</v>
      </c>
      <c r="E84" s="587">
        <f>SUM(E85,E90,E96,E104,E113,E117,E123,E129)</f>
        <v>0</v>
      </c>
      <c r="F84" s="588">
        <f t="shared" si="10"/>
        <v>0</v>
      </c>
      <c r="G84" s="480">
        <f>SUM(G85,G90,G96,G104,G113,G117,G123,G129)</f>
        <v>0</v>
      </c>
      <c r="H84" s="481">
        <f>SUM(H85,H90,H96,H104,H113,H117,H123,H129)</f>
        <v>3565</v>
      </c>
      <c r="I84" s="482">
        <f t="shared" si="11"/>
        <v>3565</v>
      </c>
      <c r="J84" s="480">
        <f>SUM(J85,J90,J96,J104,J113,J117,J123,J129)</f>
        <v>0</v>
      </c>
      <c r="K84" s="481">
        <f>SUM(K85,K90,K96,K104,K113,K117,K123,K129)</f>
        <v>0</v>
      </c>
      <c r="L84" s="482">
        <f t="shared" si="12"/>
        <v>0</v>
      </c>
      <c r="M84" s="627">
        <f>SUM(M85,M90,M96,M104,M113,M117,M123,M129)</f>
        <v>0</v>
      </c>
      <c r="N84" s="628">
        <f>SUM(N85,N90,N96,N104,N113,N117,N123,N129)</f>
        <v>0</v>
      </c>
      <c r="O84" s="629">
        <f t="shared" si="13"/>
        <v>0</v>
      </c>
      <c r="P84" s="630"/>
      <c r="R84" s="559"/>
      <c r="S84" s="559"/>
    </row>
    <row r="85" spans="1:19" ht="24" x14ac:dyDescent="0.25">
      <c r="A85" s="593">
        <v>2210</v>
      </c>
      <c r="B85" s="537" t="s">
        <v>72</v>
      </c>
      <c r="C85" s="721">
        <f t="shared" si="8"/>
        <v>0</v>
      </c>
      <c r="D85" s="594">
        <f t="shared" ref="D85" si="27">SUM(D86:D89)</f>
        <v>0</v>
      </c>
      <c r="E85" s="595">
        <f>SUM(E86:E89)</f>
        <v>0</v>
      </c>
      <c r="F85" s="596">
        <f t="shared" si="10"/>
        <v>0</v>
      </c>
      <c r="G85" s="594">
        <f>SUM(G86:G89)</f>
        <v>0</v>
      </c>
      <c r="H85" s="597">
        <f>SUM(H86:H89)</f>
        <v>0</v>
      </c>
      <c r="I85" s="598">
        <f t="shared" si="11"/>
        <v>0</v>
      </c>
      <c r="J85" s="594">
        <f>SUM(J86:J89)</f>
        <v>0</v>
      </c>
      <c r="K85" s="597">
        <f>SUM(K86:K89)</f>
        <v>0</v>
      </c>
      <c r="L85" s="598">
        <f t="shared" si="12"/>
        <v>0</v>
      </c>
      <c r="M85" s="599">
        <f>SUM(M86:M89)</f>
        <v>0</v>
      </c>
      <c r="N85" s="595">
        <f>SUM(N86:N89)</f>
        <v>0</v>
      </c>
      <c r="O85" s="598">
        <f t="shared" si="13"/>
        <v>0</v>
      </c>
      <c r="P85" s="546"/>
      <c r="R85" s="559"/>
      <c r="S85" s="559"/>
    </row>
    <row r="86" spans="1:19" ht="24" x14ac:dyDescent="0.25">
      <c r="A86" s="441">
        <v>2211</v>
      </c>
      <c r="B86" s="484" t="s">
        <v>73</v>
      </c>
      <c r="C86" s="664">
        <f t="shared" si="8"/>
        <v>0</v>
      </c>
      <c r="D86" s="490"/>
      <c r="E86" s="600"/>
      <c r="F86" s="601">
        <f t="shared" si="10"/>
        <v>0</v>
      </c>
      <c r="G86" s="490"/>
      <c r="H86" s="491"/>
      <c r="I86" s="492">
        <f t="shared" si="11"/>
        <v>0</v>
      </c>
      <c r="J86" s="490"/>
      <c r="K86" s="491"/>
      <c r="L86" s="492">
        <f t="shared" si="12"/>
        <v>0</v>
      </c>
      <c r="M86" s="602"/>
      <c r="N86" s="600"/>
      <c r="O86" s="492">
        <f t="shared" si="13"/>
        <v>0</v>
      </c>
      <c r="P86" s="448"/>
      <c r="R86" s="559"/>
      <c r="S86" s="559"/>
    </row>
    <row r="87" spans="1:19" ht="36" x14ac:dyDescent="0.25">
      <c r="A87" s="450">
        <v>2212</v>
      </c>
      <c r="B87" s="494" t="s">
        <v>74</v>
      </c>
      <c r="C87" s="664">
        <f t="shared" si="8"/>
        <v>0</v>
      </c>
      <c r="D87" s="500"/>
      <c r="E87" s="603"/>
      <c r="F87" s="604">
        <f t="shared" si="10"/>
        <v>0</v>
      </c>
      <c r="G87" s="500"/>
      <c r="H87" s="501"/>
      <c r="I87" s="502">
        <f t="shared" si="11"/>
        <v>0</v>
      </c>
      <c r="J87" s="500"/>
      <c r="K87" s="501"/>
      <c r="L87" s="502">
        <f t="shared" si="12"/>
        <v>0</v>
      </c>
      <c r="M87" s="605"/>
      <c r="N87" s="603"/>
      <c r="O87" s="502">
        <f t="shared" si="13"/>
        <v>0</v>
      </c>
      <c r="P87" s="457"/>
      <c r="R87" s="559"/>
      <c r="S87" s="559"/>
    </row>
    <row r="88" spans="1:19" ht="24" x14ac:dyDescent="0.25">
      <c r="A88" s="450">
        <v>2214</v>
      </c>
      <c r="B88" s="494" t="s">
        <v>75</v>
      </c>
      <c r="C88" s="664">
        <f t="shared" si="8"/>
        <v>0</v>
      </c>
      <c r="D88" s="500"/>
      <c r="E88" s="603"/>
      <c r="F88" s="604">
        <f t="shared" si="10"/>
        <v>0</v>
      </c>
      <c r="G88" s="500"/>
      <c r="H88" s="501"/>
      <c r="I88" s="502">
        <f t="shared" si="11"/>
        <v>0</v>
      </c>
      <c r="J88" s="500"/>
      <c r="K88" s="501"/>
      <c r="L88" s="502">
        <f t="shared" si="12"/>
        <v>0</v>
      </c>
      <c r="M88" s="605"/>
      <c r="N88" s="603"/>
      <c r="O88" s="502">
        <f t="shared" si="13"/>
        <v>0</v>
      </c>
      <c r="P88" s="457"/>
      <c r="R88" s="559"/>
      <c r="S88" s="559"/>
    </row>
    <row r="89" spans="1:19" x14ac:dyDescent="0.25">
      <c r="A89" s="450">
        <v>2219</v>
      </c>
      <c r="B89" s="494" t="s">
        <v>76</v>
      </c>
      <c r="C89" s="664">
        <f t="shared" si="8"/>
        <v>0</v>
      </c>
      <c r="D89" s="500"/>
      <c r="E89" s="603"/>
      <c r="F89" s="604">
        <f t="shared" si="10"/>
        <v>0</v>
      </c>
      <c r="G89" s="500"/>
      <c r="H89" s="501"/>
      <c r="I89" s="502">
        <f t="shared" si="11"/>
        <v>0</v>
      </c>
      <c r="J89" s="500"/>
      <c r="K89" s="501"/>
      <c r="L89" s="502">
        <f t="shared" si="12"/>
        <v>0</v>
      </c>
      <c r="M89" s="605"/>
      <c r="N89" s="603"/>
      <c r="O89" s="502">
        <f t="shared" si="13"/>
        <v>0</v>
      </c>
      <c r="P89" s="457"/>
      <c r="R89" s="559"/>
      <c r="S89" s="559"/>
    </row>
    <row r="90" spans="1:19" ht="24" x14ac:dyDescent="0.25">
      <c r="A90" s="606">
        <v>2220</v>
      </c>
      <c r="B90" s="494" t="s">
        <v>77</v>
      </c>
      <c r="C90" s="664">
        <f t="shared" si="8"/>
        <v>3565</v>
      </c>
      <c r="D90" s="607">
        <f t="shared" ref="D90" si="28">SUM(D91:D95)</f>
        <v>0</v>
      </c>
      <c r="E90" s="608">
        <f>SUM(E91:E95)</f>
        <v>0</v>
      </c>
      <c r="F90" s="609">
        <f t="shared" si="10"/>
        <v>0</v>
      </c>
      <c r="G90" s="607">
        <f>SUM(G91:G95)</f>
        <v>0</v>
      </c>
      <c r="H90" s="610">
        <f>SUM(H91:H95)</f>
        <v>3565</v>
      </c>
      <c r="I90" s="611">
        <f t="shared" si="11"/>
        <v>3565</v>
      </c>
      <c r="J90" s="607">
        <f>SUM(J91:J95)</f>
        <v>0</v>
      </c>
      <c r="K90" s="610">
        <f>SUM(K91:K95)</f>
        <v>0</v>
      </c>
      <c r="L90" s="611">
        <f t="shared" si="12"/>
        <v>0</v>
      </c>
      <c r="M90" s="612">
        <f>SUM(M91:M95)</f>
        <v>0</v>
      </c>
      <c r="N90" s="608">
        <f>SUM(N91:N95)</f>
        <v>0</v>
      </c>
      <c r="O90" s="611">
        <f t="shared" si="13"/>
        <v>0</v>
      </c>
      <c r="P90" s="457"/>
      <c r="R90" s="559"/>
      <c r="S90" s="559"/>
    </row>
    <row r="91" spans="1:19" ht="24" x14ac:dyDescent="0.25">
      <c r="A91" s="450">
        <v>2221</v>
      </c>
      <c r="B91" s="494" t="s">
        <v>78</v>
      </c>
      <c r="C91" s="664">
        <f t="shared" si="8"/>
        <v>2333</v>
      </c>
      <c r="D91" s="500"/>
      <c r="E91" s="603"/>
      <c r="F91" s="604">
        <f t="shared" si="10"/>
        <v>0</v>
      </c>
      <c r="G91" s="500"/>
      <c r="H91" s="202">
        <v>2333</v>
      </c>
      <c r="I91" s="110">
        <f t="shared" si="11"/>
        <v>2333</v>
      </c>
      <c r="J91" s="253"/>
      <c r="K91" s="202"/>
      <c r="L91" s="110">
        <f t="shared" si="12"/>
        <v>0</v>
      </c>
      <c r="M91" s="125"/>
      <c r="N91" s="59"/>
      <c r="O91" s="110">
        <f t="shared" si="13"/>
        <v>0</v>
      </c>
      <c r="P91" s="344" t="s">
        <v>342</v>
      </c>
      <c r="R91" s="559"/>
      <c r="S91" s="559"/>
    </row>
    <row r="92" spans="1:19" ht="24" x14ac:dyDescent="0.25">
      <c r="A92" s="450">
        <v>2222</v>
      </c>
      <c r="B92" s="494" t="s">
        <v>79</v>
      </c>
      <c r="C92" s="664">
        <f t="shared" si="8"/>
        <v>426</v>
      </c>
      <c r="D92" s="500"/>
      <c r="E92" s="603"/>
      <c r="F92" s="604">
        <f t="shared" si="10"/>
        <v>0</v>
      </c>
      <c r="G92" s="500"/>
      <c r="H92" s="202">
        <v>426</v>
      </c>
      <c r="I92" s="110">
        <f t="shared" si="11"/>
        <v>426</v>
      </c>
      <c r="J92" s="253"/>
      <c r="K92" s="202"/>
      <c r="L92" s="110">
        <f t="shared" si="12"/>
        <v>0</v>
      </c>
      <c r="M92" s="125"/>
      <c r="N92" s="59"/>
      <c r="O92" s="110">
        <f t="shared" si="13"/>
        <v>0</v>
      </c>
      <c r="P92" s="344" t="s">
        <v>342</v>
      </c>
      <c r="R92" s="559"/>
      <c r="S92" s="559"/>
    </row>
    <row r="93" spans="1:19" ht="24" x14ac:dyDescent="0.25">
      <c r="A93" s="450">
        <v>2223</v>
      </c>
      <c r="B93" s="494" t="s">
        <v>80</v>
      </c>
      <c r="C93" s="664">
        <f t="shared" si="8"/>
        <v>706</v>
      </c>
      <c r="D93" s="500"/>
      <c r="E93" s="603"/>
      <c r="F93" s="604">
        <f t="shared" si="10"/>
        <v>0</v>
      </c>
      <c r="G93" s="500"/>
      <c r="H93" s="202">
        <v>706</v>
      </c>
      <c r="I93" s="110">
        <f t="shared" si="11"/>
        <v>706</v>
      </c>
      <c r="J93" s="253"/>
      <c r="K93" s="202"/>
      <c r="L93" s="110">
        <f t="shared" si="12"/>
        <v>0</v>
      </c>
      <c r="M93" s="125"/>
      <c r="N93" s="59"/>
      <c r="O93" s="110">
        <f t="shared" si="13"/>
        <v>0</v>
      </c>
      <c r="P93" s="344" t="s">
        <v>342</v>
      </c>
      <c r="R93" s="559"/>
      <c r="S93" s="559"/>
    </row>
    <row r="94" spans="1:19" ht="35.25" customHeight="1" x14ac:dyDescent="0.25">
      <c r="A94" s="450">
        <v>2224</v>
      </c>
      <c r="B94" s="494" t="s">
        <v>302</v>
      </c>
      <c r="C94" s="664">
        <f t="shared" si="8"/>
        <v>79</v>
      </c>
      <c r="D94" s="500"/>
      <c r="E94" s="603"/>
      <c r="F94" s="604">
        <f t="shared" si="10"/>
        <v>0</v>
      </c>
      <c r="G94" s="500"/>
      <c r="H94" s="202">
        <v>79</v>
      </c>
      <c r="I94" s="110">
        <f t="shared" si="11"/>
        <v>79</v>
      </c>
      <c r="J94" s="253"/>
      <c r="K94" s="202"/>
      <c r="L94" s="110">
        <f t="shared" si="12"/>
        <v>0</v>
      </c>
      <c r="M94" s="125"/>
      <c r="N94" s="59"/>
      <c r="O94" s="110">
        <f t="shared" si="13"/>
        <v>0</v>
      </c>
      <c r="P94" s="344" t="s">
        <v>342</v>
      </c>
      <c r="R94" s="559"/>
      <c r="S94" s="559"/>
    </row>
    <row r="95" spans="1:19" ht="24" x14ac:dyDescent="0.25">
      <c r="A95" s="450">
        <v>2229</v>
      </c>
      <c r="B95" s="494" t="s">
        <v>81</v>
      </c>
      <c r="C95" s="664">
        <f t="shared" si="8"/>
        <v>21</v>
      </c>
      <c r="D95" s="500"/>
      <c r="E95" s="603"/>
      <c r="F95" s="604">
        <f t="shared" si="10"/>
        <v>0</v>
      </c>
      <c r="G95" s="500"/>
      <c r="H95" s="202">
        <v>21</v>
      </c>
      <c r="I95" s="110">
        <f t="shared" si="11"/>
        <v>21</v>
      </c>
      <c r="J95" s="253"/>
      <c r="K95" s="202"/>
      <c r="L95" s="110">
        <f t="shared" si="12"/>
        <v>0</v>
      </c>
      <c r="M95" s="125"/>
      <c r="N95" s="59"/>
      <c r="O95" s="110">
        <f t="shared" si="13"/>
        <v>0</v>
      </c>
      <c r="P95" s="344" t="s">
        <v>342</v>
      </c>
      <c r="R95" s="559"/>
      <c r="S95" s="559"/>
    </row>
    <row r="96" spans="1:19" ht="36" x14ac:dyDescent="0.25">
      <c r="A96" s="606">
        <v>2230</v>
      </c>
      <c r="B96" s="494" t="s">
        <v>82</v>
      </c>
      <c r="C96" s="664">
        <f t="shared" si="8"/>
        <v>0</v>
      </c>
      <c r="D96" s="607">
        <f t="shared" ref="D96" si="29">SUM(D97:D103)</f>
        <v>0</v>
      </c>
      <c r="E96" s="608">
        <f>SUM(E97:E103)</f>
        <v>0</v>
      </c>
      <c r="F96" s="609">
        <f t="shared" si="10"/>
        <v>0</v>
      </c>
      <c r="G96" s="607">
        <f>SUM(G97:G103)</f>
        <v>0</v>
      </c>
      <c r="H96" s="610">
        <f>SUM(H97:H103)</f>
        <v>0</v>
      </c>
      <c r="I96" s="611">
        <f t="shared" si="11"/>
        <v>0</v>
      </c>
      <c r="J96" s="607">
        <f>SUM(J97:J103)</f>
        <v>0</v>
      </c>
      <c r="K96" s="610">
        <f>SUM(K97:K103)</f>
        <v>0</v>
      </c>
      <c r="L96" s="611">
        <f t="shared" si="12"/>
        <v>0</v>
      </c>
      <c r="M96" s="612">
        <f>SUM(M97:M103)</f>
        <v>0</v>
      </c>
      <c r="N96" s="608">
        <f>SUM(N97:N103)</f>
        <v>0</v>
      </c>
      <c r="O96" s="611">
        <f t="shared" si="13"/>
        <v>0</v>
      </c>
      <c r="P96" s="457"/>
      <c r="R96" s="559"/>
      <c r="S96" s="559"/>
    </row>
    <row r="97" spans="1:19" ht="24" x14ac:dyDescent="0.25">
      <c r="A97" s="450">
        <v>2231</v>
      </c>
      <c r="B97" s="494" t="s">
        <v>303</v>
      </c>
      <c r="C97" s="664">
        <f t="shared" si="8"/>
        <v>0</v>
      </c>
      <c r="D97" s="500"/>
      <c r="E97" s="603"/>
      <c r="F97" s="604">
        <f t="shared" si="10"/>
        <v>0</v>
      </c>
      <c r="G97" s="500"/>
      <c r="H97" s="501"/>
      <c r="I97" s="502">
        <f t="shared" si="11"/>
        <v>0</v>
      </c>
      <c r="J97" s="500"/>
      <c r="K97" s="501"/>
      <c r="L97" s="502">
        <f t="shared" si="12"/>
        <v>0</v>
      </c>
      <c r="M97" s="605"/>
      <c r="N97" s="603"/>
      <c r="O97" s="502">
        <f t="shared" si="13"/>
        <v>0</v>
      </c>
      <c r="P97" s="457"/>
      <c r="R97" s="559"/>
      <c r="S97" s="559"/>
    </row>
    <row r="98" spans="1:19" ht="36" x14ac:dyDescent="0.25">
      <c r="A98" s="450">
        <v>2232</v>
      </c>
      <c r="B98" s="494" t="s">
        <v>83</v>
      </c>
      <c r="C98" s="664">
        <f t="shared" si="8"/>
        <v>0</v>
      </c>
      <c r="D98" s="500"/>
      <c r="E98" s="603"/>
      <c r="F98" s="604">
        <f t="shared" si="10"/>
        <v>0</v>
      </c>
      <c r="G98" s="500"/>
      <c r="H98" s="501"/>
      <c r="I98" s="502">
        <f t="shared" si="11"/>
        <v>0</v>
      </c>
      <c r="J98" s="500"/>
      <c r="K98" s="501"/>
      <c r="L98" s="502">
        <f t="shared" si="12"/>
        <v>0</v>
      </c>
      <c r="M98" s="605"/>
      <c r="N98" s="603"/>
      <c r="O98" s="502">
        <f t="shared" si="13"/>
        <v>0</v>
      </c>
      <c r="P98" s="457"/>
      <c r="R98" s="559"/>
      <c r="S98" s="559"/>
    </row>
    <row r="99" spans="1:19" ht="24" x14ac:dyDescent="0.25">
      <c r="A99" s="441">
        <v>2233</v>
      </c>
      <c r="B99" s="484" t="s">
        <v>84</v>
      </c>
      <c r="C99" s="664">
        <f t="shared" si="8"/>
        <v>0</v>
      </c>
      <c r="D99" s="490"/>
      <c r="E99" s="600"/>
      <c r="F99" s="601">
        <f t="shared" si="10"/>
        <v>0</v>
      </c>
      <c r="G99" s="490"/>
      <c r="H99" s="491"/>
      <c r="I99" s="492">
        <f t="shared" si="11"/>
        <v>0</v>
      </c>
      <c r="J99" s="490"/>
      <c r="K99" s="491"/>
      <c r="L99" s="492">
        <f t="shared" si="12"/>
        <v>0</v>
      </c>
      <c r="M99" s="602"/>
      <c r="N99" s="600"/>
      <c r="O99" s="492">
        <f t="shared" si="13"/>
        <v>0</v>
      </c>
      <c r="P99" s="448"/>
      <c r="R99" s="559"/>
      <c r="S99" s="559"/>
    </row>
    <row r="100" spans="1:19" ht="36" x14ac:dyDescent="0.25">
      <c r="A100" s="450">
        <v>2234</v>
      </c>
      <c r="B100" s="494" t="s">
        <v>85</v>
      </c>
      <c r="C100" s="664">
        <f t="shared" si="8"/>
        <v>0</v>
      </c>
      <c r="D100" s="500"/>
      <c r="E100" s="603"/>
      <c r="F100" s="604">
        <f t="shared" si="10"/>
        <v>0</v>
      </c>
      <c r="G100" s="500"/>
      <c r="H100" s="501"/>
      <c r="I100" s="502">
        <f t="shared" si="11"/>
        <v>0</v>
      </c>
      <c r="J100" s="500"/>
      <c r="K100" s="501"/>
      <c r="L100" s="502">
        <f t="shared" si="12"/>
        <v>0</v>
      </c>
      <c r="M100" s="605"/>
      <c r="N100" s="603"/>
      <c r="O100" s="502">
        <f t="shared" si="13"/>
        <v>0</v>
      </c>
      <c r="P100" s="457"/>
      <c r="R100" s="559"/>
      <c r="S100" s="559"/>
    </row>
    <row r="101" spans="1:19" ht="24" x14ac:dyDescent="0.25">
      <c r="A101" s="450">
        <v>2235</v>
      </c>
      <c r="B101" s="494" t="s">
        <v>304</v>
      </c>
      <c r="C101" s="664">
        <f t="shared" si="8"/>
        <v>0</v>
      </c>
      <c r="D101" s="500"/>
      <c r="E101" s="603"/>
      <c r="F101" s="604">
        <f t="shared" si="10"/>
        <v>0</v>
      </c>
      <c r="G101" s="500"/>
      <c r="H101" s="501"/>
      <c r="I101" s="502">
        <f t="shared" si="11"/>
        <v>0</v>
      </c>
      <c r="J101" s="500"/>
      <c r="K101" s="501"/>
      <c r="L101" s="502">
        <f t="shared" si="12"/>
        <v>0</v>
      </c>
      <c r="M101" s="605"/>
      <c r="N101" s="603"/>
      <c r="O101" s="502">
        <f t="shared" si="13"/>
        <v>0</v>
      </c>
      <c r="P101" s="457"/>
      <c r="R101" s="559"/>
      <c r="S101" s="559"/>
    </row>
    <row r="102" spans="1:19" x14ac:dyDescent="0.25">
      <c r="A102" s="450">
        <v>2236</v>
      </c>
      <c r="B102" s="494" t="s">
        <v>86</v>
      </c>
      <c r="C102" s="664">
        <f t="shared" si="8"/>
        <v>0</v>
      </c>
      <c r="D102" s="500"/>
      <c r="E102" s="603"/>
      <c r="F102" s="604">
        <f t="shared" si="10"/>
        <v>0</v>
      </c>
      <c r="G102" s="500"/>
      <c r="H102" s="501"/>
      <c r="I102" s="502">
        <f t="shared" si="11"/>
        <v>0</v>
      </c>
      <c r="J102" s="500"/>
      <c r="K102" s="501"/>
      <c r="L102" s="502">
        <f t="shared" si="12"/>
        <v>0</v>
      </c>
      <c r="M102" s="605"/>
      <c r="N102" s="603"/>
      <c r="O102" s="502">
        <f t="shared" si="13"/>
        <v>0</v>
      </c>
      <c r="P102" s="457"/>
      <c r="R102" s="559"/>
      <c r="S102" s="559"/>
    </row>
    <row r="103" spans="1:19" ht="24" x14ac:dyDescent="0.25">
      <c r="A103" s="450">
        <v>2239</v>
      </c>
      <c r="B103" s="494" t="s">
        <v>87</v>
      </c>
      <c r="C103" s="664">
        <f t="shared" si="8"/>
        <v>0</v>
      </c>
      <c r="D103" s="500"/>
      <c r="E103" s="603"/>
      <c r="F103" s="604">
        <f t="shared" si="10"/>
        <v>0</v>
      </c>
      <c r="G103" s="500"/>
      <c r="H103" s="501"/>
      <c r="I103" s="502">
        <f t="shared" si="11"/>
        <v>0</v>
      </c>
      <c r="J103" s="500"/>
      <c r="K103" s="501"/>
      <c r="L103" s="502">
        <f t="shared" si="12"/>
        <v>0</v>
      </c>
      <c r="M103" s="605"/>
      <c r="N103" s="603"/>
      <c r="O103" s="502">
        <f t="shared" si="13"/>
        <v>0</v>
      </c>
      <c r="P103" s="457"/>
      <c r="R103" s="559"/>
      <c r="S103" s="559"/>
    </row>
    <row r="104" spans="1:19" ht="36" x14ac:dyDescent="0.25">
      <c r="A104" s="606">
        <v>2240</v>
      </c>
      <c r="B104" s="494" t="s">
        <v>305</v>
      </c>
      <c r="C104" s="664">
        <f t="shared" si="8"/>
        <v>0</v>
      </c>
      <c r="D104" s="607">
        <f t="shared" ref="D104" si="30">SUM(D105:D112)</f>
        <v>0</v>
      </c>
      <c r="E104" s="608">
        <f>SUM(E105:E112)</f>
        <v>0</v>
      </c>
      <c r="F104" s="609">
        <f t="shared" si="10"/>
        <v>0</v>
      </c>
      <c r="G104" s="607">
        <f>SUM(G105:G112)</f>
        <v>0</v>
      </c>
      <c r="H104" s="610">
        <f>SUM(H105:H112)</f>
        <v>0</v>
      </c>
      <c r="I104" s="611">
        <f t="shared" si="11"/>
        <v>0</v>
      </c>
      <c r="J104" s="607">
        <f>SUM(J105:J112)</f>
        <v>0</v>
      </c>
      <c r="K104" s="610">
        <f>SUM(K105:K112)</f>
        <v>0</v>
      </c>
      <c r="L104" s="611">
        <f t="shared" si="12"/>
        <v>0</v>
      </c>
      <c r="M104" s="612">
        <f>SUM(M105:M112)</f>
        <v>0</v>
      </c>
      <c r="N104" s="608">
        <f>SUM(N105:N112)</f>
        <v>0</v>
      </c>
      <c r="O104" s="611">
        <f t="shared" si="13"/>
        <v>0</v>
      </c>
      <c r="P104" s="457"/>
      <c r="R104" s="559"/>
      <c r="S104" s="559"/>
    </row>
    <row r="105" spans="1:19" x14ac:dyDescent="0.25">
      <c r="A105" s="450">
        <v>2241</v>
      </c>
      <c r="B105" s="494" t="s">
        <v>88</v>
      </c>
      <c r="C105" s="664">
        <f t="shared" si="8"/>
        <v>0</v>
      </c>
      <c r="D105" s="500"/>
      <c r="E105" s="603"/>
      <c r="F105" s="604">
        <f t="shared" si="10"/>
        <v>0</v>
      </c>
      <c r="G105" s="500"/>
      <c r="H105" s="501"/>
      <c r="I105" s="502">
        <f t="shared" si="11"/>
        <v>0</v>
      </c>
      <c r="J105" s="500"/>
      <c r="K105" s="501"/>
      <c r="L105" s="502">
        <f t="shared" si="12"/>
        <v>0</v>
      </c>
      <c r="M105" s="605"/>
      <c r="N105" s="603"/>
      <c r="O105" s="502">
        <f t="shared" si="13"/>
        <v>0</v>
      </c>
      <c r="P105" s="457"/>
      <c r="R105" s="559"/>
      <c r="S105" s="559"/>
    </row>
    <row r="106" spans="1:19" ht="24" x14ac:dyDescent="0.25">
      <c r="A106" s="450">
        <v>2242</v>
      </c>
      <c r="B106" s="494" t="s">
        <v>89</v>
      </c>
      <c r="C106" s="664">
        <f t="shared" si="8"/>
        <v>0</v>
      </c>
      <c r="D106" s="500"/>
      <c r="E106" s="603"/>
      <c r="F106" s="604">
        <f t="shared" si="10"/>
        <v>0</v>
      </c>
      <c r="G106" s="500"/>
      <c r="H106" s="501"/>
      <c r="I106" s="502">
        <f t="shared" si="11"/>
        <v>0</v>
      </c>
      <c r="J106" s="500"/>
      <c r="K106" s="501"/>
      <c r="L106" s="502">
        <f t="shared" si="12"/>
        <v>0</v>
      </c>
      <c r="M106" s="605"/>
      <c r="N106" s="603"/>
      <c r="O106" s="502">
        <f t="shared" si="13"/>
        <v>0</v>
      </c>
      <c r="P106" s="457"/>
      <c r="R106" s="559"/>
      <c r="S106" s="559"/>
    </row>
    <row r="107" spans="1:19" ht="24" x14ac:dyDescent="0.25">
      <c r="A107" s="450">
        <v>2243</v>
      </c>
      <c r="B107" s="494" t="s">
        <v>90</v>
      </c>
      <c r="C107" s="664">
        <f t="shared" si="8"/>
        <v>0</v>
      </c>
      <c r="D107" s="500"/>
      <c r="E107" s="603"/>
      <c r="F107" s="604">
        <f t="shared" si="10"/>
        <v>0</v>
      </c>
      <c r="G107" s="500"/>
      <c r="H107" s="501"/>
      <c r="I107" s="502">
        <f t="shared" si="11"/>
        <v>0</v>
      </c>
      <c r="J107" s="500"/>
      <c r="K107" s="501"/>
      <c r="L107" s="502">
        <f t="shared" si="12"/>
        <v>0</v>
      </c>
      <c r="M107" s="605"/>
      <c r="N107" s="603"/>
      <c r="O107" s="502">
        <f t="shared" si="13"/>
        <v>0</v>
      </c>
      <c r="P107" s="457"/>
      <c r="R107" s="559"/>
      <c r="S107" s="559"/>
    </row>
    <row r="108" spans="1:19" x14ac:dyDescent="0.25">
      <c r="A108" s="450">
        <v>2244</v>
      </c>
      <c r="B108" s="494" t="s">
        <v>306</v>
      </c>
      <c r="C108" s="664">
        <f t="shared" si="8"/>
        <v>0</v>
      </c>
      <c r="D108" s="500"/>
      <c r="E108" s="603"/>
      <c r="F108" s="604">
        <f t="shared" si="10"/>
        <v>0</v>
      </c>
      <c r="G108" s="500"/>
      <c r="H108" s="501"/>
      <c r="I108" s="502">
        <f t="shared" si="11"/>
        <v>0</v>
      </c>
      <c r="J108" s="500"/>
      <c r="K108" s="501"/>
      <c r="L108" s="502">
        <f t="shared" si="12"/>
        <v>0</v>
      </c>
      <c r="M108" s="605"/>
      <c r="N108" s="603"/>
      <c r="O108" s="502">
        <f t="shared" si="13"/>
        <v>0</v>
      </c>
      <c r="P108" s="457"/>
      <c r="R108" s="559"/>
      <c r="S108" s="559"/>
    </row>
    <row r="109" spans="1:19" ht="24" x14ac:dyDescent="0.25">
      <c r="A109" s="450">
        <v>2246</v>
      </c>
      <c r="B109" s="494" t="s">
        <v>91</v>
      </c>
      <c r="C109" s="664">
        <f t="shared" si="8"/>
        <v>0</v>
      </c>
      <c r="D109" s="500"/>
      <c r="E109" s="603"/>
      <c r="F109" s="604">
        <f t="shared" si="10"/>
        <v>0</v>
      </c>
      <c r="G109" s="500"/>
      <c r="H109" s="501"/>
      <c r="I109" s="502">
        <f t="shared" si="11"/>
        <v>0</v>
      </c>
      <c r="J109" s="500"/>
      <c r="K109" s="501"/>
      <c r="L109" s="502">
        <f t="shared" si="12"/>
        <v>0</v>
      </c>
      <c r="M109" s="605"/>
      <c r="N109" s="603"/>
      <c r="O109" s="502">
        <f t="shared" si="13"/>
        <v>0</v>
      </c>
      <c r="P109" s="457"/>
      <c r="R109" s="559"/>
      <c r="S109" s="559"/>
    </row>
    <row r="110" spans="1:19" x14ac:dyDescent="0.25">
      <c r="A110" s="450">
        <v>2247</v>
      </c>
      <c r="B110" s="494" t="s">
        <v>92</v>
      </c>
      <c r="C110" s="664">
        <f t="shared" si="8"/>
        <v>0</v>
      </c>
      <c r="D110" s="500"/>
      <c r="E110" s="603"/>
      <c r="F110" s="604">
        <f t="shared" si="10"/>
        <v>0</v>
      </c>
      <c r="G110" s="500"/>
      <c r="H110" s="501"/>
      <c r="I110" s="502">
        <f t="shared" si="11"/>
        <v>0</v>
      </c>
      <c r="J110" s="500"/>
      <c r="K110" s="501"/>
      <c r="L110" s="502">
        <f t="shared" si="12"/>
        <v>0</v>
      </c>
      <c r="M110" s="605"/>
      <c r="N110" s="603"/>
      <c r="O110" s="502">
        <f t="shared" si="13"/>
        <v>0</v>
      </c>
      <c r="P110" s="457"/>
      <c r="R110" s="559"/>
      <c r="S110" s="559"/>
    </row>
    <row r="111" spans="1:19" ht="24" x14ac:dyDescent="0.25">
      <c r="A111" s="450">
        <v>2248</v>
      </c>
      <c r="B111" s="494" t="s">
        <v>93</v>
      </c>
      <c r="C111" s="664">
        <f t="shared" si="8"/>
        <v>0</v>
      </c>
      <c r="D111" s="500"/>
      <c r="E111" s="603"/>
      <c r="F111" s="604">
        <f t="shared" si="10"/>
        <v>0</v>
      </c>
      <c r="G111" s="500"/>
      <c r="H111" s="501"/>
      <c r="I111" s="502">
        <f t="shared" si="11"/>
        <v>0</v>
      </c>
      <c r="J111" s="500"/>
      <c r="K111" s="501"/>
      <c r="L111" s="502">
        <f t="shared" si="12"/>
        <v>0</v>
      </c>
      <c r="M111" s="605"/>
      <c r="N111" s="603"/>
      <c r="O111" s="502">
        <f t="shared" si="13"/>
        <v>0</v>
      </c>
      <c r="P111" s="457"/>
      <c r="R111" s="559"/>
      <c r="S111" s="559"/>
    </row>
    <row r="112" spans="1:19" ht="24" x14ac:dyDescent="0.25">
      <c r="A112" s="450">
        <v>2249</v>
      </c>
      <c r="B112" s="494" t="s">
        <v>94</v>
      </c>
      <c r="C112" s="664">
        <f t="shared" si="8"/>
        <v>0</v>
      </c>
      <c r="D112" s="500"/>
      <c r="E112" s="603"/>
      <c r="F112" s="604">
        <f t="shared" si="10"/>
        <v>0</v>
      </c>
      <c r="G112" s="500"/>
      <c r="H112" s="501"/>
      <c r="I112" s="502">
        <f t="shared" si="11"/>
        <v>0</v>
      </c>
      <c r="J112" s="500"/>
      <c r="K112" s="501"/>
      <c r="L112" s="502">
        <f t="shared" si="12"/>
        <v>0</v>
      </c>
      <c r="M112" s="605"/>
      <c r="N112" s="603"/>
      <c r="O112" s="502">
        <f t="shared" si="13"/>
        <v>0</v>
      </c>
      <c r="P112" s="457"/>
      <c r="R112" s="559"/>
      <c r="S112" s="559"/>
    </row>
    <row r="113" spans="1:19" x14ac:dyDescent="0.25">
      <c r="A113" s="606">
        <v>2250</v>
      </c>
      <c r="B113" s="494" t="s">
        <v>95</v>
      </c>
      <c r="C113" s="664">
        <f t="shared" si="8"/>
        <v>0</v>
      </c>
      <c r="D113" s="607">
        <f t="shared" ref="D113" si="31">SUM(D114:D116)</f>
        <v>0</v>
      </c>
      <c r="E113" s="608">
        <f>SUM(E114:E116)</f>
        <v>0</v>
      </c>
      <c r="F113" s="609">
        <f t="shared" si="10"/>
        <v>0</v>
      </c>
      <c r="G113" s="607">
        <f>SUM(G114:G116)</f>
        <v>0</v>
      </c>
      <c r="H113" s="610">
        <f>SUM(H114:H116)</f>
        <v>0</v>
      </c>
      <c r="I113" s="611">
        <f t="shared" si="11"/>
        <v>0</v>
      </c>
      <c r="J113" s="607">
        <f>SUM(J114:J116)</f>
        <v>0</v>
      </c>
      <c r="K113" s="610">
        <f>SUM(K114:K116)</f>
        <v>0</v>
      </c>
      <c r="L113" s="611">
        <f t="shared" si="12"/>
        <v>0</v>
      </c>
      <c r="M113" s="612">
        <f>SUM(M114:M116)</f>
        <v>0</v>
      </c>
      <c r="N113" s="608">
        <f>SUM(N114:N116)</f>
        <v>0</v>
      </c>
      <c r="O113" s="611">
        <f t="shared" si="13"/>
        <v>0</v>
      </c>
      <c r="P113" s="457"/>
      <c r="R113" s="559"/>
      <c r="S113" s="559"/>
    </row>
    <row r="114" spans="1:19" x14ac:dyDescent="0.25">
      <c r="A114" s="450">
        <v>2251</v>
      </c>
      <c r="B114" s="494" t="s">
        <v>96</v>
      </c>
      <c r="C114" s="664">
        <f t="shared" si="8"/>
        <v>0</v>
      </c>
      <c r="D114" s="500"/>
      <c r="E114" s="603"/>
      <c r="F114" s="604">
        <f t="shared" si="10"/>
        <v>0</v>
      </c>
      <c r="G114" s="500"/>
      <c r="H114" s="501"/>
      <c r="I114" s="502">
        <f t="shared" si="11"/>
        <v>0</v>
      </c>
      <c r="J114" s="500"/>
      <c r="K114" s="501"/>
      <c r="L114" s="502">
        <f t="shared" si="12"/>
        <v>0</v>
      </c>
      <c r="M114" s="605"/>
      <c r="N114" s="603"/>
      <c r="O114" s="502">
        <f t="shared" si="13"/>
        <v>0</v>
      </c>
      <c r="P114" s="457"/>
      <c r="R114" s="559"/>
      <c r="S114" s="559"/>
    </row>
    <row r="115" spans="1:19" ht="24" x14ac:dyDescent="0.25">
      <c r="A115" s="450">
        <v>2252</v>
      </c>
      <c r="B115" s="494" t="s">
        <v>97</v>
      </c>
      <c r="C115" s="664">
        <f t="shared" ref="C115:C179" si="32">F115+I115+L115+O115</f>
        <v>0</v>
      </c>
      <c r="D115" s="500"/>
      <c r="E115" s="603"/>
      <c r="F115" s="604">
        <f t="shared" si="10"/>
        <v>0</v>
      </c>
      <c r="G115" s="500"/>
      <c r="H115" s="501"/>
      <c r="I115" s="502">
        <f t="shared" si="11"/>
        <v>0</v>
      </c>
      <c r="J115" s="500"/>
      <c r="K115" s="501"/>
      <c r="L115" s="502">
        <f t="shared" si="12"/>
        <v>0</v>
      </c>
      <c r="M115" s="605"/>
      <c r="N115" s="603"/>
      <c r="O115" s="502">
        <f t="shared" si="13"/>
        <v>0</v>
      </c>
      <c r="P115" s="457"/>
      <c r="R115" s="559"/>
      <c r="S115" s="559"/>
    </row>
    <row r="116" spans="1:19" ht="24" x14ac:dyDescent="0.25">
      <c r="A116" s="450">
        <v>2259</v>
      </c>
      <c r="B116" s="494" t="s">
        <v>98</v>
      </c>
      <c r="C116" s="664">
        <f t="shared" si="32"/>
        <v>0</v>
      </c>
      <c r="D116" s="500"/>
      <c r="E116" s="603"/>
      <c r="F116" s="604">
        <f t="shared" ref="F116:F180" si="33">D116+E116</f>
        <v>0</v>
      </c>
      <c r="G116" s="500"/>
      <c r="H116" s="501"/>
      <c r="I116" s="502">
        <f t="shared" ref="I116:I180" si="34">G116+H116</f>
        <v>0</v>
      </c>
      <c r="J116" s="500"/>
      <c r="K116" s="501"/>
      <c r="L116" s="502">
        <f t="shared" ref="L116:L180" si="35">J116+K116</f>
        <v>0</v>
      </c>
      <c r="M116" s="605"/>
      <c r="N116" s="603"/>
      <c r="O116" s="502">
        <f t="shared" ref="O116:O180" si="36">M116+N116</f>
        <v>0</v>
      </c>
      <c r="P116" s="457"/>
      <c r="R116" s="559"/>
      <c r="S116" s="559"/>
    </row>
    <row r="117" spans="1:19" x14ac:dyDescent="0.25">
      <c r="A117" s="606">
        <v>2260</v>
      </c>
      <c r="B117" s="494" t="s">
        <v>99</v>
      </c>
      <c r="C117" s="664">
        <f t="shared" si="32"/>
        <v>0</v>
      </c>
      <c r="D117" s="607">
        <f t="shared" ref="D117" si="37">SUM(D118:D122)</f>
        <v>0</v>
      </c>
      <c r="E117" s="608">
        <f>SUM(E118:E122)</f>
        <v>0</v>
      </c>
      <c r="F117" s="609">
        <f t="shared" si="33"/>
        <v>0</v>
      </c>
      <c r="G117" s="607">
        <f>SUM(G118:G122)</f>
        <v>0</v>
      </c>
      <c r="H117" s="610">
        <f>SUM(H118:H122)</f>
        <v>0</v>
      </c>
      <c r="I117" s="611">
        <f t="shared" si="34"/>
        <v>0</v>
      </c>
      <c r="J117" s="607">
        <f>SUM(J118:J122)</f>
        <v>0</v>
      </c>
      <c r="K117" s="610">
        <f>SUM(K118:K122)</f>
        <v>0</v>
      </c>
      <c r="L117" s="611">
        <f t="shared" si="35"/>
        <v>0</v>
      </c>
      <c r="M117" s="612">
        <f>SUM(M118:M122)</f>
        <v>0</v>
      </c>
      <c r="N117" s="608">
        <f>SUM(N118:N122)</f>
        <v>0</v>
      </c>
      <c r="O117" s="611">
        <f t="shared" si="36"/>
        <v>0</v>
      </c>
      <c r="P117" s="457"/>
      <c r="R117" s="559"/>
      <c r="S117" s="559"/>
    </row>
    <row r="118" spans="1:19" x14ac:dyDescent="0.25">
      <c r="A118" s="450">
        <v>2261</v>
      </c>
      <c r="B118" s="494" t="s">
        <v>100</v>
      </c>
      <c r="C118" s="664">
        <f t="shared" si="32"/>
        <v>0</v>
      </c>
      <c r="D118" s="500"/>
      <c r="E118" s="603"/>
      <c r="F118" s="604">
        <f t="shared" si="33"/>
        <v>0</v>
      </c>
      <c r="G118" s="500"/>
      <c r="H118" s="501"/>
      <c r="I118" s="502">
        <f t="shared" si="34"/>
        <v>0</v>
      </c>
      <c r="J118" s="500"/>
      <c r="K118" s="501"/>
      <c r="L118" s="502">
        <f t="shared" si="35"/>
        <v>0</v>
      </c>
      <c r="M118" s="605"/>
      <c r="N118" s="603"/>
      <c r="O118" s="502">
        <f t="shared" si="36"/>
        <v>0</v>
      </c>
      <c r="P118" s="457"/>
      <c r="R118" s="559"/>
      <c r="S118" s="559"/>
    </row>
    <row r="119" spans="1:19" x14ac:dyDescent="0.25">
      <c r="A119" s="450">
        <v>2262</v>
      </c>
      <c r="B119" s="494" t="s">
        <v>101</v>
      </c>
      <c r="C119" s="664">
        <f t="shared" si="32"/>
        <v>0</v>
      </c>
      <c r="D119" s="500"/>
      <c r="E119" s="603"/>
      <c r="F119" s="604">
        <f t="shared" si="33"/>
        <v>0</v>
      </c>
      <c r="G119" s="500"/>
      <c r="H119" s="501"/>
      <c r="I119" s="502">
        <f t="shared" si="34"/>
        <v>0</v>
      </c>
      <c r="J119" s="500"/>
      <c r="K119" s="501"/>
      <c r="L119" s="502">
        <f t="shared" si="35"/>
        <v>0</v>
      </c>
      <c r="M119" s="605"/>
      <c r="N119" s="603"/>
      <c r="O119" s="502">
        <f t="shared" si="36"/>
        <v>0</v>
      </c>
      <c r="P119" s="457"/>
      <c r="R119" s="559"/>
      <c r="S119" s="559"/>
    </row>
    <row r="120" spans="1:19" x14ac:dyDescent="0.25">
      <c r="A120" s="450">
        <v>2263</v>
      </c>
      <c r="B120" s="494" t="s">
        <v>102</v>
      </c>
      <c r="C120" s="664">
        <f t="shared" si="32"/>
        <v>0</v>
      </c>
      <c r="D120" s="500"/>
      <c r="E120" s="603"/>
      <c r="F120" s="604">
        <f t="shared" si="33"/>
        <v>0</v>
      </c>
      <c r="G120" s="500"/>
      <c r="H120" s="501"/>
      <c r="I120" s="502">
        <f t="shared" si="34"/>
        <v>0</v>
      </c>
      <c r="J120" s="500"/>
      <c r="K120" s="501"/>
      <c r="L120" s="502">
        <f t="shared" si="35"/>
        <v>0</v>
      </c>
      <c r="M120" s="605"/>
      <c r="N120" s="603"/>
      <c r="O120" s="502">
        <f t="shared" si="36"/>
        <v>0</v>
      </c>
      <c r="P120" s="457"/>
      <c r="R120" s="559"/>
      <c r="S120" s="559"/>
    </row>
    <row r="121" spans="1:19" ht="24" x14ac:dyDescent="0.25">
      <c r="A121" s="450">
        <v>2264</v>
      </c>
      <c r="B121" s="494" t="s">
        <v>307</v>
      </c>
      <c r="C121" s="664">
        <f t="shared" si="32"/>
        <v>0</v>
      </c>
      <c r="D121" s="500"/>
      <c r="E121" s="603"/>
      <c r="F121" s="604">
        <f t="shared" si="33"/>
        <v>0</v>
      </c>
      <c r="G121" s="500"/>
      <c r="H121" s="501"/>
      <c r="I121" s="502">
        <f t="shared" si="34"/>
        <v>0</v>
      </c>
      <c r="J121" s="500"/>
      <c r="K121" s="501"/>
      <c r="L121" s="502">
        <f t="shared" si="35"/>
        <v>0</v>
      </c>
      <c r="M121" s="605"/>
      <c r="N121" s="603"/>
      <c r="O121" s="502">
        <f t="shared" si="36"/>
        <v>0</v>
      </c>
      <c r="P121" s="457"/>
      <c r="R121" s="559"/>
      <c r="S121" s="559"/>
    </row>
    <row r="122" spans="1:19" x14ac:dyDescent="0.25">
      <c r="A122" s="450">
        <v>2269</v>
      </c>
      <c r="B122" s="494" t="s">
        <v>103</v>
      </c>
      <c r="C122" s="664">
        <f t="shared" si="32"/>
        <v>0</v>
      </c>
      <c r="D122" s="500"/>
      <c r="E122" s="603"/>
      <c r="F122" s="604">
        <f t="shared" si="33"/>
        <v>0</v>
      </c>
      <c r="G122" s="500"/>
      <c r="H122" s="501"/>
      <c r="I122" s="502">
        <f t="shared" si="34"/>
        <v>0</v>
      </c>
      <c r="J122" s="500"/>
      <c r="K122" s="501"/>
      <c r="L122" s="502">
        <f t="shared" si="35"/>
        <v>0</v>
      </c>
      <c r="M122" s="605"/>
      <c r="N122" s="603"/>
      <c r="O122" s="502">
        <f t="shared" si="36"/>
        <v>0</v>
      </c>
      <c r="P122" s="457"/>
      <c r="R122" s="559"/>
      <c r="S122" s="559"/>
    </row>
    <row r="123" spans="1:19" x14ac:dyDescent="0.25">
      <c r="A123" s="606">
        <v>2270</v>
      </c>
      <c r="B123" s="494" t="s">
        <v>104</v>
      </c>
      <c r="C123" s="664">
        <f t="shared" si="32"/>
        <v>0</v>
      </c>
      <c r="D123" s="607">
        <f t="shared" ref="D123" si="38">SUM(D124:D128)</f>
        <v>0</v>
      </c>
      <c r="E123" s="608">
        <f>SUM(E124:E128)</f>
        <v>0</v>
      </c>
      <c r="F123" s="609">
        <f t="shared" si="33"/>
        <v>0</v>
      </c>
      <c r="G123" s="607">
        <f>SUM(G124:G128)</f>
        <v>0</v>
      </c>
      <c r="H123" s="610">
        <f>SUM(H124:H128)</f>
        <v>0</v>
      </c>
      <c r="I123" s="611">
        <f t="shared" si="34"/>
        <v>0</v>
      </c>
      <c r="J123" s="607">
        <f>SUM(J124:J128)</f>
        <v>0</v>
      </c>
      <c r="K123" s="610">
        <f>SUM(K124:K128)</f>
        <v>0</v>
      </c>
      <c r="L123" s="611">
        <f t="shared" si="35"/>
        <v>0</v>
      </c>
      <c r="M123" s="612">
        <f>SUM(M124:M128)</f>
        <v>0</v>
      </c>
      <c r="N123" s="608">
        <f>SUM(N124:N128)</f>
        <v>0</v>
      </c>
      <c r="O123" s="611">
        <f t="shared" si="36"/>
        <v>0</v>
      </c>
      <c r="P123" s="457"/>
      <c r="R123" s="559"/>
      <c r="S123" s="559"/>
    </row>
    <row r="124" spans="1:19" x14ac:dyDescent="0.25">
      <c r="A124" s="450">
        <v>2272</v>
      </c>
      <c r="B124" s="390" t="s">
        <v>105</v>
      </c>
      <c r="C124" s="664">
        <f t="shared" si="32"/>
        <v>0</v>
      </c>
      <c r="D124" s="500"/>
      <c r="E124" s="603"/>
      <c r="F124" s="604">
        <f t="shared" si="33"/>
        <v>0</v>
      </c>
      <c r="G124" s="500"/>
      <c r="H124" s="501"/>
      <c r="I124" s="502">
        <f t="shared" si="34"/>
        <v>0</v>
      </c>
      <c r="J124" s="500"/>
      <c r="K124" s="501"/>
      <c r="L124" s="502">
        <f t="shared" si="35"/>
        <v>0</v>
      </c>
      <c r="M124" s="605"/>
      <c r="N124" s="603"/>
      <c r="O124" s="502">
        <f t="shared" si="36"/>
        <v>0</v>
      </c>
      <c r="P124" s="457"/>
      <c r="R124" s="559"/>
      <c r="S124" s="559"/>
    </row>
    <row r="125" spans="1:19" ht="24" x14ac:dyDescent="0.25">
      <c r="A125" s="450">
        <v>2275</v>
      </c>
      <c r="B125" s="494" t="s">
        <v>106</v>
      </c>
      <c r="C125" s="664">
        <f t="shared" si="32"/>
        <v>0</v>
      </c>
      <c r="D125" s="500"/>
      <c r="E125" s="603"/>
      <c r="F125" s="604">
        <f t="shared" si="33"/>
        <v>0</v>
      </c>
      <c r="G125" s="500"/>
      <c r="H125" s="501"/>
      <c r="I125" s="502">
        <f t="shared" si="34"/>
        <v>0</v>
      </c>
      <c r="J125" s="500"/>
      <c r="K125" s="501"/>
      <c r="L125" s="502">
        <f t="shared" si="35"/>
        <v>0</v>
      </c>
      <c r="M125" s="605"/>
      <c r="N125" s="603"/>
      <c r="O125" s="502">
        <f t="shared" si="36"/>
        <v>0</v>
      </c>
      <c r="P125" s="457"/>
      <c r="R125" s="559"/>
      <c r="S125" s="559"/>
    </row>
    <row r="126" spans="1:19" ht="36" x14ac:dyDescent="0.25">
      <c r="A126" s="450">
        <v>2276</v>
      </c>
      <c r="B126" s="494" t="s">
        <v>107</v>
      </c>
      <c r="C126" s="664">
        <f t="shared" si="32"/>
        <v>0</v>
      </c>
      <c r="D126" s="500"/>
      <c r="E126" s="603"/>
      <c r="F126" s="604">
        <f t="shared" si="33"/>
        <v>0</v>
      </c>
      <c r="G126" s="500"/>
      <c r="H126" s="501"/>
      <c r="I126" s="502">
        <f t="shared" si="34"/>
        <v>0</v>
      </c>
      <c r="J126" s="500"/>
      <c r="K126" s="501"/>
      <c r="L126" s="502">
        <f t="shared" si="35"/>
        <v>0</v>
      </c>
      <c r="M126" s="605"/>
      <c r="N126" s="603"/>
      <c r="O126" s="502">
        <f t="shared" si="36"/>
        <v>0</v>
      </c>
      <c r="P126" s="457"/>
      <c r="R126" s="559"/>
      <c r="S126" s="559"/>
    </row>
    <row r="127" spans="1:19" ht="24" customHeight="1" x14ac:dyDescent="0.25">
      <c r="A127" s="450">
        <v>2278</v>
      </c>
      <c r="B127" s="494" t="s">
        <v>108</v>
      </c>
      <c r="C127" s="664">
        <f t="shared" si="32"/>
        <v>0</v>
      </c>
      <c r="D127" s="500"/>
      <c r="E127" s="603"/>
      <c r="F127" s="604">
        <f t="shared" si="33"/>
        <v>0</v>
      </c>
      <c r="G127" s="500"/>
      <c r="H127" s="501"/>
      <c r="I127" s="502">
        <f t="shared" si="34"/>
        <v>0</v>
      </c>
      <c r="J127" s="500"/>
      <c r="K127" s="501"/>
      <c r="L127" s="502">
        <f t="shared" si="35"/>
        <v>0</v>
      </c>
      <c r="M127" s="605"/>
      <c r="N127" s="603"/>
      <c r="O127" s="502">
        <f t="shared" si="36"/>
        <v>0</v>
      </c>
      <c r="P127" s="457"/>
      <c r="R127" s="559"/>
      <c r="S127" s="559"/>
    </row>
    <row r="128" spans="1:19" ht="24" x14ac:dyDescent="0.25">
      <c r="A128" s="450">
        <v>2279</v>
      </c>
      <c r="B128" s="494" t="s">
        <v>109</v>
      </c>
      <c r="C128" s="664">
        <f t="shared" si="32"/>
        <v>0</v>
      </c>
      <c r="D128" s="500"/>
      <c r="E128" s="603"/>
      <c r="F128" s="604">
        <f t="shared" si="33"/>
        <v>0</v>
      </c>
      <c r="G128" s="500"/>
      <c r="H128" s="501"/>
      <c r="I128" s="502">
        <f t="shared" si="34"/>
        <v>0</v>
      </c>
      <c r="J128" s="500"/>
      <c r="K128" s="501"/>
      <c r="L128" s="502">
        <f t="shared" si="35"/>
        <v>0</v>
      </c>
      <c r="M128" s="605"/>
      <c r="N128" s="603"/>
      <c r="O128" s="502">
        <f t="shared" si="36"/>
        <v>0</v>
      </c>
      <c r="P128" s="457"/>
      <c r="R128" s="559"/>
      <c r="S128" s="559"/>
    </row>
    <row r="129" spans="1:19" ht="24" x14ac:dyDescent="0.25">
      <c r="A129" s="620">
        <v>2280</v>
      </c>
      <c r="B129" s="484" t="s">
        <v>110</v>
      </c>
      <c r="C129" s="664">
        <f t="shared" si="32"/>
        <v>0</v>
      </c>
      <c r="D129" s="621">
        <f t="shared" ref="D129" si="39">SUM(D130)</f>
        <v>0</v>
      </c>
      <c r="E129" s="622">
        <f t="shared" ref="E129:N129" si="40">SUM(E130)</f>
        <v>0</v>
      </c>
      <c r="F129" s="556">
        <f t="shared" si="33"/>
        <v>0</v>
      </c>
      <c r="G129" s="621">
        <f t="shared" ref="G129" si="41">SUM(G130)</f>
        <v>0</v>
      </c>
      <c r="H129" s="623">
        <f t="shared" si="40"/>
        <v>0</v>
      </c>
      <c r="I129" s="624">
        <f t="shared" si="34"/>
        <v>0</v>
      </c>
      <c r="J129" s="621">
        <f t="shared" ref="J129" si="42">SUM(J130)</f>
        <v>0</v>
      </c>
      <c r="K129" s="623">
        <f t="shared" si="40"/>
        <v>0</v>
      </c>
      <c r="L129" s="624">
        <f t="shared" si="35"/>
        <v>0</v>
      </c>
      <c r="M129" s="612">
        <f t="shared" ref="M129" si="43">SUM(M130)</f>
        <v>0</v>
      </c>
      <c r="N129" s="608">
        <f t="shared" si="40"/>
        <v>0</v>
      </c>
      <c r="O129" s="611">
        <f t="shared" si="36"/>
        <v>0</v>
      </c>
      <c r="P129" s="457"/>
      <c r="R129" s="559"/>
      <c r="S129" s="559"/>
    </row>
    <row r="130" spans="1:19" ht="24" x14ac:dyDescent="0.25">
      <c r="A130" s="450">
        <v>2283</v>
      </c>
      <c r="B130" s="494" t="s">
        <v>111</v>
      </c>
      <c r="C130" s="664">
        <f t="shared" si="32"/>
        <v>0</v>
      </c>
      <c r="D130" s="500"/>
      <c r="E130" s="603"/>
      <c r="F130" s="604">
        <f t="shared" si="33"/>
        <v>0</v>
      </c>
      <c r="G130" s="500"/>
      <c r="H130" s="501"/>
      <c r="I130" s="502">
        <f t="shared" si="34"/>
        <v>0</v>
      </c>
      <c r="J130" s="500"/>
      <c r="K130" s="501"/>
      <c r="L130" s="502">
        <f t="shared" si="35"/>
        <v>0</v>
      </c>
      <c r="M130" s="605"/>
      <c r="N130" s="603"/>
      <c r="O130" s="502">
        <f t="shared" si="36"/>
        <v>0</v>
      </c>
      <c r="P130" s="457"/>
      <c r="R130" s="559"/>
      <c r="S130" s="559"/>
    </row>
    <row r="131" spans="1:19" ht="38.25" customHeight="1" x14ac:dyDescent="0.25">
      <c r="A131" s="469">
        <v>2300</v>
      </c>
      <c r="B131" s="586" t="s">
        <v>112</v>
      </c>
      <c r="C131" s="716">
        <f t="shared" si="32"/>
        <v>75699</v>
      </c>
      <c r="D131" s="480">
        <f t="shared" ref="D131" si="44">SUM(D132,D137,D141,D142,D145,D152,D160,D161,D164)</f>
        <v>56057</v>
      </c>
      <c r="E131" s="587">
        <f>SUM(E132,E137,E141,E142,E145,E152,E160,E161,E164)</f>
        <v>0</v>
      </c>
      <c r="F131" s="588">
        <f t="shared" si="33"/>
        <v>56057</v>
      </c>
      <c r="G131" s="480">
        <f>SUM(G132,G137,G141,G142,G145,G152,G160,G161,G164)</f>
        <v>23207</v>
      </c>
      <c r="H131" s="481">
        <f>SUM(H132,H137,H141,H142,H145,H152,H160,H161,H164)</f>
        <v>-3565</v>
      </c>
      <c r="I131" s="482">
        <f t="shared" si="34"/>
        <v>19642</v>
      </c>
      <c r="J131" s="480">
        <f>SUM(J132,J137,J141,J142,J145,J152,J160,J161,J164)</f>
        <v>0</v>
      </c>
      <c r="K131" s="481">
        <f>SUM(K132,K137,K141,K142,K145,K152,K160,K161,K164)</f>
        <v>0</v>
      </c>
      <c r="L131" s="482">
        <f t="shared" si="35"/>
        <v>0</v>
      </c>
      <c r="M131" s="619">
        <f>SUM(M132,M137,M141,M142,M145,M152,M160,M161,M164)</f>
        <v>0</v>
      </c>
      <c r="N131" s="587">
        <f>SUM(N132,N137,N141,N142,N145,N152,N160,N161,N164)</f>
        <v>0</v>
      </c>
      <c r="O131" s="482">
        <f t="shared" si="36"/>
        <v>0</v>
      </c>
      <c r="P131" s="478"/>
      <c r="R131" s="559"/>
      <c r="S131" s="559"/>
    </row>
    <row r="132" spans="1:19" ht="24" x14ac:dyDescent="0.25">
      <c r="A132" s="620">
        <v>2310</v>
      </c>
      <c r="B132" s="484" t="s">
        <v>308</v>
      </c>
      <c r="C132" s="717">
        <f t="shared" si="32"/>
        <v>0</v>
      </c>
      <c r="D132" s="631">
        <f t="shared" ref="D132" si="45">SUM(D133:D136)</f>
        <v>0</v>
      </c>
      <c r="E132" s="623">
        <f>SUM(E133:E136)</f>
        <v>0</v>
      </c>
      <c r="F132" s="556">
        <f t="shared" si="33"/>
        <v>0</v>
      </c>
      <c r="G132" s="621">
        <f t="shared" ref="G132" si="46">SUM(G133:G136)</f>
        <v>0</v>
      </c>
      <c r="H132" s="623">
        <f>SUM(H133:H136)</f>
        <v>0</v>
      </c>
      <c r="I132" s="624">
        <f t="shared" si="34"/>
        <v>0</v>
      </c>
      <c r="J132" s="621">
        <f t="shared" ref="J132" si="47">SUM(J133:J136)</f>
        <v>0</v>
      </c>
      <c r="K132" s="623">
        <f>SUM(K133:K136)</f>
        <v>0</v>
      </c>
      <c r="L132" s="624">
        <f t="shared" si="35"/>
        <v>0</v>
      </c>
      <c r="M132" s="625">
        <f t="shared" ref="M132" si="48">SUM(M133:M136)</f>
        <v>0</v>
      </c>
      <c r="N132" s="622">
        <f>SUM(N133:N136)</f>
        <v>0</v>
      </c>
      <c r="O132" s="624">
        <f t="shared" si="36"/>
        <v>0</v>
      </c>
      <c r="P132" s="448"/>
      <c r="R132" s="559"/>
      <c r="S132" s="559"/>
    </row>
    <row r="133" spans="1:19" x14ac:dyDescent="0.25">
      <c r="A133" s="450">
        <v>2311</v>
      </c>
      <c r="B133" s="494" t="s">
        <v>113</v>
      </c>
      <c r="C133" s="664">
        <f t="shared" si="32"/>
        <v>0</v>
      </c>
      <c r="D133" s="500"/>
      <c r="E133" s="603"/>
      <c r="F133" s="604">
        <f t="shared" si="33"/>
        <v>0</v>
      </c>
      <c r="G133" s="500"/>
      <c r="H133" s="501"/>
      <c r="I133" s="502">
        <f t="shared" si="34"/>
        <v>0</v>
      </c>
      <c r="J133" s="500"/>
      <c r="K133" s="501"/>
      <c r="L133" s="502">
        <f t="shared" si="35"/>
        <v>0</v>
      </c>
      <c r="M133" s="605"/>
      <c r="N133" s="603"/>
      <c r="O133" s="502">
        <f t="shared" si="36"/>
        <v>0</v>
      </c>
      <c r="P133" s="457"/>
      <c r="R133" s="559"/>
      <c r="S133" s="559"/>
    </row>
    <row r="134" spans="1:19" x14ac:dyDescent="0.25">
      <c r="A134" s="450">
        <v>2312</v>
      </c>
      <c r="B134" s="494" t="s">
        <v>114</v>
      </c>
      <c r="C134" s="664">
        <f t="shared" si="32"/>
        <v>0</v>
      </c>
      <c r="D134" s="500"/>
      <c r="E134" s="603"/>
      <c r="F134" s="604">
        <f t="shared" si="33"/>
        <v>0</v>
      </c>
      <c r="G134" s="500"/>
      <c r="H134" s="501"/>
      <c r="I134" s="502">
        <f t="shared" si="34"/>
        <v>0</v>
      </c>
      <c r="J134" s="500"/>
      <c r="K134" s="501"/>
      <c r="L134" s="502">
        <f t="shared" si="35"/>
        <v>0</v>
      </c>
      <c r="M134" s="605"/>
      <c r="N134" s="603"/>
      <c r="O134" s="502">
        <f t="shared" si="36"/>
        <v>0</v>
      </c>
      <c r="P134" s="457"/>
      <c r="R134" s="559"/>
      <c r="S134" s="559"/>
    </row>
    <row r="135" spans="1:19" x14ac:dyDescent="0.25">
      <c r="A135" s="450">
        <v>2313</v>
      </c>
      <c r="B135" s="494" t="s">
        <v>115</v>
      </c>
      <c r="C135" s="664">
        <f t="shared" si="32"/>
        <v>0</v>
      </c>
      <c r="D135" s="500"/>
      <c r="E135" s="603"/>
      <c r="F135" s="604">
        <f t="shared" si="33"/>
        <v>0</v>
      </c>
      <c r="G135" s="500"/>
      <c r="H135" s="501"/>
      <c r="I135" s="502">
        <f t="shared" si="34"/>
        <v>0</v>
      </c>
      <c r="J135" s="500"/>
      <c r="K135" s="501"/>
      <c r="L135" s="502">
        <f t="shared" si="35"/>
        <v>0</v>
      </c>
      <c r="M135" s="605"/>
      <c r="N135" s="603"/>
      <c r="O135" s="502">
        <f t="shared" si="36"/>
        <v>0</v>
      </c>
      <c r="P135" s="457"/>
      <c r="R135" s="559"/>
      <c r="S135" s="559"/>
    </row>
    <row r="136" spans="1:19" ht="36" x14ac:dyDescent="0.25">
      <c r="A136" s="450">
        <v>2314</v>
      </c>
      <c r="B136" s="494" t="s">
        <v>294</v>
      </c>
      <c r="C136" s="664">
        <f t="shared" si="32"/>
        <v>0</v>
      </c>
      <c r="D136" s="500"/>
      <c r="E136" s="603"/>
      <c r="F136" s="604">
        <f t="shared" si="33"/>
        <v>0</v>
      </c>
      <c r="G136" s="500"/>
      <c r="H136" s="501"/>
      <c r="I136" s="502">
        <f t="shared" si="34"/>
        <v>0</v>
      </c>
      <c r="J136" s="500"/>
      <c r="K136" s="501"/>
      <c r="L136" s="502">
        <f t="shared" si="35"/>
        <v>0</v>
      </c>
      <c r="M136" s="605"/>
      <c r="N136" s="603"/>
      <c r="O136" s="502">
        <f t="shared" si="36"/>
        <v>0</v>
      </c>
      <c r="P136" s="457"/>
      <c r="R136" s="559"/>
      <c r="S136" s="559"/>
    </row>
    <row r="137" spans="1:19" x14ac:dyDescent="0.25">
      <c r="A137" s="606">
        <v>2320</v>
      </c>
      <c r="B137" s="494" t="s">
        <v>116</v>
      </c>
      <c r="C137" s="664">
        <f t="shared" si="32"/>
        <v>0</v>
      </c>
      <c r="D137" s="607">
        <f t="shared" ref="D137" si="49">SUM(D138:D140)</f>
        <v>0</v>
      </c>
      <c r="E137" s="608">
        <f>SUM(E138:E140)</f>
        <v>0</v>
      </c>
      <c r="F137" s="609">
        <f t="shared" si="33"/>
        <v>0</v>
      </c>
      <c r="G137" s="607">
        <f>SUM(G138:G140)</f>
        <v>0</v>
      </c>
      <c r="H137" s="610">
        <f>SUM(H138:H140)</f>
        <v>0</v>
      </c>
      <c r="I137" s="611">
        <f t="shared" si="34"/>
        <v>0</v>
      </c>
      <c r="J137" s="607">
        <f>SUM(J138:J140)</f>
        <v>0</v>
      </c>
      <c r="K137" s="610">
        <f>SUM(K138:K140)</f>
        <v>0</v>
      </c>
      <c r="L137" s="611">
        <f t="shared" si="35"/>
        <v>0</v>
      </c>
      <c r="M137" s="612">
        <f>SUM(M138:M140)</f>
        <v>0</v>
      </c>
      <c r="N137" s="608">
        <f>SUM(N138:N140)</f>
        <v>0</v>
      </c>
      <c r="O137" s="611">
        <f t="shared" si="36"/>
        <v>0</v>
      </c>
      <c r="P137" s="457"/>
      <c r="R137" s="559"/>
      <c r="S137" s="559"/>
    </row>
    <row r="138" spans="1:19" x14ac:dyDescent="0.25">
      <c r="A138" s="450">
        <v>2321</v>
      </c>
      <c r="B138" s="494" t="s">
        <v>117</v>
      </c>
      <c r="C138" s="664">
        <f t="shared" si="32"/>
        <v>0</v>
      </c>
      <c r="D138" s="500"/>
      <c r="E138" s="603"/>
      <c r="F138" s="604">
        <f t="shared" si="33"/>
        <v>0</v>
      </c>
      <c r="G138" s="500"/>
      <c r="H138" s="501"/>
      <c r="I138" s="502">
        <f t="shared" si="34"/>
        <v>0</v>
      </c>
      <c r="J138" s="500"/>
      <c r="K138" s="501"/>
      <c r="L138" s="502">
        <f t="shared" si="35"/>
        <v>0</v>
      </c>
      <c r="M138" s="605"/>
      <c r="N138" s="603"/>
      <c r="O138" s="502">
        <f t="shared" si="36"/>
        <v>0</v>
      </c>
      <c r="P138" s="457"/>
      <c r="R138" s="559"/>
      <c r="S138" s="559"/>
    </row>
    <row r="139" spans="1:19" x14ac:dyDescent="0.25">
      <c r="A139" s="450">
        <v>2322</v>
      </c>
      <c r="B139" s="494" t="s">
        <v>118</v>
      </c>
      <c r="C139" s="664">
        <f t="shared" si="32"/>
        <v>0</v>
      </c>
      <c r="D139" s="500"/>
      <c r="E139" s="603"/>
      <c r="F139" s="604">
        <f t="shared" si="33"/>
        <v>0</v>
      </c>
      <c r="G139" s="500"/>
      <c r="H139" s="501"/>
      <c r="I139" s="502">
        <f t="shared" si="34"/>
        <v>0</v>
      </c>
      <c r="J139" s="500"/>
      <c r="K139" s="501"/>
      <c r="L139" s="502">
        <f t="shared" si="35"/>
        <v>0</v>
      </c>
      <c r="M139" s="605"/>
      <c r="N139" s="603"/>
      <c r="O139" s="502">
        <f t="shared" si="36"/>
        <v>0</v>
      </c>
      <c r="P139" s="457"/>
      <c r="R139" s="559"/>
      <c r="S139" s="559"/>
    </row>
    <row r="140" spans="1:19" ht="10.5" customHeight="1" x14ac:dyDescent="0.25">
      <c r="A140" s="450">
        <v>2329</v>
      </c>
      <c r="B140" s="494" t="s">
        <v>119</v>
      </c>
      <c r="C140" s="664">
        <f t="shared" si="32"/>
        <v>0</v>
      </c>
      <c r="D140" s="500"/>
      <c r="E140" s="603"/>
      <c r="F140" s="604">
        <f t="shared" si="33"/>
        <v>0</v>
      </c>
      <c r="G140" s="500"/>
      <c r="H140" s="501"/>
      <c r="I140" s="502">
        <f t="shared" si="34"/>
        <v>0</v>
      </c>
      <c r="J140" s="500"/>
      <c r="K140" s="501"/>
      <c r="L140" s="502">
        <f t="shared" si="35"/>
        <v>0</v>
      </c>
      <c r="M140" s="605"/>
      <c r="N140" s="603"/>
      <c r="O140" s="502">
        <f t="shared" si="36"/>
        <v>0</v>
      </c>
      <c r="P140" s="457"/>
      <c r="R140" s="559"/>
      <c r="S140" s="559"/>
    </row>
    <row r="141" spans="1:19" x14ac:dyDescent="0.25">
      <c r="A141" s="606">
        <v>2330</v>
      </c>
      <c r="B141" s="494" t="s">
        <v>120</v>
      </c>
      <c r="C141" s="664">
        <f t="shared" si="32"/>
        <v>0</v>
      </c>
      <c r="D141" s="500"/>
      <c r="E141" s="603"/>
      <c r="F141" s="604">
        <f t="shared" si="33"/>
        <v>0</v>
      </c>
      <c r="G141" s="500"/>
      <c r="H141" s="501"/>
      <c r="I141" s="502">
        <f t="shared" si="34"/>
        <v>0</v>
      </c>
      <c r="J141" s="500"/>
      <c r="K141" s="501"/>
      <c r="L141" s="502">
        <f t="shared" si="35"/>
        <v>0</v>
      </c>
      <c r="M141" s="605"/>
      <c r="N141" s="603"/>
      <c r="O141" s="502">
        <f t="shared" si="36"/>
        <v>0</v>
      </c>
      <c r="P141" s="457"/>
      <c r="R141" s="559"/>
      <c r="S141" s="559"/>
    </row>
    <row r="142" spans="1:19" ht="48" x14ac:dyDescent="0.25">
      <c r="A142" s="606">
        <v>2340</v>
      </c>
      <c r="B142" s="494" t="s">
        <v>121</v>
      </c>
      <c r="C142" s="664">
        <f t="shared" si="32"/>
        <v>0</v>
      </c>
      <c r="D142" s="607">
        <f t="shared" ref="D142" si="50">SUM(D143:D144)</f>
        <v>0</v>
      </c>
      <c r="E142" s="608">
        <f>SUM(E143:E144)</f>
        <v>0</v>
      </c>
      <c r="F142" s="609">
        <f t="shared" si="33"/>
        <v>0</v>
      </c>
      <c r="G142" s="607">
        <f>SUM(G143:G144)</f>
        <v>0</v>
      </c>
      <c r="H142" s="610">
        <f>SUM(H143:H144)</f>
        <v>0</v>
      </c>
      <c r="I142" s="611">
        <f t="shared" si="34"/>
        <v>0</v>
      </c>
      <c r="J142" s="607">
        <f>SUM(J143:J144)</f>
        <v>0</v>
      </c>
      <c r="K142" s="610">
        <f>SUM(K143:K144)</f>
        <v>0</v>
      </c>
      <c r="L142" s="611">
        <f t="shared" si="35"/>
        <v>0</v>
      </c>
      <c r="M142" s="612">
        <f>SUM(M143:M144)</f>
        <v>0</v>
      </c>
      <c r="N142" s="608">
        <f>SUM(N143:N144)</f>
        <v>0</v>
      </c>
      <c r="O142" s="611">
        <f t="shared" si="36"/>
        <v>0</v>
      </c>
      <c r="P142" s="457"/>
      <c r="R142" s="559"/>
      <c r="S142" s="559"/>
    </row>
    <row r="143" spans="1:19" x14ac:dyDescent="0.25">
      <c r="A143" s="450">
        <v>2341</v>
      </c>
      <c r="B143" s="494" t="s">
        <v>122</v>
      </c>
      <c r="C143" s="664">
        <f t="shared" si="32"/>
        <v>0</v>
      </c>
      <c r="D143" s="500"/>
      <c r="E143" s="603"/>
      <c r="F143" s="604">
        <f t="shared" si="33"/>
        <v>0</v>
      </c>
      <c r="G143" s="500"/>
      <c r="H143" s="501"/>
      <c r="I143" s="502">
        <f t="shared" si="34"/>
        <v>0</v>
      </c>
      <c r="J143" s="500"/>
      <c r="K143" s="501"/>
      <c r="L143" s="502">
        <f t="shared" si="35"/>
        <v>0</v>
      </c>
      <c r="M143" s="605"/>
      <c r="N143" s="603"/>
      <c r="O143" s="502">
        <f t="shared" si="36"/>
        <v>0</v>
      </c>
      <c r="P143" s="457"/>
      <c r="R143" s="559"/>
      <c r="S143" s="559"/>
    </row>
    <row r="144" spans="1:19" ht="24" x14ac:dyDescent="0.25">
      <c r="A144" s="450">
        <v>2344</v>
      </c>
      <c r="B144" s="494" t="s">
        <v>123</v>
      </c>
      <c r="C144" s="664">
        <f t="shared" si="32"/>
        <v>0</v>
      </c>
      <c r="D144" s="500"/>
      <c r="E144" s="603"/>
      <c r="F144" s="604">
        <f t="shared" si="33"/>
        <v>0</v>
      </c>
      <c r="G144" s="500"/>
      <c r="H144" s="501"/>
      <c r="I144" s="502">
        <f t="shared" si="34"/>
        <v>0</v>
      </c>
      <c r="J144" s="500"/>
      <c r="K144" s="501"/>
      <c r="L144" s="502">
        <f t="shared" si="35"/>
        <v>0</v>
      </c>
      <c r="M144" s="605"/>
      <c r="N144" s="603"/>
      <c r="O144" s="502">
        <f t="shared" si="36"/>
        <v>0</v>
      </c>
      <c r="P144" s="457"/>
      <c r="R144" s="559"/>
      <c r="S144" s="559"/>
    </row>
    <row r="145" spans="1:19" ht="24" x14ac:dyDescent="0.25">
      <c r="A145" s="593">
        <v>2350</v>
      </c>
      <c r="B145" s="537" t="s">
        <v>124</v>
      </c>
      <c r="C145" s="664">
        <f t="shared" si="32"/>
        <v>0</v>
      </c>
      <c r="D145" s="594">
        <f t="shared" ref="D145" si="51">SUM(D146:D151)</f>
        <v>0</v>
      </c>
      <c r="E145" s="595">
        <f>SUM(E146:E151)</f>
        <v>0</v>
      </c>
      <c r="F145" s="596">
        <f t="shared" si="33"/>
        <v>0</v>
      </c>
      <c r="G145" s="594">
        <f>SUM(G146:G151)</f>
        <v>0</v>
      </c>
      <c r="H145" s="597">
        <f>SUM(H146:H151)</f>
        <v>0</v>
      </c>
      <c r="I145" s="598">
        <f t="shared" si="34"/>
        <v>0</v>
      </c>
      <c r="J145" s="594">
        <f>SUM(J146:J151)</f>
        <v>0</v>
      </c>
      <c r="K145" s="594">
        <f>SUM(K146:K151)</f>
        <v>0</v>
      </c>
      <c r="L145" s="598">
        <f t="shared" si="35"/>
        <v>0</v>
      </c>
      <c r="M145" s="599">
        <f>SUM(M146:M151)</f>
        <v>0</v>
      </c>
      <c r="N145" s="595">
        <f>SUM(N146:N151)</f>
        <v>0</v>
      </c>
      <c r="O145" s="598">
        <f t="shared" si="36"/>
        <v>0</v>
      </c>
      <c r="P145" s="546"/>
      <c r="R145" s="559"/>
      <c r="S145" s="559"/>
    </row>
    <row r="146" spans="1:19" x14ac:dyDescent="0.25">
      <c r="A146" s="441">
        <v>2351</v>
      </c>
      <c r="B146" s="484" t="s">
        <v>125</v>
      </c>
      <c r="C146" s="664">
        <f t="shared" si="32"/>
        <v>0</v>
      </c>
      <c r="D146" s="490"/>
      <c r="E146" s="600"/>
      <c r="F146" s="601">
        <f t="shared" si="33"/>
        <v>0</v>
      </c>
      <c r="G146" s="490"/>
      <c r="H146" s="491"/>
      <c r="I146" s="492">
        <f t="shared" si="34"/>
        <v>0</v>
      </c>
      <c r="J146" s="490"/>
      <c r="K146" s="491"/>
      <c r="L146" s="492">
        <f t="shared" si="35"/>
        <v>0</v>
      </c>
      <c r="M146" s="602"/>
      <c r="N146" s="600"/>
      <c r="O146" s="492">
        <f t="shared" si="36"/>
        <v>0</v>
      </c>
      <c r="P146" s="448"/>
      <c r="R146" s="559"/>
      <c r="S146" s="559"/>
    </row>
    <row r="147" spans="1:19" x14ac:dyDescent="0.25">
      <c r="A147" s="450">
        <v>2352</v>
      </c>
      <c r="B147" s="494" t="s">
        <v>126</v>
      </c>
      <c r="C147" s="664">
        <f t="shared" si="32"/>
        <v>0</v>
      </c>
      <c r="D147" s="500"/>
      <c r="E147" s="603"/>
      <c r="F147" s="604">
        <f t="shared" si="33"/>
        <v>0</v>
      </c>
      <c r="G147" s="500"/>
      <c r="H147" s="501"/>
      <c r="I147" s="502">
        <f t="shared" si="34"/>
        <v>0</v>
      </c>
      <c r="J147" s="500"/>
      <c r="K147" s="501"/>
      <c r="L147" s="502">
        <f t="shared" si="35"/>
        <v>0</v>
      </c>
      <c r="M147" s="605"/>
      <c r="N147" s="603"/>
      <c r="O147" s="502">
        <f t="shared" si="36"/>
        <v>0</v>
      </c>
      <c r="P147" s="457"/>
      <c r="R147" s="559"/>
      <c r="S147" s="559"/>
    </row>
    <row r="148" spans="1:19" ht="24" x14ac:dyDescent="0.25">
      <c r="A148" s="450">
        <v>2353</v>
      </c>
      <c r="B148" s="494" t="s">
        <v>127</v>
      </c>
      <c r="C148" s="664">
        <f t="shared" si="32"/>
        <v>0</v>
      </c>
      <c r="D148" s="500"/>
      <c r="E148" s="603"/>
      <c r="F148" s="604">
        <f t="shared" si="33"/>
        <v>0</v>
      </c>
      <c r="G148" s="500"/>
      <c r="H148" s="501"/>
      <c r="I148" s="502">
        <f t="shared" si="34"/>
        <v>0</v>
      </c>
      <c r="J148" s="500"/>
      <c r="K148" s="501"/>
      <c r="L148" s="502">
        <f t="shared" si="35"/>
        <v>0</v>
      </c>
      <c r="M148" s="605"/>
      <c r="N148" s="603"/>
      <c r="O148" s="502">
        <f t="shared" si="36"/>
        <v>0</v>
      </c>
      <c r="P148" s="457"/>
      <c r="R148" s="559"/>
      <c r="S148" s="559"/>
    </row>
    <row r="149" spans="1:19" ht="24" x14ac:dyDescent="0.25">
      <c r="A149" s="450">
        <v>2354</v>
      </c>
      <c r="B149" s="494" t="s">
        <v>128</v>
      </c>
      <c r="C149" s="664">
        <f t="shared" si="32"/>
        <v>0</v>
      </c>
      <c r="D149" s="500"/>
      <c r="E149" s="603"/>
      <c r="F149" s="604">
        <f t="shared" si="33"/>
        <v>0</v>
      </c>
      <c r="G149" s="500"/>
      <c r="H149" s="501"/>
      <c r="I149" s="502">
        <f t="shared" si="34"/>
        <v>0</v>
      </c>
      <c r="J149" s="500"/>
      <c r="K149" s="501"/>
      <c r="L149" s="502">
        <f t="shared" si="35"/>
        <v>0</v>
      </c>
      <c r="M149" s="605"/>
      <c r="N149" s="603"/>
      <c r="O149" s="502">
        <f t="shared" si="36"/>
        <v>0</v>
      </c>
      <c r="P149" s="457"/>
      <c r="R149" s="559"/>
      <c r="S149" s="559"/>
    </row>
    <row r="150" spans="1:19" ht="24" x14ac:dyDescent="0.25">
      <c r="A150" s="450">
        <v>2355</v>
      </c>
      <c r="B150" s="494" t="s">
        <v>129</v>
      </c>
      <c r="C150" s="664">
        <f t="shared" si="32"/>
        <v>0</v>
      </c>
      <c r="D150" s="500"/>
      <c r="E150" s="603"/>
      <c r="F150" s="604">
        <f t="shared" si="33"/>
        <v>0</v>
      </c>
      <c r="G150" s="500"/>
      <c r="H150" s="501"/>
      <c r="I150" s="502">
        <f t="shared" si="34"/>
        <v>0</v>
      </c>
      <c r="J150" s="500"/>
      <c r="K150" s="501"/>
      <c r="L150" s="502">
        <f t="shared" si="35"/>
        <v>0</v>
      </c>
      <c r="M150" s="605"/>
      <c r="N150" s="603"/>
      <c r="O150" s="502">
        <f t="shared" si="36"/>
        <v>0</v>
      </c>
      <c r="P150" s="457"/>
      <c r="R150" s="559"/>
      <c r="S150" s="559"/>
    </row>
    <row r="151" spans="1:19" ht="24" x14ac:dyDescent="0.25">
      <c r="A151" s="450">
        <v>2359</v>
      </c>
      <c r="B151" s="494" t="s">
        <v>130</v>
      </c>
      <c r="C151" s="664">
        <f t="shared" si="32"/>
        <v>0</v>
      </c>
      <c r="D151" s="500"/>
      <c r="E151" s="603"/>
      <c r="F151" s="604">
        <f t="shared" si="33"/>
        <v>0</v>
      </c>
      <c r="G151" s="500"/>
      <c r="H151" s="501"/>
      <c r="I151" s="502">
        <f t="shared" si="34"/>
        <v>0</v>
      </c>
      <c r="J151" s="500"/>
      <c r="K151" s="501"/>
      <c r="L151" s="502">
        <f t="shared" si="35"/>
        <v>0</v>
      </c>
      <c r="M151" s="605"/>
      <c r="N151" s="603"/>
      <c r="O151" s="502">
        <f t="shared" si="36"/>
        <v>0</v>
      </c>
      <c r="P151" s="457"/>
      <c r="R151" s="559"/>
      <c r="S151" s="559"/>
    </row>
    <row r="152" spans="1:19" ht="24.75" customHeight="1" x14ac:dyDescent="0.25">
      <c r="A152" s="606">
        <v>2360</v>
      </c>
      <c r="B152" s="494" t="s">
        <v>131</v>
      </c>
      <c r="C152" s="664">
        <f t="shared" si="32"/>
        <v>75699</v>
      </c>
      <c r="D152" s="607">
        <f t="shared" ref="D152" si="52">SUM(D153:D159)</f>
        <v>56057</v>
      </c>
      <c r="E152" s="608">
        <f>SUM(E153:E159)</f>
        <v>0</v>
      </c>
      <c r="F152" s="609">
        <f t="shared" si="33"/>
        <v>56057</v>
      </c>
      <c r="G152" s="607">
        <f>SUM(G153:G159)</f>
        <v>23207</v>
      </c>
      <c r="H152" s="610">
        <f>SUM(H153:H159)</f>
        <v>-3565</v>
      </c>
      <c r="I152" s="611">
        <f t="shared" si="34"/>
        <v>19642</v>
      </c>
      <c r="J152" s="607">
        <f>SUM(J153:J159)</f>
        <v>0</v>
      </c>
      <c r="K152" s="610">
        <f>SUM(K153:K159)</f>
        <v>0</v>
      </c>
      <c r="L152" s="611">
        <f t="shared" si="35"/>
        <v>0</v>
      </c>
      <c r="M152" s="612">
        <f>SUM(M153:M159)</f>
        <v>0</v>
      </c>
      <c r="N152" s="608">
        <f>SUM(N153:N159)</f>
        <v>0</v>
      </c>
      <c r="O152" s="611">
        <f t="shared" si="36"/>
        <v>0</v>
      </c>
      <c r="P152" s="457"/>
      <c r="R152" s="559"/>
      <c r="S152" s="559"/>
    </row>
    <row r="153" spans="1:19" x14ac:dyDescent="0.25">
      <c r="A153" s="449">
        <v>2361</v>
      </c>
      <c r="B153" s="494" t="s">
        <v>132</v>
      </c>
      <c r="C153" s="664">
        <f t="shared" si="32"/>
        <v>0</v>
      </c>
      <c r="D153" s="500"/>
      <c r="E153" s="603"/>
      <c r="F153" s="604">
        <f t="shared" si="33"/>
        <v>0</v>
      </c>
      <c r="G153" s="500"/>
      <c r="H153" s="501"/>
      <c r="I153" s="502">
        <f t="shared" si="34"/>
        <v>0</v>
      </c>
      <c r="J153" s="500"/>
      <c r="K153" s="501"/>
      <c r="L153" s="502">
        <f t="shared" si="35"/>
        <v>0</v>
      </c>
      <c r="M153" s="605"/>
      <c r="N153" s="603"/>
      <c r="O153" s="502">
        <f t="shared" si="36"/>
        <v>0</v>
      </c>
      <c r="P153" s="457"/>
      <c r="R153" s="559"/>
      <c r="S153" s="559"/>
    </row>
    <row r="154" spans="1:19" ht="24" x14ac:dyDescent="0.25">
      <c r="A154" s="449">
        <v>2362</v>
      </c>
      <c r="B154" s="494" t="s">
        <v>133</v>
      </c>
      <c r="C154" s="664">
        <f t="shared" si="32"/>
        <v>0</v>
      </c>
      <c r="D154" s="500"/>
      <c r="E154" s="603"/>
      <c r="F154" s="604">
        <f t="shared" si="33"/>
        <v>0</v>
      </c>
      <c r="G154" s="500"/>
      <c r="H154" s="501"/>
      <c r="I154" s="502">
        <f t="shared" si="34"/>
        <v>0</v>
      </c>
      <c r="J154" s="500"/>
      <c r="K154" s="501"/>
      <c r="L154" s="502">
        <f t="shared" si="35"/>
        <v>0</v>
      </c>
      <c r="M154" s="605"/>
      <c r="N154" s="603"/>
      <c r="O154" s="502">
        <f t="shared" si="36"/>
        <v>0</v>
      </c>
      <c r="P154" s="457"/>
      <c r="R154" s="559"/>
      <c r="S154" s="559"/>
    </row>
    <row r="155" spans="1:19" ht="24" x14ac:dyDescent="0.25">
      <c r="A155" s="449">
        <v>2363</v>
      </c>
      <c r="B155" s="494" t="s">
        <v>134</v>
      </c>
      <c r="C155" s="664">
        <f t="shared" si="32"/>
        <v>75699</v>
      </c>
      <c r="D155" s="500">
        <v>56057</v>
      </c>
      <c r="E155" s="603"/>
      <c r="F155" s="604">
        <f t="shared" si="33"/>
        <v>56057</v>
      </c>
      <c r="G155" s="500">
        <v>23207</v>
      </c>
      <c r="H155" s="202">
        <v>-3565</v>
      </c>
      <c r="I155" s="110">
        <f t="shared" si="34"/>
        <v>19642</v>
      </c>
      <c r="J155" s="253"/>
      <c r="K155" s="202"/>
      <c r="L155" s="110">
        <f t="shared" si="35"/>
        <v>0</v>
      </c>
      <c r="M155" s="125"/>
      <c r="N155" s="59"/>
      <c r="O155" s="110">
        <f t="shared" si="36"/>
        <v>0</v>
      </c>
      <c r="P155" s="344" t="s">
        <v>342</v>
      </c>
      <c r="R155" s="559"/>
      <c r="S155" s="559"/>
    </row>
    <row r="156" spans="1:19" x14ac:dyDescent="0.25">
      <c r="A156" s="449">
        <v>2364</v>
      </c>
      <c r="B156" s="494" t="s">
        <v>135</v>
      </c>
      <c r="C156" s="664">
        <f t="shared" si="32"/>
        <v>0</v>
      </c>
      <c r="D156" s="500"/>
      <c r="E156" s="603"/>
      <c r="F156" s="604">
        <f t="shared" si="33"/>
        <v>0</v>
      </c>
      <c r="G156" s="500"/>
      <c r="H156" s="202"/>
      <c r="I156" s="110">
        <f t="shared" si="34"/>
        <v>0</v>
      </c>
      <c r="J156" s="253"/>
      <c r="K156" s="202"/>
      <c r="L156" s="110">
        <f t="shared" si="35"/>
        <v>0</v>
      </c>
      <c r="M156" s="125"/>
      <c r="N156" s="59"/>
      <c r="O156" s="110">
        <f t="shared" si="36"/>
        <v>0</v>
      </c>
      <c r="P156" s="344"/>
      <c r="R156" s="559"/>
      <c r="S156" s="559"/>
    </row>
    <row r="157" spans="1:19" ht="12.75" customHeight="1" x14ac:dyDescent="0.25">
      <c r="A157" s="449">
        <v>2365</v>
      </c>
      <c r="B157" s="494" t="s">
        <v>136</v>
      </c>
      <c r="C157" s="664">
        <f t="shared" si="32"/>
        <v>0</v>
      </c>
      <c r="D157" s="500"/>
      <c r="E157" s="603"/>
      <c r="F157" s="604">
        <f t="shared" si="33"/>
        <v>0</v>
      </c>
      <c r="G157" s="500"/>
      <c r="H157" s="501"/>
      <c r="I157" s="502">
        <f t="shared" si="34"/>
        <v>0</v>
      </c>
      <c r="J157" s="500"/>
      <c r="K157" s="501"/>
      <c r="L157" s="502">
        <f t="shared" si="35"/>
        <v>0</v>
      </c>
      <c r="M157" s="605"/>
      <c r="N157" s="603"/>
      <c r="O157" s="502">
        <f t="shared" si="36"/>
        <v>0</v>
      </c>
      <c r="P157" s="457"/>
      <c r="R157" s="559"/>
      <c r="S157" s="559"/>
    </row>
    <row r="158" spans="1:19" ht="36" x14ac:dyDescent="0.25">
      <c r="A158" s="449">
        <v>2366</v>
      </c>
      <c r="B158" s="494" t="s">
        <v>137</v>
      </c>
      <c r="C158" s="664">
        <f t="shared" si="32"/>
        <v>0</v>
      </c>
      <c r="D158" s="500"/>
      <c r="E158" s="603"/>
      <c r="F158" s="604">
        <f t="shared" si="33"/>
        <v>0</v>
      </c>
      <c r="G158" s="500"/>
      <c r="H158" s="501"/>
      <c r="I158" s="502">
        <f t="shared" si="34"/>
        <v>0</v>
      </c>
      <c r="J158" s="500"/>
      <c r="K158" s="501"/>
      <c r="L158" s="502">
        <f t="shared" si="35"/>
        <v>0</v>
      </c>
      <c r="M158" s="605"/>
      <c r="N158" s="603"/>
      <c r="O158" s="502">
        <f t="shared" si="36"/>
        <v>0</v>
      </c>
      <c r="P158" s="457"/>
      <c r="R158" s="559"/>
      <c r="S158" s="559"/>
    </row>
    <row r="159" spans="1:19" ht="48" x14ac:dyDescent="0.25">
      <c r="A159" s="449">
        <v>2369</v>
      </c>
      <c r="B159" s="494" t="s">
        <v>138</v>
      </c>
      <c r="C159" s="664">
        <f t="shared" si="32"/>
        <v>0</v>
      </c>
      <c r="D159" s="500"/>
      <c r="E159" s="603"/>
      <c r="F159" s="604">
        <f t="shared" si="33"/>
        <v>0</v>
      </c>
      <c r="G159" s="500"/>
      <c r="H159" s="501"/>
      <c r="I159" s="502">
        <f t="shared" si="34"/>
        <v>0</v>
      </c>
      <c r="J159" s="500"/>
      <c r="K159" s="501"/>
      <c r="L159" s="502">
        <f t="shared" si="35"/>
        <v>0</v>
      </c>
      <c r="M159" s="605"/>
      <c r="N159" s="603"/>
      <c r="O159" s="502">
        <f t="shared" si="36"/>
        <v>0</v>
      </c>
      <c r="P159" s="457"/>
      <c r="R159" s="559"/>
      <c r="S159" s="559"/>
    </row>
    <row r="160" spans="1:19" x14ac:dyDescent="0.25">
      <c r="A160" s="593">
        <v>2370</v>
      </c>
      <c r="B160" s="537" t="s">
        <v>139</v>
      </c>
      <c r="C160" s="664">
        <f t="shared" si="32"/>
        <v>0</v>
      </c>
      <c r="D160" s="613"/>
      <c r="E160" s="614"/>
      <c r="F160" s="615">
        <f t="shared" si="33"/>
        <v>0</v>
      </c>
      <c r="G160" s="613"/>
      <c r="H160" s="616"/>
      <c r="I160" s="617">
        <f t="shared" si="34"/>
        <v>0</v>
      </c>
      <c r="J160" s="613"/>
      <c r="K160" s="616"/>
      <c r="L160" s="617">
        <f t="shared" si="35"/>
        <v>0</v>
      </c>
      <c r="M160" s="618"/>
      <c r="N160" s="614"/>
      <c r="O160" s="617">
        <f t="shared" si="36"/>
        <v>0</v>
      </c>
      <c r="P160" s="546"/>
      <c r="R160" s="559"/>
      <c r="S160" s="559"/>
    </row>
    <row r="161" spans="1:19" x14ac:dyDescent="0.25">
      <c r="A161" s="593">
        <v>2380</v>
      </c>
      <c r="B161" s="537" t="s">
        <v>140</v>
      </c>
      <c r="C161" s="664">
        <f t="shared" si="32"/>
        <v>0</v>
      </c>
      <c r="D161" s="594">
        <f t="shared" ref="D161" si="53">SUM(D162:D163)</f>
        <v>0</v>
      </c>
      <c r="E161" s="595">
        <f>SUM(E162:E163)</f>
        <v>0</v>
      </c>
      <c r="F161" s="596">
        <f t="shared" si="33"/>
        <v>0</v>
      </c>
      <c r="G161" s="594">
        <f>SUM(G162:G163)</f>
        <v>0</v>
      </c>
      <c r="H161" s="597">
        <f>SUM(H162:H163)</f>
        <v>0</v>
      </c>
      <c r="I161" s="598">
        <f t="shared" si="34"/>
        <v>0</v>
      </c>
      <c r="J161" s="594">
        <f>SUM(J162:J163)</f>
        <v>0</v>
      </c>
      <c r="K161" s="597">
        <f>SUM(K162:K163)</f>
        <v>0</v>
      </c>
      <c r="L161" s="598">
        <f t="shared" si="35"/>
        <v>0</v>
      </c>
      <c r="M161" s="599">
        <f>SUM(M162:M163)</f>
        <v>0</v>
      </c>
      <c r="N161" s="595">
        <f>SUM(N162:N163)</f>
        <v>0</v>
      </c>
      <c r="O161" s="598">
        <f t="shared" si="36"/>
        <v>0</v>
      </c>
      <c r="P161" s="546"/>
      <c r="R161" s="559"/>
      <c r="S161" s="559"/>
    </row>
    <row r="162" spans="1:19" x14ac:dyDescent="0.25">
      <c r="A162" s="440">
        <v>2381</v>
      </c>
      <c r="B162" s="484" t="s">
        <v>141</v>
      </c>
      <c r="C162" s="664">
        <f t="shared" si="32"/>
        <v>0</v>
      </c>
      <c r="D162" s="490"/>
      <c r="E162" s="600"/>
      <c r="F162" s="601">
        <f t="shared" si="33"/>
        <v>0</v>
      </c>
      <c r="G162" s="490"/>
      <c r="H162" s="491"/>
      <c r="I162" s="492">
        <f t="shared" si="34"/>
        <v>0</v>
      </c>
      <c r="J162" s="490"/>
      <c r="K162" s="491"/>
      <c r="L162" s="492">
        <f t="shared" si="35"/>
        <v>0</v>
      </c>
      <c r="M162" s="602"/>
      <c r="N162" s="600"/>
      <c r="O162" s="492">
        <f t="shared" si="36"/>
        <v>0</v>
      </c>
      <c r="P162" s="448"/>
      <c r="R162" s="559"/>
      <c r="S162" s="559"/>
    </row>
    <row r="163" spans="1:19" ht="24" x14ac:dyDescent="0.25">
      <c r="A163" s="449">
        <v>2389</v>
      </c>
      <c r="B163" s="494" t="s">
        <v>142</v>
      </c>
      <c r="C163" s="664">
        <f t="shared" si="32"/>
        <v>0</v>
      </c>
      <c r="D163" s="500"/>
      <c r="E163" s="603"/>
      <c r="F163" s="604">
        <f t="shared" si="33"/>
        <v>0</v>
      </c>
      <c r="G163" s="500"/>
      <c r="H163" s="501"/>
      <c r="I163" s="502">
        <f t="shared" si="34"/>
        <v>0</v>
      </c>
      <c r="J163" s="500"/>
      <c r="K163" s="501"/>
      <c r="L163" s="502">
        <f t="shared" si="35"/>
        <v>0</v>
      </c>
      <c r="M163" s="605"/>
      <c r="N163" s="603"/>
      <c r="O163" s="502">
        <f t="shared" si="36"/>
        <v>0</v>
      </c>
      <c r="P163" s="457"/>
      <c r="R163" s="559"/>
      <c r="S163" s="559"/>
    </row>
    <row r="164" spans="1:19" x14ac:dyDescent="0.25">
      <c r="A164" s="593">
        <v>2390</v>
      </c>
      <c r="B164" s="537" t="s">
        <v>143</v>
      </c>
      <c r="C164" s="664">
        <f t="shared" si="32"/>
        <v>0</v>
      </c>
      <c r="D164" s="613">
        <f>22-22</f>
        <v>0</v>
      </c>
      <c r="E164" s="614"/>
      <c r="F164" s="615">
        <f t="shared" si="33"/>
        <v>0</v>
      </c>
      <c r="G164" s="613"/>
      <c r="H164" s="616"/>
      <c r="I164" s="617">
        <f t="shared" si="34"/>
        <v>0</v>
      </c>
      <c r="J164" s="613"/>
      <c r="K164" s="616"/>
      <c r="L164" s="617">
        <f t="shared" si="35"/>
        <v>0</v>
      </c>
      <c r="M164" s="618"/>
      <c r="N164" s="614"/>
      <c r="O164" s="617">
        <f t="shared" si="36"/>
        <v>0</v>
      </c>
      <c r="P164" s="546"/>
      <c r="R164" s="559"/>
      <c r="S164" s="559"/>
    </row>
    <row r="165" spans="1:19" x14ac:dyDescent="0.25">
      <c r="A165" s="469">
        <v>2400</v>
      </c>
      <c r="B165" s="586" t="s">
        <v>144</v>
      </c>
      <c r="C165" s="716">
        <f t="shared" si="32"/>
        <v>0</v>
      </c>
      <c r="D165" s="632"/>
      <c r="E165" s="633"/>
      <c r="F165" s="634">
        <f t="shared" si="33"/>
        <v>0</v>
      </c>
      <c r="G165" s="632"/>
      <c r="H165" s="635"/>
      <c r="I165" s="636">
        <f t="shared" si="34"/>
        <v>0</v>
      </c>
      <c r="J165" s="632"/>
      <c r="K165" s="635"/>
      <c r="L165" s="636">
        <f t="shared" si="35"/>
        <v>0</v>
      </c>
      <c r="M165" s="637"/>
      <c r="N165" s="633"/>
      <c r="O165" s="636">
        <f t="shared" si="36"/>
        <v>0</v>
      </c>
      <c r="P165" s="478"/>
      <c r="R165" s="559"/>
      <c r="S165" s="559"/>
    </row>
    <row r="166" spans="1:19" ht="24" x14ac:dyDescent="0.25">
      <c r="A166" s="469">
        <v>2500</v>
      </c>
      <c r="B166" s="586" t="s">
        <v>145</v>
      </c>
      <c r="C166" s="716">
        <f t="shared" si="32"/>
        <v>0</v>
      </c>
      <c r="D166" s="480">
        <f t="shared" ref="D166" si="54">SUM(D167,D172)</f>
        <v>0</v>
      </c>
      <c r="E166" s="587">
        <f>SUM(E167,E172)</f>
        <v>0</v>
      </c>
      <c r="F166" s="588">
        <f t="shared" si="33"/>
        <v>0</v>
      </c>
      <c r="G166" s="480">
        <f t="shared" ref="G166:H166" si="55">SUM(G167,G172)</f>
        <v>0</v>
      </c>
      <c r="H166" s="481">
        <f t="shared" si="55"/>
        <v>0</v>
      </c>
      <c r="I166" s="482">
        <f t="shared" si="34"/>
        <v>0</v>
      </c>
      <c r="J166" s="480">
        <f t="shared" ref="J166:K166" si="56">SUM(J167,J172)</f>
        <v>0</v>
      </c>
      <c r="K166" s="481">
        <f t="shared" si="56"/>
        <v>0</v>
      </c>
      <c r="L166" s="482">
        <f t="shared" si="35"/>
        <v>0</v>
      </c>
      <c r="M166" s="589">
        <f t="shared" ref="M166:N166" si="57">SUM(M167,M172)</f>
        <v>0</v>
      </c>
      <c r="N166" s="590">
        <f t="shared" si="57"/>
        <v>0</v>
      </c>
      <c r="O166" s="591">
        <f t="shared" si="36"/>
        <v>0</v>
      </c>
      <c r="P166" s="592"/>
      <c r="R166" s="559"/>
      <c r="S166" s="559"/>
    </row>
    <row r="167" spans="1:19" ht="16.5" customHeight="1" x14ac:dyDescent="0.25">
      <c r="A167" s="620">
        <v>2510</v>
      </c>
      <c r="B167" s="484" t="s">
        <v>146</v>
      </c>
      <c r="C167" s="717">
        <f t="shared" si="32"/>
        <v>0</v>
      </c>
      <c r="D167" s="621">
        <f>SUM(D168:D171)</f>
        <v>0</v>
      </c>
      <c r="E167" s="622">
        <f>SUM(E168:E171)</f>
        <v>0</v>
      </c>
      <c r="F167" s="556">
        <f t="shared" si="33"/>
        <v>0</v>
      </c>
      <c r="G167" s="621">
        <f t="shared" ref="G167:H167" si="58">SUM(G168:G171)</f>
        <v>0</v>
      </c>
      <c r="H167" s="623">
        <f t="shared" si="58"/>
        <v>0</v>
      </c>
      <c r="I167" s="624">
        <f t="shared" si="34"/>
        <v>0</v>
      </c>
      <c r="J167" s="621">
        <f t="shared" ref="J167:K167" si="59">SUM(J168:J171)</f>
        <v>0</v>
      </c>
      <c r="K167" s="623">
        <f t="shared" si="59"/>
        <v>0</v>
      </c>
      <c r="L167" s="624">
        <f t="shared" si="35"/>
        <v>0</v>
      </c>
      <c r="M167" s="638">
        <f t="shared" ref="M167:N167" si="60">SUM(M168:M171)</f>
        <v>0</v>
      </c>
      <c r="N167" s="639">
        <f t="shared" si="60"/>
        <v>0</v>
      </c>
      <c r="O167" s="640">
        <f t="shared" si="36"/>
        <v>0</v>
      </c>
      <c r="P167" s="515"/>
      <c r="R167" s="559"/>
      <c r="S167" s="559"/>
    </row>
    <row r="168" spans="1:19" ht="24" x14ac:dyDescent="0.25">
      <c r="A168" s="450">
        <v>2512</v>
      </c>
      <c r="B168" s="494" t="s">
        <v>147</v>
      </c>
      <c r="C168" s="664">
        <f t="shared" si="32"/>
        <v>0</v>
      </c>
      <c r="D168" s="500"/>
      <c r="E168" s="603"/>
      <c r="F168" s="604">
        <f t="shared" si="33"/>
        <v>0</v>
      </c>
      <c r="G168" s="500"/>
      <c r="H168" s="501"/>
      <c r="I168" s="502">
        <f t="shared" si="34"/>
        <v>0</v>
      </c>
      <c r="J168" s="500"/>
      <c r="K168" s="501"/>
      <c r="L168" s="502">
        <f t="shared" si="35"/>
        <v>0</v>
      </c>
      <c r="M168" s="605"/>
      <c r="N168" s="603"/>
      <c r="O168" s="502">
        <f t="shared" si="36"/>
        <v>0</v>
      </c>
      <c r="P168" s="457"/>
      <c r="R168" s="559"/>
      <c r="S168" s="559"/>
    </row>
    <row r="169" spans="1:19" ht="36" x14ac:dyDescent="0.25">
      <c r="A169" s="450">
        <v>2513</v>
      </c>
      <c r="B169" s="494" t="s">
        <v>148</v>
      </c>
      <c r="C169" s="664">
        <f t="shared" si="32"/>
        <v>0</v>
      </c>
      <c r="D169" s="500"/>
      <c r="E169" s="603"/>
      <c r="F169" s="604">
        <f t="shared" si="33"/>
        <v>0</v>
      </c>
      <c r="G169" s="500"/>
      <c r="H169" s="501"/>
      <c r="I169" s="502">
        <f t="shared" si="34"/>
        <v>0</v>
      </c>
      <c r="J169" s="500"/>
      <c r="K169" s="501"/>
      <c r="L169" s="502">
        <f t="shared" si="35"/>
        <v>0</v>
      </c>
      <c r="M169" s="605"/>
      <c r="N169" s="603"/>
      <c r="O169" s="502">
        <f t="shared" si="36"/>
        <v>0</v>
      </c>
      <c r="P169" s="457"/>
      <c r="R169" s="559"/>
      <c r="S169" s="559"/>
    </row>
    <row r="170" spans="1:19" ht="24" x14ac:dyDescent="0.25">
      <c r="A170" s="450">
        <v>2515</v>
      </c>
      <c r="B170" s="494" t="s">
        <v>149</v>
      </c>
      <c r="C170" s="664">
        <f t="shared" si="32"/>
        <v>0</v>
      </c>
      <c r="D170" s="500"/>
      <c r="E170" s="603"/>
      <c r="F170" s="604">
        <f t="shared" si="33"/>
        <v>0</v>
      </c>
      <c r="G170" s="500"/>
      <c r="H170" s="501"/>
      <c r="I170" s="502">
        <f t="shared" si="34"/>
        <v>0</v>
      </c>
      <c r="J170" s="500"/>
      <c r="K170" s="501"/>
      <c r="L170" s="502">
        <f t="shared" si="35"/>
        <v>0</v>
      </c>
      <c r="M170" s="605"/>
      <c r="N170" s="603"/>
      <c r="O170" s="502">
        <f t="shared" si="36"/>
        <v>0</v>
      </c>
      <c r="P170" s="457"/>
      <c r="R170" s="559"/>
      <c r="S170" s="559"/>
    </row>
    <row r="171" spans="1:19" ht="24" x14ac:dyDescent="0.25">
      <c r="A171" s="450">
        <v>2519</v>
      </c>
      <c r="B171" s="494" t="s">
        <v>150</v>
      </c>
      <c r="C171" s="664">
        <f t="shared" si="32"/>
        <v>0</v>
      </c>
      <c r="D171" s="500"/>
      <c r="E171" s="603"/>
      <c r="F171" s="604">
        <f t="shared" si="33"/>
        <v>0</v>
      </c>
      <c r="G171" s="500"/>
      <c r="H171" s="501"/>
      <c r="I171" s="502">
        <f t="shared" si="34"/>
        <v>0</v>
      </c>
      <c r="J171" s="500"/>
      <c r="K171" s="501"/>
      <c r="L171" s="502">
        <f t="shared" si="35"/>
        <v>0</v>
      </c>
      <c r="M171" s="605"/>
      <c r="N171" s="603"/>
      <c r="O171" s="502">
        <f t="shared" si="36"/>
        <v>0</v>
      </c>
      <c r="P171" s="457"/>
      <c r="R171" s="559"/>
      <c r="S171" s="559"/>
    </row>
    <row r="172" spans="1:19" ht="24" x14ac:dyDescent="0.25">
      <c r="A172" s="606">
        <v>2520</v>
      </c>
      <c r="B172" s="494" t="s">
        <v>151</v>
      </c>
      <c r="C172" s="664">
        <f t="shared" si="32"/>
        <v>0</v>
      </c>
      <c r="D172" s="500"/>
      <c r="E172" s="603"/>
      <c r="F172" s="604">
        <f t="shared" si="33"/>
        <v>0</v>
      </c>
      <c r="G172" s="500"/>
      <c r="H172" s="501"/>
      <c r="I172" s="502">
        <f t="shared" si="34"/>
        <v>0</v>
      </c>
      <c r="J172" s="500"/>
      <c r="K172" s="501"/>
      <c r="L172" s="502">
        <f t="shared" si="35"/>
        <v>0</v>
      </c>
      <c r="M172" s="605"/>
      <c r="N172" s="603"/>
      <c r="O172" s="502">
        <f t="shared" si="36"/>
        <v>0</v>
      </c>
      <c r="P172" s="457"/>
      <c r="R172" s="559"/>
      <c r="S172" s="559"/>
    </row>
    <row r="173" spans="1:19" s="641" customFormat="1" ht="48" x14ac:dyDescent="0.25">
      <c r="A173" s="414">
        <v>2800</v>
      </c>
      <c r="B173" s="484" t="s">
        <v>152</v>
      </c>
      <c r="C173" s="717">
        <f t="shared" si="32"/>
        <v>0</v>
      </c>
      <c r="D173" s="442"/>
      <c r="E173" s="443"/>
      <c r="F173" s="444">
        <f t="shared" si="33"/>
        <v>0</v>
      </c>
      <c r="G173" s="442"/>
      <c r="H173" s="445"/>
      <c r="I173" s="446">
        <f t="shared" si="34"/>
        <v>0</v>
      </c>
      <c r="J173" s="442"/>
      <c r="K173" s="445"/>
      <c r="L173" s="446">
        <f t="shared" si="35"/>
        <v>0</v>
      </c>
      <c r="M173" s="447"/>
      <c r="N173" s="443"/>
      <c r="O173" s="446">
        <f t="shared" si="36"/>
        <v>0</v>
      </c>
      <c r="P173" s="448"/>
      <c r="R173" s="559"/>
      <c r="S173" s="559"/>
    </row>
    <row r="174" spans="1:19" x14ac:dyDescent="0.25">
      <c r="A174" s="519">
        <v>3000</v>
      </c>
      <c r="B174" s="519" t="s">
        <v>153</v>
      </c>
      <c r="C174" s="725">
        <f t="shared" si="32"/>
        <v>0</v>
      </c>
      <c r="D174" s="579">
        <f t="shared" ref="D174" si="61">SUM(D175,D185)</f>
        <v>0</v>
      </c>
      <c r="E174" s="580">
        <f>SUM(E175,E185)</f>
        <v>0</v>
      </c>
      <c r="F174" s="581">
        <f t="shared" si="33"/>
        <v>0</v>
      </c>
      <c r="G174" s="579">
        <f>SUM(G175,G185)</f>
        <v>0</v>
      </c>
      <c r="H174" s="582">
        <f>SUM(H175,H185)</f>
        <v>0</v>
      </c>
      <c r="I174" s="583">
        <f t="shared" si="34"/>
        <v>0</v>
      </c>
      <c r="J174" s="579">
        <f>SUM(J175,J185)</f>
        <v>0</v>
      </c>
      <c r="K174" s="582">
        <f>SUM(K175,K185)</f>
        <v>0</v>
      </c>
      <c r="L174" s="583">
        <f t="shared" si="35"/>
        <v>0</v>
      </c>
      <c r="M174" s="584">
        <f>SUM(M175,M185)</f>
        <v>0</v>
      </c>
      <c r="N174" s="580">
        <f>SUM(N175,N185)</f>
        <v>0</v>
      </c>
      <c r="O174" s="583">
        <f t="shared" si="36"/>
        <v>0</v>
      </c>
      <c r="P174" s="585"/>
      <c r="R174" s="559"/>
      <c r="S174" s="559"/>
    </row>
    <row r="175" spans="1:19" ht="24" x14ac:dyDescent="0.25">
      <c r="A175" s="469">
        <v>3200</v>
      </c>
      <c r="B175" s="642" t="s">
        <v>309</v>
      </c>
      <c r="C175" s="716">
        <f t="shared" si="32"/>
        <v>0</v>
      </c>
      <c r="D175" s="480">
        <f t="shared" ref="D175" si="62">SUM(D176,D180)</f>
        <v>0</v>
      </c>
      <c r="E175" s="587">
        <f>SUM(E176,E180)</f>
        <v>0</v>
      </c>
      <c r="F175" s="588">
        <f t="shared" si="33"/>
        <v>0</v>
      </c>
      <c r="G175" s="480">
        <f t="shared" ref="G175:H175" si="63">SUM(G176,G180)</f>
        <v>0</v>
      </c>
      <c r="H175" s="481">
        <f t="shared" si="63"/>
        <v>0</v>
      </c>
      <c r="I175" s="482">
        <f t="shared" si="34"/>
        <v>0</v>
      </c>
      <c r="J175" s="480">
        <f t="shared" ref="J175:K175" si="64">SUM(J176,J180)</f>
        <v>0</v>
      </c>
      <c r="K175" s="481">
        <f t="shared" si="64"/>
        <v>0</v>
      </c>
      <c r="L175" s="482">
        <f t="shared" si="35"/>
        <v>0</v>
      </c>
      <c r="M175" s="589">
        <f t="shared" ref="M175:N175" si="65">SUM(M176,M180)</f>
        <v>0</v>
      </c>
      <c r="N175" s="590">
        <f t="shared" si="65"/>
        <v>0</v>
      </c>
      <c r="O175" s="591">
        <f t="shared" si="36"/>
        <v>0</v>
      </c>
      <c r="P175" s="592"/>
      <c r="R175" s="559"/>
      <c r="S175" s="559"/>
    </row>
    <row r="176" spans="1:19" ht="36" x14ac:dyDescent="0.25">
      <c r="A176" s="620">
        <v>3260</v>
      </c>
      <c r="B176" s="484" t="s">
        <v>154</v>
      </c>
      <c r="C176" s="717">
        <f t="shared" si="32"/>
        <v>0</v>
      </c>
      <c r="D176" s="621">
        <f t="shared" ref="D176" si="66">SUM(D177:D179)</f>
        <v>0</v>
      </c>
      <c r="E176" s="622">
        <f>SUM(E177:E179)</f>
        <v>0</v>
      </c>
      <c r="F176" s="556">
        <f t="shared" si="33"/>
        <v>0</v>
      </c>
      <c r="G176" s="621">
        <f>SUM(G177:G179)</f>
        <v>0</v>
      </c>
      <c r="H176" s="623">
        <f>SUM(H177:H179)</f>
        <v>0</v>
      </c>
      <c r="I176" s="624">
        <f t="shared" si="34"/>
        <v>0</v>
      </c>
      <c r="J176" s="621">
        <f>SUM(J177:J179)</f>
        <v>0</v>
      </c>
      <c r="K176" s="623">
        <f>SUM(K177:K179)</f>
        <v>0</v>
      </c>
      <c r="L176" s="624">
        <f t="shared" si="35"/>
        <v>0</v>
      </c>
      <c r="M176" s="625">
        <f>SUM(M177:M179)</f>
        <v>0</v>
      </c>
      <c r="N176" s="622">
        <f>SUM(N177:N179)</f>
        <v>0</v>
      </c>
      <c r="O176" s="624">
        <f t="shared" si="36"/>
        <v>0</v>
      </c>
      <c r="P176" s="448"/>
      <c r="R176" s="559"/>
      <c r="S176" s="559"/>
    </row>
    <row r="177" spans="1:19" ht="24" x14ac:dyDescent="0.25">
      <c r="A177" s="450">
        <v>3261</v>
      </c>
      <c r="B177" s="494" t="s">
        <v>155</v>
      </c>
      <c r="C177" s="664">
        <f t="shared" si="32"/>
        <v>0</v>
      </c>
      <c r="D177" s="500"/>
      <c r="E177" s="603"/>
      <c r="F177" s="604">
        <f t="shared" si="33"/>
        <v>0</v>
      </c>
      <c r="G177" s="500"/>
      <c r="H177" s="501"/>
      <c r="I177" s="502">
        <f t="shared" si="34"/>
        <v>0</v>
      </c>
      <c r="J177" s="500"/>
      <c r="K177" s="501"/>
      <c r="L177" s="502">
        <f t="shared" si="35"/>
        <v>0</v>
      </c>
      <c r="M177" s="605"/>
      <c r="N177" s="603"/>
      <c r="O177" s="502">
        <f t="shared" si="36"/>
        <v>0</v>
      </c>
      <c r="P177" s="457"/>
      <c r="R177" s="559"/>
      <c r="S177" s="559"/>
    </row>
    <row r="178" spans="1:19" ht="36" x14ac:dyDescent="0.25">
      <c r="A178" s="450">
        <v>3262</v>
      </c>
      <c r="B178" s="494" t="s">
        <v>310</v>
      </c>
      <c r="C178" s="664">
        <f t="shared" si="32"/>
        <v>0</v>
      </c>
      <c r="D178" s="500"/>
      <c r="E178" s="603"/>
      <c r="F178" s="604">
        <f t="shared" si="33"/>
        <v>0</v>
      </c>
      <c r="G178" s="500"/>
      <c r="H178" s="501"/>
      <c r="I178" s="502">
        <f t="shared" si="34"/>
        <v>0</v>
      </c>
      <c r="J178" s="500"/>
      <c r="K178" s="501"/>
      <c r="L178" s="502">
        <f t="shared" si="35"/>
        <v>0</v>
      </c>
      <c r="M178" s="605"/>
      <c r="N178" s="603"/>
      <c r="O178" s="502">
        <f t="shared" si="36"/>
        <v>0</v>
      </c>
      <c r="P178" s="457"/>
      <c r="R178" s="559"/>
      <c r="S178" s="559"/>
    </row>
    <row r="179" spans="1:19" ht="24" x14ac:dyDescent="0.25">
      <c r="A179" s="450">
        <v>3263</v>
      </c>
      <c r="B179" s="494" t="s">
        <v>156</v>
      </c>
      <c r="C179" s="664">
        <f t="shared" si="32"/>
        <v>0</v>
      </c>
      <c r="D179" s="500"/>
      <c r="E179" s="603"/>
      <c r="F179" s="604">
        <f t="shared" si="33"/>
        <v>0</v>
      </c>
      <c r="G179" s="500"/>
      <c r="H179" s="501"/>
      <c r="I179" s="502">
        <f t="shared" si="34"/>
        <v>0</v>
      </c>
      <c r="J179" s="500"/>
      <c r="K179" s="501"/>
      <c r="L179" s="502">
        <f t="shared" si="35"/>
        <v>0</v>
      </c>
      <c r="M179" s="605"/>
      <c r="N179" s="603"/>
      <c r="O179" s="502">
        <f t="shared" si="36"/>
        <v>0</v>
      </c>
      <c r="P179" s="457"/>
      <c r="R179" s="559"/>
      <c r="S179" s="559"/>
    </row>
    <row r="180" spans="1:19" ht="84" x14ac:dyDescent="0.25">
      <c r="A180" s="620">
        <v>3290</v>
      </c>
      <c r="B180" s="484" t="s">
        <v>311</v>
      </c>
      <c r="C180" s="664">
        <f t="shared" ref="C180:C256" si="67">F180+I180+L180+O180</f>
        <v>0</v>
      </c>
      <c r="D180" s="621">
        <f t="shared" ref="D180" si="68">SUM(D181:D184)</f>
        <v>0</v>
      </c>
      <c r="E180" s="622">
        <f>SUM(E181:E184)</f>
        <v>0</v>
      </c>
      <c r="F180" s="556">
        <f t="shared" si="33"/>
        <v>0</v>
      </c>
      <c r="G180" s="621">
        <f t="shared" ref="G180:H180" si="69">SUM(G181:G184)</f>
        <v>0</v>
      </c>
      <c r="H180" s="623">
        <f t="shared" si="69"/>
        <v>0</v>
      </c>
      <c r="I180" s="624">
        <f t="shared" si="34"/>
        <v>0</v>
      </c>
      <c r="J180" s="621">
        <f t="shared" ref="J180:K180" si="70">SUM(J181:J184)</f>
        <v>0</v>
      </c>
      <c r="K180" s="623">
        <f t="shared" si="70"/>
        <v>0</v>
      </c>
      <c r="L180" s="624">
        <f t="shared" si="35"/>
        <v>0</v>
      </c>
      <c r="M180" s="643">
        <f t="shared" ref="M180:N180" si="71">SUM(M181:M184)</f>
        <v>0</v>
      </c>
      <c r="N180" s="644">
        <f t="shared" si="71"/>
        <v>0</v>
      </c>
      <c r="O180" s="645">
        <f t="shared" si="36"/>
        <v>0</v>
      </c>
      <c r="P180" s="646"/>
      <c r="R180" s="559"/>
      <c r="S180" s="559"/>
    </row>
    <row r="181" spans="1:19" ht="72" x14ac:dyDescent="0.25">
      <c r="A181" s="450">
        <v>3291</v>
      </c>
      <c r="B181" s="494" t="s">
        <v>157</v>
      </c>
      <c r="C181" s="664">
        <f t="shared" si="67"/>
        <v>0</v>
      </c>
      <c r="D181" s="500"/>
      <c r="E181" s="603"/>
      <c r="F181" s="604">
        <f t="shared" ref="F181:F244" si="72">D181+E181</f>
        <v>0</v>
      </c>
      <c r="G181" s="500"/>
      <c r="H181" s="501"/>
      <c r="I181" s="502">
        <f t="shared" ref="I181:I244" si="73">G181+H181</f>
        <v>0</v>
      </c>
      <c r="J181" s="500"/>
      <c r="K181" s="501"/>
      <c r="L181" s="502">
        <f t="shared" ref="L181:L244" si="74">J181+K181</f>
        <v>0</v>
      </c>
      <c r="M181" s="605"/>
      <c r="N181" s="603"/>
      <c r="O181" s="502">
        <f t="shared" ref="O181:O244" si="75">M181+N181</f>
        <v>0</v>
      </c>
      <c r="P181" s="457"/>
      <c r="R181" s="559"/>
      <c r="S181" s="559"/>
    </row>
    <row r="182" spans="1:19" ht="72" x14ac:dyDescent="0.25">
      <c r="A182" s="450">
        <v>3292</v>
      </c>
      <c r="B182" s="494" t="s">
        <v>312</v>
      </c>
      <c r="C182" s="664">
        <f t="shared" si="67"/>
        <v>0</v>
      </c>
      <c r="D182" s="500"/>
      <c r="E182" s="603"/>
      <c r="F182" s="604">
        <f t="shared" si="72"/>
        <v>0</v>
      </c>
      <c r="G182" s="500"/>
      <c r="H182" s="501"/>
      <c r="I182" s="502">
        <f t="shared" si="73"/>
        <v>0</v>
      </c>
      <c r="J182" s="500"/>
      <c r="K182" s="501"/>
      <c r="L182" s="502">
        <f t="shared" si="74"/>
        <v>0</v>
      </c>
      <c r="M182" s="605"/>
      <c r="N182" s="603"/>
      <c r="O182" s="502">
        <f t="shared" si="75"/>
        <v>0</v>
      </c>
      <c r="P182" s="457"/>
      <c r="R182" s="559"/>
      <c r="S182" s="559"/>
    </row>
    <row r="183" spans="1:19" ht="72" x14ac:dyDescent="0.25">
      <c r="A183" s="450">
        <v>3293</v>
      </c>
      <c r="B183" s="494" t="s">
        <v>313</v>
      </c>
      <c r="C183" s="664">
        <f t="shared" si="67"/>
        <v>0</v>
      </c>
      <c r="D183" s="500"/>
      <c r="E183" s="603"/>
      <c r="F183" s="604">
        <f t="shared" si="72"/>
        <v>0</v>
      </c>
      <c r="G183" s="500"/>
      <c r="H183" s="501"/>
      <c r="I183" s="502">
        <f t="shared" si="73"/>
        <v>0</v>
      </c>
      <c r="J183" s="500"/>
      <c r="K183" s="501"/>
      <c r="L183" s="502">
        <f t="shared" si="74"/>
        <v>0</v>
      </c>
      <c r="M183" s="605"/>
      <c r="N183" s="603"/>
      <c r="O183" s="502">
        <f t="shared" si="75"/>
        <v>0</v>
      </c>
      <c r="P183" s="457"/>
      <c r="R183" s="559"/>
      <c r="S183" s="559"/>
    </row>
    <row r="184" spans="1:19" ht="60" x14ac:dyDescent="0.25">
      <c r="A184" s="647">
        <v>3294</v>
      </c>
      <c r="B184" s="494" t="s">
        <v>158</v>
      </c>
      <c r="C184" s="726">
        <f t="shared" si="67"/>
        <v>0</v>
      </c>
      <c r="D184" s="648"/>
      <c r="E184" s="649"/>
      <c r="F184" s="650">
        <f t="shared" si="72"/>
        <v>0</v>
      </c>
      <c r="G184" s="648"/>
      <c r="H184" s="651"/>
      <c r="I184" s="652">
        <f t="shared" si="73"/>
        <v>0</v>
      </c>
      <c r="J184" s="648"/>
      <c r="K184" s="651"/>
      <c r="L184" s="652">
        <f t="shared" si="74"/>
        <v>0</v>
      </c>
      <c r="M184" s="653"/>
      <c r="N184" s="649"/>
      <c r="O184" s="652">
        <f t="shared" si="75"/>
        <v>0</v>
      </c>
      <c r="P184" s="646"/>
      <c r="R184" s="559"/>
      <c r="S184" s="559"/>
    </row>
    <row r="185" spans="1:19" ht="48" x14ac:dyDescent="0.25">
      <c r="A185" s="519">
        <v>3300</v>
      </c>
      <c r="B185" s="642" t="s">
        <v>159</v>
      </c>
      <c r="C185" s="727">
        <f t="shared" si="67"/>
        <v>0</v>
      </c>
      <c r="D185" s="654">
        <f t="shared" ref="D185" si="76">SUM(D186:D187)</f>
        <v>0</v>
      </c>
      <c r="E185" s="590">
        <f>SUM(E186:E187)</f>
        <v>0</v>
      </c>
      <c r="F185" s="655">
        <f t="shared" si="72"/>
        <v>0</v>
      </c>
      <c r="G185" s="654">
        <f t="shared" ref="G185:H185" si="77">SUM(G186:G187)</f>
        <v>0</v>
      </c>
      <c r="H185" s="656">
        <f t="shared" si="77"/>
        <v>0</v>
      </c>
      <c r="I185" s="591">
        <f t="shared" si="73"/>
        <v>0</v>
      </c>
      <c r="J185" s="654">
        <f t="shared" ref="J185:K185" si="78">SUM(J186:J187)</f>
        <v>0</v>
      </c>
      <c r="K185" s="656">
        <f t="shared" si="78"/>
        <v>0</v>
      </c>
      <c r="L185" s="591">
        <f t="shared" si="74"/>
        <v>0</v>
      </c>
      <c r="M185" s="589">
        <f t="shared" ref="M185:N185" si="79">SUM(M186:M187)</f>
        <v>0</v>
      </c>
      <c r="N185" s="590">
        <f t="shared" si="79"/>
        <v>0</v>
      </c>
      <c r="O185" s="591">
        <f t="shared" si="75"/>
        <v>0</v>
      </c>
      <c r="P185" s="592"/>
      <c r="R185" s="559"/>
      <c r="S185" s="559"/>
    </row>
    <row r="186" spans="1:19" ht="48" x14ac:dyDescent="0.25">
      <c r="A186" s="536">
        <v>3310</v>
      </c>
      <c r="B186" s="537" t="s">
        <v>160</v>
      </c>
      <c r="C186" s="721">
        <f t="shared" si="67"/>
        <v>0</v>
      </c>
      <c r="D186" s="613"/>
      <c r="E186" s="614"/>
      <c r="F186" s="615">
        <f t="shared" si="72"/>
        <v>0</v>
      </c>
      <c r="G186" s="613"/>
      <c r="H186" s="616"/>
      <c r="I186" s="617">
        <f t="shared" si="73"/>
        <v>0</v>
      </c>
      <c r="J186" s="613"/>
      <c r="K186" s="616"/>
      <c r="L186" s="617">
        <f t="shared" si="74"/>
        <v>0</v>
      </c>
      <c r="M186" s="618"/>
      <c r="N186" s="614"/>
      <c r="O186" s="617">
        <f t="shared" si="75"/>
        <v>0</v>
      </c>
      <c r="P186" s="546"/>
      <c r="R186" s="559"/>
      <c r="S186" s="559"/>
    </row>
    <row r="187" spans="1:19" ht="58.5" customHeight="1" x14ac:dyDescent="0.25">
      <c r="A187" s="441">
        <v>3320</v>
      </c>
      <c r="B187" s="484" t="s">
        <v>161</v>
      </c>
      <c r="C187" s="717">
        <f t="shared" si="67"/>
        <v>0</v>
      </c>
      <c r="D187" s="490"/>
      <c r="E187" s="600"/>
      <c r="F187" s="601">
        <f t="shared" si="72"/>
        <v>0</v>
      </c>
      <c r="G187" s="490"/>
      <c r="H187" s="491"/>
      <c r="I187" s="492">
        <f t="shared" si="73"/>
        <v>0</v>
      </c>
      <c r="J187" s="490"/>
      <c r="K187" s="491"/>
      <c r="L187" s="492">
        <f t="shared" si="74"/>
        <v>0</v>
      </c>
      <c r="M187" s="602"/>
      <c r="N187" s="600"/>
      <c r="O187" s="492">
        <f t="shared" si="75"/>
        <v>0</v>
      </c>
      <c r="P187" s="448"/>
      <c r="R187" s="559"/>
      <c r="S187" s="559"/>
    </row>
    <row r="188" spans="1:19" x14ac:dyDescent="0.25">
      <c r="A188" s="657">
        <v>4000</v>
      </c>
      <c r="B188" s="519" t="s">
        <v>162</v>
      </c>
      <c r="C188" s="725">
        <f t="shared" si="67"/>
        <v>0</v>
      </c>
      <c r="D188" s="579">
        <f t="shared" ref="D188" si="80">SUM(D189,D192)</f>
        <v>0</v>
      </c>
      <c r="E188" s="580">
        <f>SUM(E189,E192)</f>
        <v>0</v>
      </c>
      <c r="F188" s="581">
        <f t="shared" si="72"/>
        <v>0</v>
      </c>
      <c r="G188" s="579">
        <f>SUM(G189,G192)</f>
        <v>0</v>
      </c>
      <c r="H188" s="582">
        <f>SUM(H189,H192)</f>
        <v>0</v>
      </c>
      <c r="I188" s="583">
        <f t="shared" si="73"/>
        <v>0</v>
      </c>
      <c r="J188" s="579">
        <f>SUM(J189,J192)</f>
        <v>0</v>
      </c>
      <c r="K188" s="582">
        <f>SUM(K189,K192)</f>
        <v>0</v>
      </c>
      <c r="L188" s="583">
        <f t="shared" si="74"/>
        <v>0</v>
      </c>
      <c r="M188" s="584">
        <f>SUM(M189,M192)</f>
        <v>0</v>
      </c>
      <c r="N188" s="580">
        <f>SUM(N189,N192)</f>
        <v>0</v>
      </c>
      <c r="O188" s="583">
        <f t="shared" si="75"/>
        <v>0</v>
      </c>
      <c r="P188" s="585"/>
      <c r="R188" s="559"/>
      <c r="S188" s="559"/>
    </row>
    <row r="189" spans="1:19" ht="24" x14ac:dyDescent="0.25">
      <c r="A189" s="658">
        <v>4200</v>
      </c>
      <c r="B189" s="586" t="s">
        <v>163</v>
      </c>
      <c r="C189" s="716">
        <f t="shared" si="67"/>
        <v>0</v>
      </c>
      <c r="D189" s="480">
        <f t="shared" ref="D189" si="81">SUM(D190,D191)</f>
        <v>0</v>
      </c>
      <c r="E189" s="587">
        <f>SUM(E190,E191)</f>
        <v>0</v>
      </c>
      <c r="F189" s="588">
        <f t="shared" si="72"/>
        <v>0</v>
      </c>
      <c r="G189" s="480">
        <f>SUM(G190,G191)</f>
        <v>0</v>
      </c>
      <c r="H189" s="481">
        <f>SUM(H190,H191)</f>
        <v>0</v>
      </c>
      <c r="I189" s="482">
        <f t="shared" si="73"/>
        <v>0</v>
      </c>
      <c r="J189" s="480">
        <f>SUM(J190,J191)</f>
        <v>0</v>
      </c>
      <c r="K189" s="481">
        <f>SUM(K190,K191)</f>
        <v>0</v>
      </c>
      <c r="L189" s="482">
        <f t="shared" si="74"/>
        <v>0</v>
      </c>
      <c r="M189" s="619">
        <f>SUM(M190,M191)</f>
        <v>0</v>
      </c>
      <c r="N189" s="587">
        <f>SUM(N190,N191)</f>
        <v>0</v>
      </c>
      <c r="O189" s="482">
        <f t="shared" si="75"/>
        <v>0</v>
      </c>
      <c r="P189" s="478"/>
      <c r="R189" s="559"/>
      <c r="S189" s="559"/>
    </row>
    <row r="190" spans="1:19" ht="36" x14ac:dyDescent="0.25">
      <c r="A190" s="620">
        <v>4240</v>
      </c>
      <c r="B190" s="484" t="s">
        <v>314</v>
      </c>
      <c r="C190" s="717">
        <f t="shared" si="67"/>
        <v>0</v>
      </c>
      <c r="D190" s="490"/>
      <c r="E190" s="600"/>
      <c r="F190" s="601">
        <f t="shared" si="72"/>
        <v>0</v>
      </c>
      <c r="G190" s="490"/>
      <c r="H190" s="491"/>
      <c r="I190" s="492">
        <f t="shared" si="73"/>
        <v>0</v>
      </c>
      <c r="J190" s="490"/>
      <c r="K190" s="491"/>
      <c r="L190" s="492">
        <f t="shared" si="74"/>
        <v>0</v>
      </c>
      <c r="M190" s="602"/>
      <c r="N190" s="600"/>
      <c r="O190" s="492">
        <f t="shared" si="75"/>
        <v>0</v>
      </c>
      <c r="P190" s="448"/>
      <c r="R190" s="559"/>
      <c r="S190" s="559"/>
    </row>
    <row r="191" spans="1:19" ht="24" x14ac:dyDescent="0.25">
      <c r="A191" s="606">
        <v>4250</v>
      </c>
      <c r="B191" s="494" t="s">
        <v>164</v>
      </c>
      <c r="C191" s="664">
        <f t="shared" si="67"/>
        <v>0</v>
      </c>
      <c r="D191" s="500"/>
      <c r="E191" s="603"/>
      <c r="F191" s="604">
        <f t="shared" si="72"/>
        <v>0</v>
      </c>
      <c r="G191" s="500"/>
      <c r="H191" s="501"/>
      <c r="I191" s="502">
        <f t="shared" si="73"/>
        <v>0</v>
      </c>
      <c r="J191" s="500"/>
      <c r="K191" s="501"/>
      <c r="L191" s="502">
        <f t="shared" si="74"/>
        <v>0</v>
      </c>
      <c r="M191" s="605"/>
      <c r="N191" s="603"/>
      <c r="O191" s="502">
        <f t="shared" si="75"/>
        <v>0</v>
      </c>
      <c r="P191" s="457"/>
      <c r="R191" s="559"/>
      <c r="S191" s="559"/>
    </row>
    <row r="192" spans="1:19" x14ac:dyDescent="0.25">
      <c r="A192" s="469">
        <v>4300</v>
      </c>
      <c r="B192" s="586" t="s">
        <v>165</v>
      </c>
      <c r="C192" s="716">
        <f t="shared" si="67"/>
        <v>0</v>
      </c>
      <c r="D192" s="480">
        <f t="shared" ref="D192" si="82">SUM(D193)</f>
        <v>0</v>
      </c>
      <c r="E192" s="587">
        <f>SUM(E193)</f>
        <v>0</v>
      </c>
      <c r="F192" s="588">
        <f t="shared" si="72"/>
        <v>0</v>
      </c>
      <c r="G192" s="480">
        <f>SUM(G193)</f>
        <v>0</v>
      </c>
      <c r="H192" s="481">
        <f>SUM(H193)</f>
        <v>0</v>
      </c>
      <c r="I192" s="482">
        <f t="shared" si="73"/>
        <v>0</v>
      </c>
      <c r="J192" s="480">
        <f>SUM(J193)</f>
        <v>0</v>
      </c>
      <c r="K192" s="481">
        <f>SUM(K193)</f>
        <v>0</v>
      </c>
      <c r="L192" s="482">
        <f t="shared" si="74"/>
        <v>0</v>
      </c>
      <c r="M192" s="619">
        <f>SUM(M193)</f>
        <v>0</v>
      </c>
      <c r="N192" s="587">
        <f>SUM(N193)</f>
        <v>0</v>
      </c>
      <c r="O192" s="482">
        <f t="shared" si="75"/>
        <v>0</v>
      </c>
      <c r="P192" s="478"/>
      <c r="R192" s="559"/>
      <c r="S192" s="559"/>
    </row>
    <row r="193" spans="1:19" ht="24" x14ac:dyDescent="0.25">
      <c r="A193" s="620">
        <v>4310</v>
      </c>
      <c r="B193" s="484" t="s">
        <v>166</v>
      </c>
      <c r="C193" s="717">
        <f t="shared" si="67"/>
        <v>0</v>
      </c>
      <c r="D193" s="621">
        <f t="shared" ref="D193" si="83">SUM(D194:D194)</f>
        <v>0</v>
      </c>
      <c r="E193" s="622">
        <f>SUM(E194:E194)</f>
        <v>0</v>
      </c>
      <c r="F193" s="556">
        <f t="shared" si="72"/>
        <v>0</v>
      </c>
      <c r="G193" s="621">
        <f>SUM(G194:G194)</f>
        <v>0</v>
      </c>
      <c r="H193" s="623">
        <f>SUM(H194:H194)</f>
        <v>0</v>
      </c>
      <c r="I193" s="624">
        <f t="shared" si="73"/>
        <v>0</v>
      </c>
      <c r="J193" s="621">
        <f>SUM(J194:J194)</f>
        <v>0</v>
      </c>
      <c r="K193" s="623">
        <f>SUM(K194:K194)</f>
        <v>0</v>
      </c>
      <c r="L193" s="624">
        <f t="shared" si="74"/>
        <v>0</v>
      </c>
      <c r="M193" s="625">
        <f>SUM(M194:M194)</f>
        <v>0</v>
      </c>
      <c r="N193" s="622">
        <f>SUM(N194:N194)</f>
        <v>0</v>
      </c>
      <c r="O193" s="624">
        <f t="shared" si="75"/>
        <v>0</v>
      </c>
      <c r="P193" s="448"/>
      <c r="R193" s="559"/>
      <c r="S193" s="559"/>
    </row>
    <row r="194" spans="1:19" ht="36" x14ac:dyDescent="0.25">
      <c r="A194" s="450">
        <v>4311</v>
      </c>
      <c r="B194" s="494" t="s">
        <v>315</v>
      </c>
      <c r="C194" s="664">
        <f t="shared" si="67"/>
        <v>0</v>
      </c>
      <c r="D194" s="500"/>
      <c r="E194" s="603"/>
      <c r="F194" s="604">
        <f t="shared" si="72"/>
        <v>0</v>
      </c>
      <c r="G194" s="500"/>
      <c r="H194" s="501"/>
      <c r="I194" s="502">
        <f t="shared" si="73"/>
        <v>0</v>
      </c>
      <c r="J194" s="500"/>
      <c r="K194" s="501"/>
      <c r="L194" s="502">
        <f t="shared" si="74"/>
        <v>0</v>
      </c>
      <c r="M194" s="605"/>
      <c r="N194" s="603"/>
      <c r="O194" s="502">
        <f t="shared" si="75"/>
        <v>0</v>
      </c>
      <c r="P194" s="457"/>
      <c r="R194" s="559"/>
      <c r="S194" s="559"/>
    </row>
    <row r="195" spans="1:19" s="420" customFormat="1" ht="24" x14ac:dyDescent="0.25">
      <c r="A195" s="659"/>
      <c r="B195" s="414" t="s">
        <v>167</v>
      </c>
      <c r="C195" s="722">
        <f t="shared" si="67"/>
        <v>0</v>
      </c>
      <c r="D195" s="554">
        <f t="shared" ref="D195" si="84">SUM(D196,D231,D269)</f>
        <v>0</v>
      </c>
      <c r="E195" s="555">
        <f>SUM(E196,E231,E269)</f>
        <v>0</v>
      </c>
      <c r="F195" s="578">
        <f t="shared" si="72"/>
        <v>0</v>
      </c>
      <c r="G195" s="554">
        <f>SUM(G196,G231,G269)</f>
        <v>0</v>
      </c>
      <c r="H195" s="557">
        <f>SUM(H196,H231,H269)</f>
        <v>0</v>
      </c>
      <c r="I195" s="558">
        <f t="shared" si="73"/>
        <v>0</v>
      </c>
      <c r="J195" s="554">
        <f>SUM(J196,J231,J269)</f>
        <v>0</v>
      </c>
      <c r="K195" s="557">
        <f>SUM(K196,K231,K269)</f>
        <v>0</v>
      </c>
      <c r="L195" s="558">
        <f t="shared" si="74"/>
        <v>0</v>
      </c>
      <c r="M195" s="660">
        <f>SUM(M196,M231,M269)</f>
        <v>0</v>
      </c>
      <c r="N195" s="661">
        <f>SUM(N196,N231,N269)</f>
        <v>0</v>
      </c>
      <c r="O195" s="662">
        <f t="shared" si="75"/>
        <v>0</v>
      </c>
      <c r="P195" s="663"/>
      <c r="R195" s="559"/>
      <c r="S195" s="559"/>
    </row>
    <row r="196" spans="1:19" x14ac:dyDescent="0.25">
      <c r="A196" s="519">
        <v>5000</v>
      </c>
      <c r="B196" s="519" t="s">
        <v>168</v>
      </c>
      <c r="C196" s="725">
        <f>F196+I196+L196+O196</f>
        <v>0</v>
      </c>
      <c r="D196" s="579">
        <f t="shared" ref="D196" si="85">D197+D205</f>
        <v>0</v>
      </c>
      <c r="E196" s="580">
        <f>E197+E205</f>
        <v>0</v>
      </c>
      <c r="F196" s="581">
        <f t="shared" si="72"/>
        <v>0</v>
      </c>
      <c r="G196" s="579">
        <f>G197+G205</f>
        <v>0</v>
      </c>
      <c r="H196" s="582">
        <f>H197+H205</f>
        <v>0</v>
      </c>
      <c r="I196" s="583">
        <f t="shared" si="73"/>
        <v>0</v>
      </c>
      <c r="J196" s="579">
        <f>J197+J205</f>
        <v>0</v>
      </c>
      <c r="K196" s="582">
        <f>K197+K205</f>
        <v>0</v>
      </c>
      <c r="L196" s="583">
        <f t="shared" si="74"/>
        <v>0</v>
      </c>
      <c r="M196" s="584">
        <f>M197+M205</f>
        <v>0</v>
      </c>
      <c r="N196" s="580">
        <f>N197+N205</f>
        <v>0</v>
      </c>
      <c r="O196" s="583">
        <f t="shared" si="75"/>
        <v>0</v>
      </c>
      <c r="P196" s="585"/>
      <c r="R196" s="559"/>
      <c r="S196" s="559"/>
    </row>
    <row r="197" spans="1:19" x14ac:dyDescent="0.25">
      <c r="A197" s="469">
        <v>5100</v>
      </c>
      <c r="B197" s="586" t="s">
        <v>169</v>
      </c>
      <c r="C197" s="716">
        <f t="shared" si="67"/>
        <v>0</v>
      </c>
      <c r="D197" s="480">
        <f t="shared" ref="D197" si="86">D198+D199+D202+D203+D204</f>
        <v>0</v>
      </c>
      <c r="E197" s="587">
        <f>E198+E199+E202+E203+E204</f>
        <v>0</v>
      </c>
      <c r="F197" s="588">
        <f t="shared" si="72"/>
        <v>0</v>
      </c>
      <c r="G197" s="480">
        <f>G198+G199+G202+G203+G204</f>
        <v>0</v>
      </c>
      <c r="H197" s="481">
        <f>H198+H199+H202+H203+H204</f>
        <v>0</v>
      </c>
      <c r="I197" s="482">
        <f t="shared" si="73"/>
        <v>0</v>
      </c>
      <c r="J197" s="480">
        <f>J198+J199+J202+J203+J204</f>
        <v>0</v>
      </c>
      <c r="K197" s="481">
        <f>K198+K199+K202+K203+K204</f>
        <v>0</v>
      </c>
      <c r="L197" s="482">
        <f t="shared" si="74"/>
        <v>0</v>
      </c>
      <c r="M197" s="619">
        <f>M198+M199+M202+M203+M204</f>
        <v>0</v>
      </c>
      <c r="N197" s="587">
        <f>N198+N199+N202+N203+N204</f>
        <v>0</v>
      </c>
      <c r="O197" s="482">
        <f t="shared" si="75"/>
        <v>0</v>
      </c>
      <c r="P197" s="478"/>
      <c r="R197" s="559"/>
      <c r="S197" s="559"/>
    </row>
    <row r="198" spans="1:19" x14ac:dyDescent="0.25">
      <c r="A198" s="620">
        <v>5110</v>
      </c>
      <c r="B198" s="484" t="s">
        <v>170</v>
      </c>
      <c r="C198" s="717">
        <f t="shared" si="67"/>
        <v>0</v>
      </c>
      <c r="D198" s="490"/>
      <c r="E198" s="600"/>
      <c r="F198" s="601">
        <f t="shared" si="72"/>
        <v>0</v>
      </c>
      <c r="G198" s="490"/>
      <c r="H198" s="491"/>
      <c r="I198" s="492">
        <f t="shared" si="73"/>
        <v>0</v>
      </c>
      <c r="J198" s="490"/>
      <c r="K198" s="491"/>
      <c r="L198" s="492">
        <f t="shared" si="74"/>
        <v>0</v>
      </c>
      <c r="M198" s="602"/>
      <c r="N198" s="600"/>
      <c r="O198" s="492">
        <f t="shared" si="75"/>
        <v>0</v>
      </c>
      <c r="P198" s="448"/>
      <c r="R198" s="559"/>
      <c r="S198" s="559"/>
    </row>
    <row r="199" spans="1:19" ht="24" x14ac:dyDescent="0.25">
      <c r="A199" s="606">
        <v>5120</v>
      </c>
      <c r="B199" s="494" t="s">
        <v>171</v>
      </c>
      <c r="C199" s="664">
        <f t="shared" si="67"/>
        <v>0</v>
      </c>
      <c r="D199" s="607">
        <f t="shared" ref="D199" si="87">D200+D201</f>
        <v>0</v>
      </c>
      <c r="E199" s="608">
        <f>E200+E201</f>
        <v>0</v>
      </c>
      <c r="F199" s="609">
        <f t="shared" si="72"/>
        <v>0</v>
      </c>
      <c r="G199" s="607">
        <f>G200+G201</f>
        <v>0</v>
      </c>
      <c r="H199" s="610">
        <f>H200+H201</f>
        <v>0</v>
      </c>
      <c r="I199" s="611">
        <f t="shared" si="73"/>
        <v>0</v>
      </c>
      <c r="J199" s="607">
        <f>J200+J201</f>
        <v>0</v>
      </c>
      <c r="K199" s="610">
        <f>K200+K201</f>
        <v>0</v>
      </c>
      <c r="L199" s="611">
        <f t="shared" si="74"/>
        <v>0</v>
      </c>
      <c r="M199" s="612">
        <f>M200+M201</f>
        <v>0</v>
      </c>
      <c r="N199" s="608">
        <f>N200+N201</f>
        <v>0</v>
      </c>
      <c r="O199" s="611">
        <f t="shared" si="75"/>
        <v>0</v>
      </c>
      <c r="P199" s="457"/>
      <c r="R199" s="559"/>
      <c r="S199" s="559"/>
    </row>
    <row r="200" spans="1:19" x14ac:dyDescent="0.25">
      <c r="A200" s="450">
        <v>5121</v>
      </c>
      <c r="B200" s="494" t="s">
        <v>172</v>
      </c>
      <c r="C200" s="664">
        <f t="shared" si="67"/>
        <v>0</v>
      </c>
      <c r="D200" s="500"/>
      <c r="E200" s="603"/>
      <c r="F200" s="604">
        <f t="shared" si="72"/>
        <v>0</v>
      </c>
      <c r="G200" s="500"/>
      <c r="H200" s="501"/>
      <c r="I200" s="502">
        <f t="shared" si="73"/>
        <v>0</v>
      </c>
      <c r="J200" s="500"/>
      <c r="K200" s="501"/>
      <c r="L200" s="502">
        <f t="shared" si="74"/>
        <v>0</v>
      </c>
      <c r="M200" s="605"/>
      <c r="N200" s="603"/>
      <c r="O200" s="502">
        <f t="shared" si="75"/>
        <v>0</v>
      </c>
      <c r="P200" s="457"/>
      <c r="R200" s="559"/>
      <c r="S200" s="559"/>
    </row>
    <row r="201" spans="1:19" ht="35.25" customHeight="1" x14ac:dyDescent="0.25">
      <c r="A201" s="450">
        <v>5129</v>
      </c>
      <c r="B201" s="494" t="s">
        <v>173</v>
      </c>
      <c r="C201" s="664">
        <f t="shared" si="67"/>
        <v>0</v>
      </c>
      <c r="D201" s="500"/>
      <c r="E201" s="603"/>
      <c r="F201" s="604">
        <f t="shared" si="72"/>
        <v>0</v>
      </c>
      <c r="G201" s="500"/>
      <c r="H201" s="501"/>
      <c r="I201" s="502">
        <f t="shared" si="73"/>
        <v>0</v>
      </c>
      <c r="J201" s="500"/>
      <c r="K201" s="501"/>
      <c r="L201" s="502">
        <f t="shared" si="74"/>
        <v>0</v>
      </c>
      <c r="M201" s="605"/>
      <c r="N201" s="603"/>
      <c r="O201" s="502">
        <f t="shared" si="75"/>
        <v>0</v>
      </c>
      <c r="P201" s="457"/>
      <c r="R201" s="559"/>
      <c r="S201" s="559"/>
    </row>
    <row r="202" spans="1:19" x14ac:dyDescent="0.25">
      <c r="A202" s="606">
        <v>5130</v>
      </c>
      <c r="B202" s="494" t="s">
        <v>174</v>
      </c>
      <c r="C202" s="664">
        <f t="shared" si="67"/>
        <v>0</v>
      </c>
      <c r="D202" s="500"/>
      <c r="E202" s="603"/>
      <c r="F202" s="604">
        <f t="shared" si="72"/>
        <v>0</v>
      </c>
      <c r="G202" s="500"/>
      <c r="H202" s="501"/>
      <c r="I202" s="502">
        <f t="shared" si="73"/>
        <v>0</v>
      </c>
      <c r="J202" s="500"/>
      <c r="K202" s="501"/>
      <c r="L202" s="502">
        <f t="shared" si="74"/>
        <v>0</v>
      </c>
      <c r="M202" s="605"/>
      <c r="N202" s="603"/>
      <c r="O202" s="502">
        <f t="shared" si="75"/>
        <v>0</v>
      </c>
      <c r="P202" s="457"/>
      <c r="R202" s="559"/>
      <c r="S202" s="559"/>
    </row>
    <row r="203" spans="1:19" x14ac:dyDescent="0.25">
      <c r="A203" s="606">
        <v>5140</v>
      </c>
      <c r="B203" s="494" t="s">
        <v>175</v>
      </c>
      <c r="C203" s="664">
        <f t="shared" si="67"/>
        <v>0</v>
      </c>
      <c r="D203" s="500"/>
      <c r="E203" s="603"/>
      <c r="F203" s="604">
        <f t="shared" si="72"/>
        <v>0</v>
      </c>
      <c r="G203" s="500"/>
      <c r="H203" s="501"/>
      <c r="I203" s="502">
        <f t="shared" si="73"/>
        <v>0</v>
      </c>
      <c r="J203" s="500"/>
      <c r="K203" s="501"/>
      <c r="L203" s="502">
        <f t="shared" si="74"/>
        <v>0</v>
      </c>
      <c r="M203" s="605"/>
      <c r="N203" s="603"/>
      <c r="O203" s="502">
        <f t="shared" si="75"/>
        <v>0</v>
      </c>
      <c r="P203" s="457"/>
      <c r="R203" s="559"/>
      <c r="S203" s="559"/>
    </row>
    <row r="204" spans="1:19" ht="24" x14ac:dyDescent="0.25">
      <c r="A204" s="606">
        <v>5170</v>
      </c>
      <c r="B204" s="494" t="s">
        <v>176</v>
      </c>
      <c r="C204" s="664">
        <f t="shared" si="67"/>
        <v>0</v>
      </c>
      <c r="D204" s="500"/>
      <c r="E204" s="603"/>
      <c r="F204" s="604">
        <f t="shared" si="72"/>
        <v>0</v>
      </c>
      <c r="G204" s="500"/>
      <c r="H204" s="501"/>
      <c r="I204" s="502">
        <f t="shared" si="73"/>
        <v>0</v>
      </c>
      <c r="J204" s="500"/>
      <c r="K204" s="501"/>
      <c r="L204" s="502">
        <f t="shared" si="74"/>
        <v>0</v>
      </c>
      <c r="M204" s="605"/>
      <c r="N204" s="603"/>
      <c r="O204" s="502">
        <f t="shared" si="75"/>
        <v>0</v>
      </c>
      <c r="P204" s="457"/>
      <c r="R204" s="559"/>
      <c r="S204" s="559"/>
    </row>
    <row r="205" spans="1:19" x14ac:dyDescent="0.25">
      <c r="A205" s="469">
        <v>5200</v>
      </c>
      <c r="B205" s="586" t="s">
        <v>177</v>
      </c>
      <c r="C205" s="716">
        <f t="shared" si="67"/>
        <v>0</v>
      </c>
      <c r="D205" s="480">
        <f t="shared" ref="D205" si="88">D206+D216+D217+D226+D227+D228+D230</f>
        <v>0</v>
      </c>
      <c r="E205" s="587">
        <f>E206+E216+E217+E226+E227+E228+E230</f>
        <v>0</v>
      </c>
      <c r="F205" s="588">
        <f t="shared" si="72"/>
        <v>0</v>
      </c>
      <c r="G205" s="480">
        <f>G206+G216+G217+G226+G227+G228+G230</f>
        <v>0</v>
      </c>
      <c r="H205" s="481">
        <f>H206+H216+H217+H226+H227+H228+H230</f>
        <v>0</v>
      </c>
      <c r="I205" s="482">
        <f t="shared" si="73"/>
        <v>0</v>
      </c>
      <c r="J205" s="480">
        <f>J206+J216+J217+J226+J227+J228+J230</f>
        <v>0</v>
      </c>
      <c r="K205" s="481">
        <f>K206+K216+K217+K226+K227+K228+K230</f>
        <v>0</v>
      </c>
      <c r="L205" s="482">
        <f t="shared" si="74"/>
        <v>0</v>
      </c>
      <c r="M205" s="619">
        <f>M206+M216+M217+M226+M227+M228+M230</f>
        <v>0</v>
      </c>
      <c r="N205" s="587">
        <f>N206+N216+N217+N226+N227+N228+N230</f>
        <v>0</v>
      </c>
      <c r="O205" s="482">
        <f t="shared" si="75"/>
        <v>0</v>
      </c>
      <c r="P205" s="478"/>
      <c r="R205" s="559"/>
      <c r="S205" s="559"/>
    </row>
    <row r="206" spans="1:19" x14ac:dyDescent="0.25">
      <c r="A206" s="593">
        <v>5210</v>
      </c>
      <c r="B206" s="537" t="s">
        <v>178</v>
      </c>
      <c r="C206" s="721">
        <f t="shared" si="67"/>
        <v>0</v>
      </c>
      <c r="D206" s="594">
        <f t="shared" ref="D206" si="89">SUM(D207:D215)</f>
        <v>0</v>
      </c>
      <c r="E206" s="595">
        <f>SUM(E207:E215)</f>
        <v>0</v>
      </c>
      <c r="F206" s="596">
        <f t="shared" si="72"/>
        <v>0</v>
      </c>
      <c r="G206" s="594">
        <f>SUM(G207:G215)</f>
        <v>0</v>
      </c>
      <c r="H206" s="597">
        <f>SUM(H207:H215)</f>
        <v>0</v>
      </c>
      <c r="I206" s="598">
        <f t="shared" si="73"/>
        <v>0</v>
      </c>
      <c r="J206" s="594">
        <f>SUM(J207:J215)</f>
        <v>0</v>
      </c>
      <c r="K206" s="597">
        <f>SUM(K207:K215)</f>
        <v>0</v>
      </c>
      <c r="L206" s="598">
        <f t="shared" si="74"/>
        <v>0</v>
      </c>
      <c r="M206" s="599">
        <f>SUM(M207:M215)</f>
        <v>0</v>
      </c>
      <c r="N206" s="595">
        <f>SUM(N207:N215)</f>
        <v>0</v>
      </c>
      <c r="O206" s="598">
        <f t="shared" si="75"/>
        <v>0</v>
      </c>
      <c r="P206" s="546"/>
      <c r="R206" s="559"/>
      <c r="S206" s="559"/>
    </row>
    <row r="207" spans="1:19" x14ac:dyDescent="0.25">
      <c r="A207" s="441">
        <v>5211</v>
      </c>
      <c r="B207" s="484" t="s">
        <v>179</v>
      </c>
      <c r="C207" s="664">
        <f t="shared" si="67"/>
        <v>0</v>
      </c>
      <c r="D207" s="490"/>
      <c r="E207" s="600"/>
      <c r="F207" s="601">
        <f t="shared" si="72"/>
        <v>0</v>
      </c>
      <c r="G207" s="490"/>
      <c r="H207" s="491"/>
      <c r="I207" s="492">
        <f t="shared" si="73"/>
        <v>0</v>
      </c>
      <c r="J207" s="490"/>
      <c r="K207" s="491"/>
      <c r="L207" s="492">
        <f t="shared" si="74"/>
        <v>0</v>
      </c>
      <c r="M207" s="602"/>
      <c r="N207" s="600"/>
      <c r="O207" s="492">
        <f t="shared" si="75"/>
        <v>0</v>
      </c>
      <c r="P207" s="448"/>
      <c r="R207" s="559"/>
      <c r="S207" s="559"/>
    </row>
    <row r="208" spans="1:19" x14ac:dyDescent="0.25">
      <c r="A208" s="450">
        <v>5212</v>
      </c>
      <c r="B208" s="494" t="s">
        <v>180</v>
      </c>
      <c r="C208" s="664">
        <f t="shared" si="67"/>
        <v>0</v>
      </c>
      <c r="D208" s="500"/>
      <c r="E208" s="603"/>
      <c r="F208" s="604">
        <f t="shared" si="72"/>
        <v>0</v>
      </c>
      <c r="G208" s="500"/>
      <c r="H208" s="501"/>
      <c r="I208" s="502">
        <f t="shared" si="73"/>
        <v>0</v>
      </c>
      <c r="J208" s="500"/>
      <c r="K208" s="501"/>
      <c r="L208" s="502">
        <f t="shared" si="74"/>
        <v>0</v>
      </c>
      <c r="M208" s="605"/>
      <c r="N208" s="603"/>
      <c r="O208" s="502">
        <f t="shared" si="75"/>
        <v>0</v>
      </c>
      <c r="P208" s="457"/>
      <c r="R208" s="559"/>
      <c r="S208" s="559"/>
    </row>
    <row r="209" spans="1:19" x14ac:dyDescent="0.25">
      <c r="A209" s="450">
        <v>5213</v>
      </c>
      <c r="B209" s="494" t="s">
        <v>181</v>
      </c>
      <c r="C209" s="664">
        <f t="shared" si="67"/>
        <v>0</v>
      </c>
      <c r="D209" s="500"/>
      <c r="E209" s="603"/>
      <c r="F209" s="604">
        <f t="shared" si="72"/>
        <v>0</v>
      </c>
      <c r="G209" s="500"/>
      <c r="H209" s="501"/>
      <c r="I209" s="502">
        <f t="shared" si="73"/>
        <v>0</v>
      </c>
      <c r="J209" s="500"/>
      <c r="K209" s="501"/>
      <c r="L209" s="502">
        <f t="shared" si="74"/>
        <v>0</v>
      </c>
      <c r="M209" s="605"/>
      <c r="N209" s="603"/>
      <c r="O209" s="502">
        <f t="shared" si="75"/>
        <v>0</v>
      </c>
      <c r="P209" s="457"/>
      <c r="R209" s="559"/>
      <c r="S209" s="559"/>
    </row>
    <row r="210" spans="1:19" x14ac:dyDescent="0.25">
      <c r="A210" s="450">
        <v>5214</v>
      </c>
      <c r="B210" s="494" t="s">
        <v>182</v>
      </c>
      <c r="C210" s="664">
        <f t="shared" si="67"/>
        <v>0</v>
      </c>
      <c r="D210" s="500"/>
      <c r="E210" s="603"/>
      <c r="F210" s="604">
        <f t="shared" si="72"/>
        <v>0</v>
      </c>
      <c r="G210" s="500"/>
      <c r="H210" s="501"/>
      <c r="I210" s="502">
        <f t="shared" si="73"/>
        <v>0</v>
      </c>
      <c r="J210" s="500"/>
      <c r="K210" s="501"/>
      <c r="L210" s="502">
        <f t="shared" si="74"/>
        <v>0</v>
      </c>
      <c r="M210" s="605"/>
      <c r="N210" s="603"/>
      <c r="O210" s="502">
        <f t="shared" si="75"/>
        <v>0</v>
      </c>
      <c r="P210" s="457"/>
      <c r="R210" s="559"/>
      <c r="S210" s="559"/>
    </row>
    <row r="211" spans="1:19" x14ac:dyDescent="0.25">
      <c r="A211" s="450">
        <v>5215</v>
      </c>
      <c r="B211" s="494" t="s">
        <v>183</v>
      </c>
      <c r="C211" s="664">
        <f t="shared" si="67"/>
        <v>0</v>
      </c>
      <c r="D211" s="500"/>
      <c r="E211" s="603"/>
      <c r="F211" s="604">
        <f t="shared" si="72"/>
        <v>0</v>
      </c>
      <c r="G211" s="500"/>
      <c r="H211" s="501"/>
      <c r="I211" s="502">
        <f t="shared" si="73"/>
        <v>0</v>
      </c>
      <c r="J211" s="500"/>
      <c r="K211" s="501"/>
      <c r="L211" s="502">
        <f t="shared" si="74"/>
        <v>0</v>
      </c>
      <c r="M211" s="605"/>
      <c r="N211" s="603"/>
      <c r="O211" s="502">
        <f t="shared" si="75"/>
        <v>0</v>
      </c>
      <c r="P211" s="457"/>
      <c r="R211" s="559"/>
      <c r="S211" s="559"/>
    </row>
    <row r="212" spans="1:19" ht="24" x14ac:dyDescent="0.25">
      <c r="A212" s="450">
        <v>5216</v>
      </c>
      <c r="B212" s="494" t="s">
        <v>184</v>
      </c>
      <c r="C212" s="664">
        <f t="shared" si="67"/>
        <v>0</v>
      </c>
      <c r="D212" s="500"/>
      <c r="E212" s="603"/>
      <c r="F212" s="604">
        <f t="shared" si="72"/>
        <v>0</v>
      </c>
      <c r="G212" s="500"/>
      <c r="H212" s="501"/>
      <c r="I212" s="502">
        <f t="shared" si="73"/>
        <v>0</v>
      </c>
      <c r="J212" s="500"/>
      <c r="K212" s="501"/>
      <c r="L212" s="502">
        <f t="shared" si="74"/>
        <v>0</v>
      </c>
      <c r="M212" s="605"/>
      <c r="N212" s="603"/>
      <c r="O212" s="502">
        <f t="shared" si="75"/>
        <v>0</v>
      </c>
      <c r="P212" s="457"/>
      <c r="R212" s="559"/>
      <c r="S212" s="559"/>
    </row>
    <row r="213" spans="1:19" x14ac:dyDescent="0.25">
      <c r="A213" s="450">
        <v>5217</v>
      </c>
      <c r="B213" s="494" t="s">
        <v>185</v>
      </c>
      <c r="C213" s="664">
        <f t="shared" si="67"/>
        <v>0</v>
      </c>
      <c r="D213" s="500"/>
      <c r="E213" s="603"/>
      <c r="F213" s="604">
        <f t="shared" si="72"/>
        <v>0</v>
      </c>
      <c r="G213" s="500"/>
      <c r="H213" s="501"/>
      <c r="I213" s="502">
        <f t="shared" si="73"/>
        <v>0</v>
      </c>
      <c r="J213" s="500"/>
      <c r="K213" s="501"/>
      <c r="L213" s="502">
        <f t="shared" si="74"/>
        <v>0</v>
      </c>
      <c r="M213" s="605"/>
      <c r="N213" s="603"/>
      <c r="O213" s="502">
        <f t="shared" si="75"/>
        <v>0</v>
      </c>
      <c r="P213" s="457"/>
      <c r="R213" s="559"/>
      <c r="S213" s="559"/>
    </row>
    <row r="214" spans="1:19" x14ac:dyDescent="0.25">
      <c r="A214" s="450">
        <v>5218</v>
      </c>
      <c r="B214" s="494" t="s">
        <v>186</v>
      </c>
      <c r="C214" s="664">
        <f t="shared" si="67"/>
        <v>0</v>
      </c>
      <c r="D214" s="500"/>
      <c r="E214" s="603"/>
      <c r="F214" s="604">
        <f t="shared" si="72"/>
        <v>0</v>
      </c>
      <c r="G214" s="500"/>
      <c r="H214" s="501"/>
      <c r="I214" s="502">
        <f t="shared" si="73"/>
        <v>0</v>
      </c>
      <c r="J214" s="500"/>
      <c r="K214" s="501"/>
      <c r="L214" s="502">
        <f t="shared" si="74"/>
        <v>0</v>
      </c>
      <c r="M214" s="605"/>
      <c r="N214" s="603"/>
      <c r="O214" s="502">
        <f t="shared" si="75"/>
        <v>0</v>
      </c>
      <c r="P214" s="457"/>
      <c r="R214" s="559"/>
      <c r="S214" s="559"/>
    </row>
    <row r="215" spans="1:19" x14ac:dyDescent="0.25">
      <c r="A215" s="450">
        <v>5219</v>
      </c>
      <c r="B215" s="494" t="s">
        <v>187</v>
      </c>
      <c r="C215" s="664">
        <f t="shared" si="67"/>
        <v>0</v>
      </c>
      <c r="D215" s="500"/>
      <c r="E215" s="603"/>
      <c r="F215" s="604">
        <f t="shared" si="72"/>
        <v>0</v>
      </c>
      <c r="G215" s="500"/>
      <c r="H215" s="501"/>
      <c r="I215" s="502">
        <f t="shared" si="73"/>
        <v>0</v>
      </c>
      <c r="J215" s="500"/>
      <c r="K215" s="501"/>
      <c r="L215" s="502">
        <f t="shared" si="74"/>
        <v>0</v>
      </c>
      <c r="M215" s="605"/>
      <c r="N215" s="603"/>
      <c r="O215" s="502">
        <f t="shared" si="75"/>
        <v>0</v>
      </c>
      <c r="P215" s="457"/>
      <c r="R215" s="559"/>
      <c r="S215" s="559"/>
    </row>
    <row r="216" spans="1:19" ht="13.5" customHeight="1" x14ac:dyDescent="0.25">
      <c r="A216" s="606">
        <v>5220</v>
      </c>
      <c r="B216" s="494" t="s">
        <v>188</v>
      </c>
      <c r="C216" s="664">
        <f t="shared" si="67"/>
        <v>0</v>
      </c>
      <c r="D216" s="500"/>
      <c r="E216" s="603"/>
      <c r="F216" s="604">
        <f t="shared" si="72"/>
        <v>0</v>
      </c>
      <c r="G216" s="500"/>
      <c r="H216" s="501"/>
      <c r="I216" s="502">
        <f t="shared" si="73"/>
        <v>0</v>
      </c>
      <c r="J216" s="500"/>
      <c r="K216" s="501"/>
      <c r="L216" s="502">
        <f t="shared" si="74"/>
        <v>0</v>
      </c>
      <c r="M216" s="605"/>
      <c r="N216" s="603"/>
      <c r="O216" s="502">
        <f t="shared" si="75"/>
        <v>0</v>
      </c>
      <c r="P216" s="457"/>
      <c r="R216" s="559"/>
      <c r="S216" s="559"/>
    </row>
    <row r="217" spans="1:19" x14ac:dyDescent="0.25">
      <c r="A217" s="606">
        <v>5230</v>
      </c>
      <c r="B217" s="494" t="s">
        <v>189</v>
      </c>
      <c r="C217" s="664">
        <f t="shared" si="67"/>
        <v>0</v>
      </c>
      <c r="D217" s="607">
        <f t="shared" ref="D217" si="90">SUM(D218:D225)</f>
        <v>0</v>
      </c>
      <c r="E217" s="608">
        <f>SUM(E218:E225)</f>
        <v>0</v>
      </c>
      <c r="F217" s="609">
        <f t="shared" si="72"/>
        <v>0</v>
      </c>
      <c r="G217" s="607">
        <f>SUM(G218:G225)</f>
        <v>0</v>
      </c>
      <c r="H217" s="610">
        <f>SUM(H218:H225)</f>
        <v>0</v>
      </c>
      <c r="I217" s="611">
        <f t="shared" si="73"/>
        <v>0</v>
      </c>
      <c r="J217" s="607">
        <f>SUM(J218:J225)</f>
        <v>0</v>
      </c>
      <c r="K217" s="610">
        <f>SUM(K218:K225)</f>
        <v>0</v>
      </c>
      <c r="L217" s="611">
        <f t="shared" si="74"/>
        <v>0</v>
      </c>
      <c r="M217" s="612">
        <f>SUM(M218:M225)</f>
        <v>0</v>
      </c>
      <c r="N217" s="608">
        <f>SUM(N218:N225)</f>
        <v>0</v>
      </c>
      <c r="O217" s="611">
        <f t="shared" si="75"/>
        <v>0</v>
      </c>
      <c r="P217" s="457"/>
      <c r="R217" s="559"/>
      <c r="S217" s="559"/>
    </row>
    <row r="218" spans="1:19" x14ac:dyDescent="0.25">
      <c r="A218" s="450">
        <v>5231</v>
      </c>
      <c r="B218" s="494" t="s">
        <v>190</v>
      </c>
      <c r="C218" s="664">
        <f t="shared" si="67"/>
        <v>0</v>
      </c>
      <c r="D218" s="500"/>
      <c r="E218" s="603"/>
      <c r="F218" s="604">
        <f t="shared" si="72"/>
        <v>0</v>
      </c>
      <c r="G218" s="500"/>
      <c r="H218" s="501"/>
      <c r="I218" s="502">
        <f t="shared" si="73"/>
        <v>0</v>
      </c>
      <c r="J218" s="500"/>
      <c r="K218" s="501"/>
      <c r="L218" s="502">
        <f t="shared" si="74"/>
        <v>0</v>
      </c>
      <c r="M218" s="605"/>
      <c r="N218" s="603"/>
      <c r="O218" s="502">
        <f t="shared" si="75"/>
        <v>0</v>
      </c>
      <c r="P218" s="457"/>
      <c r="R218" s="559"/>
      <c r="S218" s="559"/>
    </row>
    <row r="219" spans="1:19" x14ac:dyDescent="0.25">
      <c r="A219" s="450">
        <v>5232</v>
      </c>
      <c r="B219" s="494" t="s">
        <v>191</v>
      </c>
      <c r="C219" s="664">
        <f t="shared" si="67"/>
        <v>0</v>
      </c>
      <c r="D219" s="500"/>
      <c r="E219" s="603"/>
      <c r="F219" s="604">
        <f t="shared" si="72"/>
        <v>0</v>
      </c>
      <c r="G219" s="500"/>
      <c r="H219" s="501"/>
      <c r="I219" s="502">
        <f t="shared" si="73"/>
        <v>0</v>
      </c>
      <c r="J219" s="500"/>
      <c r="K219" s="501"/>
      <c r="L219" s="502">
        <f t="shared" si="74"/>
        <v>0</v>
      </c>
      <c r="M219" s="605"/>
      <c r="N219" s="603"/>
      <c r="O219" s="502">
        <f t="shared" si="75"/>
        <v>0</v>
      </c>
      <c r="P219" s="457"/>
      <c r="R219" s="559"/>
      <c r="S219" s="559"/>
    </row>
    <row r="220" spans="1:19" x14ac:dyDescent="0.25">
      <c r="A220" s="450">
        <v>5233</v>
      </c>
      <c r="B220" s="494" t="s">
        <v>192</v>
      </c>
      <c r="C220" s="664">
        <f t="shared" si="67"/>
        <v>0</v>
      </c>
      <c r="D220" s="500"/>
      <c r="E220" s="603"/>
      <c r="F220" s="604">
        <f t="shared" si="72"/>
        <v>0</v>
      </c>
      <c r="G220" s="500"/>
      <c r="H220" s="501"/>
      <c r="I220" s="502">
        <f t="shared" si="73"/>
        <v>0</v>
      </c>
      <c r="J220" s="500"/>
      <c r="K220" s="501"/>
      <c r="L220" s="502">
        <f t="shared" si="74"/>
        <v>0</v>
      </c>
      <c r="M220" s="605"/>
      <c r="N220" s="603"/>
      <c r="O220" s="502">
        <f t="shared" si="75"/>
        <v>0</v>
      </c>
      <c r="P220" s="457"/>
      <c r="R220" s="559"/>
      <c r="S220" s="559"/>
    </row>
    <row r="221" spans="1:19" ht="24" x14ac:dyDescent="0.25">
      <c r="A221" s="450">
        <v>5234</v>
      </c>
      <c r="B221" s="494" t="s">
        <v>193</v>
      </c>
      <c r="C221" s="664">
        <f t="shared" si="67"/>
        <v>0</v>
      </c>
      <c r="D221" s="500"/>
      <c r="E221" s="603"/>
      <c r="F221" s="604">
        <f t="shared" si="72"/>
        <v>0</v>
      </c>
      <c r="G221" s="500"/>
      <c r="H221" s="501"/>
      <c r="I221" s="502">
        <f t="shared" si="73"/>
        <v>0</v>
      </c>
      <c r="J221" s="500"/>
      <c r="K221" s="501"/>
      <c r="L221" s="502">
        <f t="shared" si="74"/>
        <v>0</v>
      </c>
      <c r="M221" s="605"/>
      <c r="N221" s="603"/>
      <c r="O221" s="502">
        <f t="shared" si="75"/>
        <v>0</v>
      </c>
      <c r="P221" s="457"/>
      <c r="R221" s="559"/>
      <c r="S221" s="559"/>
    </row>
    <row r="222" spans="1:19" ht="14.25" customHeight="1" x14ac:dyDescent="0.25">
      <c r="A222" s="450">
        <v>5236</v>
      </c>
      <c r="B222" s="494" t="s">
        <v>194</v>
      </c>
      <c r="C222" s="664">
        <f t="shared" si="67"/>
        <v>0</v>
      </c>
      <c r="D222" s="500"/>
      <c r="E222" s="603"/>
      <c r="F222" s="604">
        <f t="shared" si="72"/>
        <v>0</v>
      </c>
      <c r="G222" s="500"/>
      <c r="H222" s="501"/>
      <c r="I222" s="502">
        <f t="shared" si="73"/>
        <v>0</v>
      </c>
      <c r="J222" s="500"/>
      <c r="K222" s="501"/>
      <c r="L222" s="502">
        <f t="shared" si="74"/>
        <v>0</v>
      </c>
      <c r="M222" s="605"/>
      <c r="N222" s="603"/>
      <c r="O222" s="502">
        <f t="shared" si="75"/>
        <v>0</v>
      </c>
      <c r="P222" s="457"/>
      <c r="R222" s="559"/>
      <c r="S222" s="559"/>
    </row>
    <row r="223" spans="1:19" ht="14.25" customHeight="1" x14ac:dyDescent="0.25">
      <c r="A223" s="450">
        <v>5237</v>
      </c>
      <c r="B223" s="494" t="s">
        <v>195</v>
      </c>
      <c r="C223" s="664">
        <f t="shared" si="67"/>
        <v>0</v>
      </c>
      <c r="D223" s="500"/>
      <c r="E223" s="603"/>
      <c r="F223" s="604">
        <f t="shared" si="72"/>
        <v>0</v>
      </c>
      <c r="G223" s="500"/>
      <c r="H223" s="501"/>
      <c r="I223" s="502">
        <f t="shared" si="73"/>
        <v>0</v>
      </c>
      <c r="J223" s="500"/>
      <c r="K223" s="501"/>
      <c r="L223" s="502">
        <f t="shared" si="74"/>
        <v>0</v>
      </c>
      <c r="M223" s="605"/>
      <c r="N223" s="603"/>
      <c r="O223" s="502">
        <f t="shared" si="75"/>
        <v>0</v>
      </c>
      <c r="P223" s="457"/>
      <c r="R223" s="559"/>
      <c r="S223" s="559"/>
    </row>
    <row r="224" spans="1:19" ht="24" x14ac:dyDescent="0.25">
      <c r="A224" s="450">
        <v>5238</v>
      </c>
      <c r="B224" s="494" t="s">
        <v>196</v>
      </c>
      <c r="C224" s="664">
        <f t="shared" si="67"/>
        <v>0</v>
      </c>
      <c r="D224" s="500"/>
      <c r="E224" s="603"/>
      <c r="F224" s="604">
        <f t="shared" si="72"/>
        <v>0</v>
      </c>
      <c r="G224" s="500"/>
      <c r="H224" s="501"/>
      <c r="I224" s="502">
        <f t="shared" si="73"/>
        <v>0</v>
      </c>
      <c r="J224" s="500"/>
      <c r="K224" s="501"/>
      <c r="L224" s="502">
        <f t="shared" si="74"/>
        <v>0</v>
      </c>
      <c r="M224" s="605"/>
      <c r="N224" s="603"/>
      <c r="O224" s="502">
        <f t="shared" si="75"/>
        <v>0</v>
      </c>
      <c r="P224" s="457"/>
      <c r="R224" s="559"/>
      <c r="S224" s="559"/>
    </row>
    <row r="225" spans="1:19" ht="24" x14ac:dyDescent="0.25">
      <c r="A225" s="450">
        <v>5239</v>
      </c>
      <c r="B225" s="494" t="s">
        <v>197</v>
      </c>
      <c r="C225" s="664">
        <f t="shared" si="67"/>
        <v>0</v>
      </c>
      <c r="D225" s="500"/>
      <c r="E225" s="603"/>
      <c r="F225" s="604">
        <f t="shared" si="72"/>
        <v>0</v>
      </c>
      <c r="G225" s="500"/>
      <c r="H225" s="501"/>
      <c r="I225" s="502">
        <f t="shared" si="73"/>
        <v>0</v>
      </c>
      <c r="J225" s="500"/>
      <c r="K225" s="501"/>
      <c r="L225" s="502">
        <f t="shared" si="74"/>
        <v>0</v>
      </c>
      <c r="M225" s="605"/>
      <c r="N225" s="603"/>
      <c r="O225" s="502">
        <f t="shared" si="75"/>
        <v>0</v>
      </c>
      <c r="P225" s="457"/>
      <c r="R225" s="559"/>
      <c r="S225" s="559"/>
    </row>
    <row r="226" spans="1:19" ht="24" x14ac:dyDescent="0.25">
      <c r="A226" s="606">
        <v>5240</v>
      </c>
      <c r="B226" s="494" t="s">
        <v>198</v>
      </c>
      <c r="C226" s="664">
        <f t="shared" si="67"/>
        <v>0</v>
      </c>
      <c r="D226" s="500"/>
      <c r="E226" s="603"/>
      <c r="F226" s="604">
        <f t="shared" si="72"/>
        <v>0</v>
      </c>
      <c r="G226" s="500"/>
      <c r="H226" s="501"/>
      <c r="I226" s="502">
        <f t="shared" si="73"/>
        <v>0</v>
      </c>
      <c r="J226" s="500"/>
      <c r="K226" s="501"/>
      <c r="L226" s="502">
        <f t="shared" si="74"/>
        <v>0</v>
      </c>
      <c r="M226" s="605"/>
      <c r="N226" s="603"/>
      <c r="O226" s="502">
        <f t="shared" si="75"/>
        <v>0</v>
      </c>
      <c r="P226" s="457"/>
      <c r="R226" s="559"/>
      <c r="S226" s="559"/>
    </row>
    <row r="227" spans="1:19" ht="22.5" customHeight="1" x14ac:dyDescent="0.25">
      <c r="A227" s="606">
        <v>5250</v>
      </c>
      <c r="B227" s="494" t="s">
        <v>199</v>
      </c>
      <c r="C227" s="664">
        <f t="shared" si="67"/>
        <v>0</v>
      </c>
      <c r="D227" s="500"/>
      <c r="E227" s="603"/>
      <c r="F227" s="604">
        <f t="shared" si="72"/>
        <v>0</v>
      </c>
      <c r="G227" s="500"/>
      <c r="H227" s="501"/>
      <c r="I227" s="502">
        <f t="shared" si="73"/>
        <v>0</v>
      </c>
      <c r="J227" s="500"/>
      <c r="K227" s="501"/>
      <c r="L227" s="502">
        <f t="shared" si="74"/>
        <v>0</v>
      </c>
      <c r="M227" s="605"/>
      <c r="N227" s="603"/>
      <c r="O227" s="502">
        <f t="shared" si="75"/>
        <v>0</v>
      </c>
      <c r="P227" s="457"/>
      <c r="R227" s="559"/>
      <c r="S227" s="559"/>
    </row>
    <row r="228" spans="1:19" x14ac:dyDescent="0.25">
      <c r="A228" s="606">
        <v>5260</v>
      </c>
      <c r="B228" s="494" t="s">
        <v>200</v>
      </c>
      <c r="C228" s="664">
        <f t="shared" si="67"/>
        <v>0</v>
      </c>
      <c r="D228" s="607">
        <f t="shared" ref="D228" si="91">SUM(D229)</f>
        <v>0</v>
      </c>
      <c r="E228" s="608">
        <f>SUM(E229)</f>
        <v>0</v>
      </c>
      <c r="F228" s="609">
        <f t="shared" si="72"/>
        <v>0</v>
      </c>
      <c r="G228" s="607">
        <f>SUM(G229)</f>
        <v>0</v>
      </c>
      <c r="H228" s="610">
        <f>SUM(H229)</f>
        <v>0</v>
      </c>
      <c r="I228" s="611">
        <f t="shared" si="73"/>
        <v>0</v>
      </c>
      <c r="J228" s="607">
        <f>SUM(J229)</f>
        <v>0</v>
      </c>
      <c r="K228" s="610">
        <f>SUM(K229)</f>
        <v>0</v>
      </c>
      <c r="L228" s="611">
        <f t="shared" si="74"/>
        <v>0</v>
      </c>
      <c r="M228" s="612">
        <f>SUM(M229)</f>
        <v>0</v>
      </c>
      <c r="N228" s="608">
        <f>SUM(N229)</f>
        <v>0</v>
      </c>
      <c r="O228" s="611">
        <f t="shared" si="75"/>
        <v>0</v>
      </c>
      <c r="P228" s="457"/>
      <c r="R228" s="559"/>
      <c r="S228" s="559"/>
    </row>
    <row r="229" spans="1:19" ht="24" x14ac:dyDescent="0.25">
      <c r="A229" s="450">
        <v>5269</v>
      </c>
      <c r="B229" s="494" t="s">
        <v>201</v>
      </c>
      <c r="C229" s="664">
        <f t="shared" si="67"/>
        <v>0</v>
      </c>
      <c r="D229" s="500"/>
      <c r="E229" s="603"/>
      <c r="F229" s="604">
        <f t="shared" si="72"/>
        <v>0</v>
      </c>
      <c r="G229" s="500"/>
      <c r="H229" s="501"/>
      <c r="I229" s="502">
        <f t="shared" si="73"/>
        <v>0</v>
      </c>
      <c r="J229" s="500"/>
      <c r="K229" s="501"/>
      <c r="L229" s="502">
        <f t="shared" si="74"/>
        <v>0</v>
      </c>
      <c r="M229" s="605"/>
      <c r="N229" s="603"/>
      <c r="O229" s="502">
        <f t="shared" si="75"/>
        <v>0</v>
      </c>
      <c r="P229" s="457"/>
      <c r="R229" s="559"/>
      <c r="S229" s="559"/>
    </row>
    <row r="230" spans="1:19" ht="24" x14ac:dyDescent="0.25">
      <c r="A230" s="593">
        <v>5270</v>
      </c>
      <c r="B230" s="537" t="s">
        <v>202</v>
      </c>
      <c r="C230" s="626">
        <f t="shared" si="67"/>
        <v>0</v>
      </c>
      <c r="D230" s="613"/>
      <c r="E230" s="614"/>
      <c r="F230" s="615">
        <f t="shared" si="72"/>
        <v>0</v>
      </c>
      <c r="G230" s="613"/>
      <c r="H230" s="616"/>
      <c r="I230" s="617">
        <f t="shared" si="73"/>
        <v>0</v>
      </c>
      <c r="J230" s="613"/>
      <c r="K230" s="616"/>
      <c r="L230" s="617">
        <f t="shared" si="74"/>
        <v>0</v>
      </c>
      <c r="M230" s="618"/>
      <c r="N230" s="614"/>
      <c r="O230" s="617">
        <f t="shared" si="75"/>
        <v>0</v>
      </c>
      <c r="P230" s="546"/>
      <c r="R230" s="559"/>
      <c r="S230" s="559"/>
    </row>
    <row r="231" spans="1:19" x14ac:dyDescent="0.25">
      <c r="A231" s="519">
        <v>6000</v>
      </c>
      <c r="B231" s="519" t="s">
        <v>203</v>
      </c>
      <c r="C231" s="725">
        <f t="shared" si="67"/>
        <v>0</v>
      </c>
      <c r="D231" s="579">
        <f t="shared" ref="D231" si="92">D232+D252+D259</f>
        <v>0</v>
      </c>
      <c r="E231" s="580">
        <f>E232+E252+E259</f>
        <v>0</v>
      </c>
      <c r="F231" s="581">
        <f t="shared" si="72"/>
        <v>0</v>
      </c>
      <c r="G231" s="579">
        <f>G232+G252+G259</f>
        <v>0</v>
      </c>
      <c r="H231" s="582">
        <f>H232+H252+H259</f>
        <v>0</v>
      </c>
      <c r="I231" s="583">
        <f t="shared" si="73"/>
        <v>0</v>
      </c>
      <c r="J231" s="579">
        <f>J232+J252+J259</f>
        <v>0</v>
      </c>
      <c r="K231" s="582">
        <f>K232+K252+K259</f>
        <v>0</v>
      </c>
      <c r="L231" s="583">
        <f t="shared" si="74"/>
        <v>0</v>
      </c>
      <c r="M231" s="584">
        <f>M232+M252+M259</f>
        <v>0</v>
      </c>
      <c r="N231" s="580">
        <f>N232+N252+N259</f>
        <v>0</v>
      </c>
      <c r="O231" s="583">
        <f t="shared" si="75"/>
        <v>0</v>
      </c>
      <c r="P231" s="585"/>
      <c r="R231" s="559"/>
      <c r="S231" s="559"/>
    </row>
    <row r="232" spans="1:19" ht="14.25" customHeight="1" x14ac:dyDescent="0.25">
      <c r="A232" s="519">
        <v>6200</v>
      </c>
      <c r="B232" s="642" t="s">
        <v>204</v>
      </c>
      <c r="C232" s="727">
        <f>F232+I232+L232+O232</f>
        <v>0</v>
      </c>
      <c r="D232" s="654">
        <f t="shared" ref="D232" si="93">SUM(D233,D234,D236,D239,D245,D246,D247)</f>
        <v>0</v>
      </c>
      <c r="E232" s="590">
        <f>SUM(E233,E234,E236,E239,E245,E246,E247)</f>
        <v>0</v>
      </c>
      <c r="F232" s="655">
        <f>D232+E232</f>
        <v>0</v>
      </c>
      <c r="G232" s="654">
        <f>SUM(G233,G234,G236,G239,G245,G246,G247)</f>
        <v>0</v>
      </c>
      <c r="H232" s="656">
        <f>SUM(H233,H234,H236,H239,H245,H246,H247)</f>
        <v>0</v>
      </c>
      <c r="I232" s="591">
        <f t="shared" si="73"/>
        <v>0</v>
      </c>
      <c r="J232" s="654">
        <f>SUM(J233,J234,J236,J239,J245,J246,J247)</f>
        <v>0</v>
      </c>
      <c r="K232" s="656">
        <f>SUM(K233,K234,K236,K239,K245,K246,K247)</f>
        <v>0</v>
      </c>
      <c r="L232" s="591">
        <f t="shared" si="74"/>
        <v>0</v>
      </c>
      <c r="M232" s="589">
        <f>SUM(M233,M234,M236,M239,M245,M246,M247)</f>
        <v>0</v>
      </c>
      <c r="N232" s="590">
        <f>SUM(N233,N234,N236,N239,N245,N246,N247)</f>
        <v>0</v>
      </c>
      <c r="O232" s="591">
        <f t="shared" si="75"/>
        <v>0</v>
      </c>
      <c r="P232" s="592"/>
      <c r="R232" s="559"/>
      <c r="S232" s="559"/>
    </row>
    <row r="233" spans="1:19" ht="24" x14ac:dyDescent="0.25">
      <c r="A233" s="620">
        <v>6220</v>
      </c>
      <c r="B233" s="484" t="s">
        <v>205</v>
      </c>
      <c r="C233" s="556">
        <f t="shared" si="67"/>
        <v>0</v>
      </c>
      <c r="D233" s="490"/>
      <c r="E233" s="600"/>
      <c r="F233" s="601">
        <f t="shared" si="72"/>
        <v>0</v>
      </c>
      <c r="G233" s="490"/>
      <c r="H233" s="491"/>
      <c r="I233" s="492">
        <f t="shared" si="73"/>
        <v>0</v>
      </c>
      <c r="J233" s="490"/>
      <c r="K233" s="491"/>
      <c r="L233" s="492">
        <f t="shared" si="74"/>
        <v>0</v>
      </c>
      <c r="M233" s="602"/>
      <c r="N233" s="600"/>
      <c r="O233" s="492">
        <f t="shared" si="75"/>
        <v>0</v>
      </c>
      <c r="P233" s="448"/>
      <c r="R233" s="559"/>
      <c r="S233" s="559"/>
    </row>
    <row r="234" spans="1:19" x14ac:dyDescent="0.25">
      <c r="A234" s="606">
        <v>6230</v>
      </c>
      <c r="B234" s="494" t="s">
        <v>316</v>
      </c>
      <c r="C234" s="609">
        <f t="shared" si="67"/>
        <v>0</v>
      </c>
      <c r="D234" s="500">
        <f t="shared" ref="D234" si="94">SUM(D235)</f>
        <v>0</v>
      </c>
      <c r="E234" s="501">
        <f>SUM(E235)</f>
        <v>0</v>
      </c>
      <c r="F234" s="609">
        <f t="shared" si="72"/>
        <v>0</v>
      </c>
      <c r="G234" s="500">
        <f t="shared" ref="G234" si="95">SUM(G235)</f>
        <v>0</v>
      </c>
      <c r="H234" s="501">
        <f>SUM(H235)</f>
        <v>0</v>
      </c>
      <c r="I234" s="611">
        <f t="shared" si="73"/>
        <v>0</v>
      </c>
      <c r="J234" s="500">
        <f t="shared" ref="J234" si="96">SUM(J235)</f>
        <v>0</v>
      </c>
      <c r="K234" s="501">
        <f>SUM(K235)</f>
        <v>0</v>
      </c>
      <c r="L234" s="611">
        <f t="shared" si="74"/>
        <v>0</v>
      </c>
      <c r="M234" s="500">
        <f t="shared" ref="M234" si="97">SUM(M235)</f>
        <v>0</v>
      </c>
      <c r="N234" s="501">
        <f>SUM(N235)</f>
        <v>0</v>
      </c>
      <c r="O234" s="611">
        <f t="shared" si="75"/>
        <v>0</v>
      </c>
      <c r="P234" s="457"/>
      <c r="R234" s="559"/>
      <c r="S234" s="559"/>
    </row>
    <row r="235" spans="1:19" ht="24" x14ac:dyDescent="0.25">
      <c r="A235" s="450">
        <v>6239</v>
      </c>
      <c r="B235" s="484" t="s">
        <v>317</v>
      </c>
      <c r="C235" s="609">
        <f t="shared" si="67"/>
        <v>0</v>
      </c>
      <c r="D235" s="500"/>
      <c r="E235" s="603"/>
      <c r="F235" s="609">
        <f t="shared" si="72"/>
        <v>0</v>
      </c>
      <c r="G235" s="500"/>
      <c r="H235" s="501"/>
      <c r="I235" s="611">
        <f t="shared" si="73"/>
        <v>0</v>
      </c>
      <c r="J235" s="500"/>
      <c r="K235" s="501"/>
      <c r="L235" s="611">
        <f t="shared" si="74"/>
        <v>0</v>
      </c>
      <c r="M235" s="605"/>
      <c r="N235" s="603"/>
      <c r="O235" s="611">
        <f t="shared" si="75"/>
        <v>0</v>
      </c>
      <c r="P235" s="457"/>
      <c r="R235" s="559"/>
      <c r="S235" s="559"/>
    </row>
    <row r="236" spans="1:19" ht="24" x14ac:dyDescent="0.25">
      <c r="A236" s="606">
        <v>6240</v>
      </c>
      <c r="B236" s="494" t="s">
        <v>206</v>
      </c>
      <c r="C236" s="609">
        <f t="shared" si="67"/>
        <v>0</v>
      </c>
      <c r="D236" s="607">
        <f t="shared" ref="D236" si="98">SUM(D237:D238)</f>
        <v>0</v>
      </c>
      <c r="E236" s="608">
        <f>SUM(E237:E238)</f>
        <v>0</v>
      </c>
      <c r="F236" s="609">
        <f t="shared" si="72"/>
        <v>0</v>
      </c>
      <c r="G236" s="607">
        <f>SUM(G237:G238)</f>
        <v>0</v>
      </c>
      <c r="H236" s="610">
        <f>SUM(H237:H238)</f>
        <v>0</v>
      </c>
      <c r="I236" s="611">
        <f t="shared" si="73"/>
        <v>0</v>
      </c>
      <c r="J236" s="607">
        <f>SUM(J237:J238)</f>
        <v>0</v>
      </c>
      <c r="K236" s="610">
        <f>SUM(K237:K238)</f>
        <v>0</v>
      </c>
      <c r="L236" s="611">
        <f t="shared" si="74"/>
        <v>0</v>
      </c>
      <c r="M236" s="612">
        <f>SUM(M237:M238)</f>
        <v>0</v>
      </c>
      <c r="N236" s="608">
        <f>SUM(N237:N238)</f>
        <v>0</v>
      </c>
      <c r="O236" s="611">
        <f t="shared" si="75"/>
        <v>0</v>
      </c>
      <c r="P236" s="457"/>
      <c r="R236" s="559"/>
      <c r="S236" s="559"/>
    </row>
    <row r="237" spans="1:19" x14ac:dyDescent="0.25">
      <c r="A237" s="450">
        <v>6241</v>
      </c>
      <c r="B237" s="494" t="s">
        <v>207</v>
      </c>
      <c r="C237" s="609">
        <f t="shared" si="67"/>
        <v>0</v>
      </c>
      <c r="D237" s="500"/>
      <c r="E237" s="603"/>
      <c r="F237" s="604">
        <f t="shared" si="72"/>
        <v>0</v>
      </c>
      <c r="G237" s="500"/>
      <c r="H237" s="501"/>
      <c r="I237" s="502">
        <f t="shared" si="73"/>
        <v>0</v>
      </c>
      <c r="J237" s="500"/>
      <c r="K237" s="501"/>
      <c r="L237" s="502">
        <f t="shared" si="74"/>
        <v>0</v>
      </c>
      <c r="M237" s="605"/>
      <c r="N237" s="603"/>
      <c r="O237" s="502">
        <f t="shared" si="75"/>
        <v>0</v>
      </c>
      <c r="P237" s="457"/>
      <c r="R237" s="559"/>
      <c r="S237" s="559"/>
    </row>
    <row r="238" spans="1:19" x14ac:dyDescent="0.25">
      <c r="A238" s="450">
        <v>6242</v>
      </c>
      <c r="B238" s="494" t="s">
        <v>208</v>
      </c>
      <c r="C238" s="609">
        <f t="shared" si="67"/>
        <v>0</v>
      </c>
      <c r="D238" s="500"/>
      <c r="E238" s="603"/>
      <c r="F238" s="604">
        <f t="shared" si="72"/>
        <v>0</v>
      </c>
      <c r="G238" s="500"/>
      <c r="H238" s="501"/>
      <c r="I238" s="502">
        <f t="shared" si="73"/>
        <v>0</v>
      </c>
      <c r="J238" s="500"/>
      <c r="K238" s="501"/>
      <c r="L238" s="502">
        <f t="shared" si="74"/>
        <v>0</v>
      </c>
      <c r="M238" s="605"/>
      <c r="N238" s="603"/>
      <c r="O238" s="502">
        <f t="shared" si="75"/>
        <v>0</v>
      </c>
      <c r="P238" s="457"/>
      <c r="R238" s="559"/>
      <c r="S238" s="559"/>
    </row>
    <row r="239" spans="1:19" ht="25.5" customHeight="1" x14ac:dyDescent="0.25">
      <c r="A239" s="606">
        <v>6250</v>
      </c>
      <c r="B239" s="494" t="s">
        <v>209</v>
      </c>
      <c r="C239" s="609">
        <f t="shared" si="67"/>
        <v>0</v>
      </c>
      <c r="D239" s="607">
        <f t="shared" ref="D239" si="99">SUM(D240:D244)</f>
        <v>0</v>
      </c>
      <c r="E239" s="608">
        <f>SUM(E240:E244)</f>
        <v>0</v>
      </c>
      <c r="F239" s="609">
        <f t="shared" si="72"/>
        <v>0</v>
      </c>
      <c r="G239" s="607">
        <f>SUM(G240:G244)</f>
        <v>0</v>
      </c>
      <c r="H239" s="610">
        <f>SUM(H240:H244)</f>
        <v>0</v>
      </c>
      <c r="I239" s="611">
        <f t="shared" si="73"/>
        <v>0</v>
      </c>
      <c r="J239" s="607">
        <f>SUM(J240:J244)</f>
        <v>0</v>
      </c>
      <c r="K239" s="610">
        <f>SUM(K240:K244)</f>
        <v>0</v>
      </c>
      <c r="L239" s="611">
        <f t="shared" si="74"/>
        <v>0</v>
      </c>
      <c r="M239" s="612">
        <f>SUM(M240:M244)</f>
        <v>0</v>
      </c>
      <c r="N239" s="608">
        <f>SUM(N240:N244)</f>
        <v>0</v>
      </c>
      <c r="O239" s="611">
        <f t="shared" si="75"/>
        <v>0</v>
      </c>
      <c r="P239" s="457"/>
      <c r="R239" s="559"/>
      <c r="S239" s="559"/>
    </row>
    <row r="240" spans="1:19" ht="14.25" customHeight="1" x14ac:dyDescent="0.25">
      <c r="A240" s="450">
        <v>6252</v>
      </c>
      <c r="B240" s="494" t="s">
        <v>210</v>
      </c>
      <c r="C240" s="609">
        <f t="shared" si="67"/>
        <v>0</v>
      </c>
      <c r="D240" s="500"/>
      <c r="E240" s="603"/>
      <c r="F240" s="604">
        <f t="shared" si="72"/>
        <v>0</v>
      </c>
      <c r="G240" s="500"/>
      <c r="H240" s="501"/>
      <c r="I240" s="502">
        <f t="shared" si="73"/>
        <v>0</v>
      </c>
      <c r="J240" s="500"/>
      <c r="K240" s="501"/>
      <c r="L240" s="502">
        <f t="shared" si="74"/>
        <v>0</v>
      </c>
      <c r="M240" s="605"/>
      <c r="N240" s="603"/>
      <c r="O240" s="502">
        <f t="shared" si="75"/>
        <v>0</v>
      </c>
      <c r="P240" s="457"/>
      <c r="R240" s="559"/>
      <c r="S240" s="559"/>
    </row>
    <row r="241" spans="1:19" ht="14.25" customHeight="1" x14ac:dyDescent="0.25">
      <c r="A241" s="450">
        <v>6253</v>
      </c>
      <c r="B241" s="494" t="s">
        <v>211</v>
      </c>
      <c r="C241" s="609">
        <f t="shared" si="67"/>
        <v>0</v>
      </c>
      <c r="D241" s="500"/>
      <c r="E241" s="603"/>
      <c r="F241" s="604">
        <f t="shared" si="72"/>
        <v>0</v>
      </c>
      <c r="G241" s="500"/>
      <c r="H241" s="501"/>
      <c r="I241" s="502">
        <f t="shared" si="73"/>
        <v>0</v>
      </c>
      <c r="J241" s="500"/>
      <c r="K241" s="501"/>
      <c r="L241" s="502">
        <f t="shared" si="74"/>
        <v>0</v>
      </c>
      <c r="M241" s="605"/>
      <c r="N241" s="603"/>
      <c r="O241" s="502">
        <f t="shared" si="75"/>
        <v>0</v>
      </c>
      <c r="P241" s="457"/>
      <c r="R241" s="559"/>
      <c r="S241" s="559"/>
    </row>
    <row r="242" spans="1:19" ht="24" x14ac:dyDescent="0.25">
      <c r="A242" s="450">
        <v>6254</v>
      </c>
      <c r="B242" s="494" t="s">
        <v>212</v>
      </c>
      <c r="C242" s="609">
        <f t="shared" si="67"/>
        <v>0</v>
      </c>
      <c r="D242" s="500"/>
      <c r="E242" s="603"/>
      <c r="F242" s="604">
        <f t="shared" si="72"/>
        <v>0</v>
      </c>
      <c r="G242" s="500"/>
      <c r="H242" s="501"/>
      <c r="I242" s="502">
        <f t="shared" si="73"/>
        <v>0</v>
      </c>
      <c r="J242" s="500"/>
      <c r="K242" s="501"/>
      <c r="L242" s="502">
        <f t="shared" si="74"/>
        <v>0</v>
      </c>
      <c r="M242" s="605"/>
      <c r="N242" s="603"/>
      <c r="O242" s="502">
        <f t="shared" si="75"/>
        <v>0</v>
      </c>
      <c r="P242" s="457"/>
      <c r="R242" s="559"/>
      <c r="S242" s="559"/>
    </row>
    <row r="243" spans="1:19" ht="24" x14ac:dyDescent="0.25">
      <c r="A243" s="450">
        <v>6255</v>
      </c>
      <c r="B243" s="494" t="s">
        <v>213</v>
      </c>
      <c r="C243" s="609">
        <f t="shared" si="67"/>
        <v>0</v>
      </c>
      <c r="D243" s="500"/>
      <c r="E243" s="603"/>
      <c r="F243" s="604">
        <f t="shared" si="72"/>
        <v>0</v>
      </c>
      <c r="G243" s="500"/>
      <c r="H243" s="501"/>
      <c r="I243" s="502">
        <f t="shared" si="73"/>
        <v>0</v>
      </c>
      <c r="J243" s="500"/>
      <c r="K243" s="501"/>
      <c r="L243" s="502">
        <f t="shared" si="74"/>
        <v>0</v>
      </c>
      <c r="M243" s="605"/>
      <c r="N243" s="603"/>
      <c r="O243" s="502">
        <f t="shared" si="75"/>
        <v>0</v>
      </c>
      <c r="P243" s="457"/>
      <c r="R243" s="559"/>
      <c r="S243" s="559"/>
    </row>
    <row r="244" spans="1:19" x14ac:dyDescent="0.25">
      <c r="A244" s="450">
        <v>6259</v>
      </c>
      <c r="B244" s="494" t="s">
        <v>214</v>
      </c>
      <c r="C244" s="609">
        <f t="shared" si="67"/>
        <v>0</v>
      </c>
      <c r="D244" s="500"/>
      <c r="E244" s="603"/>
      <c r="F244" s="604">
        <f t="shared" si="72"/>
        <v>0</v>
      </c>
      <c r="G244" s="500"/>
      <c r="H244" s="501"/>
      <c r="I244" s="502">
        <f t="shared" si="73"/>
        <v>0</v>
      </c>
      <c r="J244" s="500"/>
      <c r="K244" s="501"/>
      <c r="L244" s="502">
        <f t="shared" si="74"/>
        <v>0</v>
      </c>
      <c r="M244" s="605"/>
      <c r="N244" s="603"/>
      <c r="O244" s="502">
        <f t="shared" si="75"/>
        <v>0</v>
      </c>
      <c r="P244" s="457"/>
      <c r="R244" s="559"/>
      <c r="S244" s="559"/>
    </row>
    <row r="245" spans="1:19" ht="37.5" customHeight="1" x14ac:dyDescent="0.25">
      <c r="A245" s="606">
        <v>6260</v>
      </c>
      <c r="B245" s="494" t="s">
        <v>215</v>
      </c>
      <c r="C245" s="609">
        <f t="shared" si="67"/>
        <v>0</v>
      </c>
      <c r="D245" s="500"/>
      <c r="E245" s="603"/>
      <c r="F245" s="604">
        <f t="shared" ref="F245:F286" si="100">D245+E245</f>
        <v>0</v>
      </c>
      <c r="G245" s="500"/>
      <c r="H245" s="501"/>
      <c r="I245" s="502">
        <f t="shared" ref="I245:I286" si="101">G245+H245</f>
        <v>0</v>
      </c>
      <c r="J245" s="500"/>
      <c r="K245" s="501"/>
      <c r="L245" s="502">
        <f t="shared" ref="L245:L286" si="102">J245+K245</f>
        <v>0</v>
      </c>
      <c r="M245" s="605"/>
      <c r="N245" s="603"/>
      <c r="O245" s="502">
        <f t="shared" ref="O245:O276" si="103">M245+N245</f>
        <v>0</v>
      </c>
      <c r="P245" s="457"/>
      <c r="R245" s="559"/>
      <c r="S245" s="559"/>
    </row>
    <row r="246" spans="1:19" x14ac:dyDescent="0.25">
      <c r="A246" s="606">
        <v>6270</v>
      </c>
      <c r="B246" s="494" t="s">
        <v>216</v>
      </c>
      <c r="C246" s="609">
        <f t="shared" si="67"/>
        <v>0</v>
      </c>
      <c r="D246" s="500"/>
      <c r="E246" s="603"/>
      <c r="F246" s="604">
        <f t="shared" si="100"/>
        <v>0</v>
      </c>
      <c r="G246" s="500"/>
      <c r="H246" s="501"/>
      <c r="I246" s="502">
        <f t="shared" si="101"/>
        <v>0</v>
      </c>
      <c r="J246" s="500"/>
      <c r="K246" s="501"/>
      <c r="L246" s="502">
        <f t="shared" si="102"/>
        <v>0</v>
      </c>
      <c r="M246" s="605"/>
      <c r="N246" s="603"/>
      <c r="O246" s="502">
        <f t="shared" si="103"/>
        <v>0</v>
      </c>
      <c r="P246" s="457"/>
      <c r="R246" s="559"/>
      <c r="S246" s="559"/>
    </row>
    <row r="247" spans="1:19" ht="24.75" customHeight="1" x14ac:dyDescent="0.25">
      <c r="A247" s="620">
        <v>6290</v>
      </c>
      <c r="B247" s="484" t="s">
        <v>217</v>
      </c>
      <c r="C247" s="609">
        <f t="shared" si="67"/>
        <v>0</v>
      </c>
      <c r="D247" s="621">
        <f t="shared" ref="D247" si="104">SUM(D248:D251)</f>
        <v>0</v>
      </c>
      <c r="E247" s="622">
        <f>SUM(E248:E251)</f>
        <v>0</v>
      </c>
      <c r="F247" s="556">
        <f t="shared" si="100"/>
        <v>0</v>
      </c>
      <c r="G247" s="621">
        <f t="shared" ref="G247:H247" si="105">SUM(G248:G251)</f>
        <v>0</v>
      </c>
      <c r="H247" s="623">
        <f t="shared" si="105"/>
        <v>0</v>
      </c>
      <c r="I247" s="624">
        <f t="shared" si="101"/>
        <v>0</v>
      </c>
      <c r="J247" s="621">
        <f t="shared" ref="J247:K247" si="106">SUM(J248:J251)</f>
        <v>0</v>
      </c>
      <c r="K247" s="623">
        <f t="shared" si="106"/>
        <v>0</v>
      </c>
      <c r="L247" s="624">
        <f t="shared" si="102"/>
        <v>0</v>
      </c>
      <c r="M247" s="643">
        <f t="shared" ref="M247:N247" si="107">SUM(M248:M251)</f>
        <v>0</v>
      </c>
      <c r="N247" s="644">
        <f t="shared" si="107"/>
        <v>0</v>
      </c>
      <c r="O247" s="645">
        <f t="shared" si="103"/>
        <v>0</v>
      </c>
      <c r="P247" s="646"/>
      <c r="R247" s="559"/>
      <c r="S247" s="559"/>
    </row>
    <row r="248" spans="1:19" x14ac:dyDescent="0.25">
      <c r="A248" s="450">
        <v>6291</v>
      </c>
      <c r="B248" s="494" t="s">
        <v>218</v>
      </c>
      <c r="C248" s="609">
        <f t="shared" si="67"/>
        <v>0</v>
      </c>
      <c r="D248" s="500"/>
      <c r="E248" s="603"/>
      <c r="F248" s="604">
        <f t="shared" si="100"/>
        <v>0</v>
      </c>
      <c r="G248" s="500"/>
      <c r="H248" s="501"/>
      <c r="I248" s="502">
        <f t="shared" si="101"/>
        <v>0</v>
      </c>
      <c r="J248" s="500"/>
      <c r="K248" s="501"/>
      <c r="L248" s="502">
        <f t="shared" si="102"/>
        <v>0</v>
      </c>
      <c r="M248" s="605"/>
      <c r="N248" s="603"/>
      <c r="O248" s="502">
        <f t="shared" si="103"/>
        <v>0</v>
      </c>
      <c r="P248" s="457"/>
      <c r="R248" s="559"/>
      <c r="S248" s="559"/>
    </row>
    <row r="249" spans="1:19" x14ac:dyDescent="0.25">
      <c r="A249" s="450">
        <v>6292</v>
      </c>
      <c r="B249" s="494" t="s">
        <v>219</v>
      </c>
      <c r="C249" s="609">
        <f t="shared" si="67"/>
        <v>0</v>
      </c>
      <c r="D249" s="500"/>
      <c r="E249" s="603"/>
      <c r="F249" s="604">
        <f t="shared" si="100"/>
        <v>0</v>
      </c>
      <c r="G249" s="500"/>
      <c r="H249" s="501"/>
      <c r="I249" s="502">
        <f t="shared" si="101"/>
        <v>0</v>
      </c>
      <c r="J249" s="500"/>
      <c r="K249" s="501"/>
      <c r="L249" s="502">
        <f t="shared" si="102"/>
        <v>0</v>
      </c>
      <c r="M249" s="605"/>
      <c r="N249" s="603"/>
      <c r="O249" s="502">
        <f t="shared" si="103"/>
        <v>0</v>
      </c>
      <c r="P249" s="457"/>
      <c r="R249" s="559"/>
      <c r="S249" s="559"/>
    </row>
    <row r="250" spans="1:19" ht="78.75" customHeight="1" x14ac:dyDescent="0.25">
      <c r="A250" s="450">
        <v>6296</v>
      </c>
      <c r="B250" s="494" t="s">
        <v>220</v>
      </c>
      <c r="C250" s="609">
        <f t="shared" si="67"/>
        <v>0</v>
      </c>
      <c r="D250" s="500"/>
      <c r="E250" s="603"/>
      <c r="F250" s="604">
        <f t="shared" si="100"/>
        <v>0</v>
      </c>
      <c r="G250" s="500"/>
      <c r="H250" s="501"/>
      <c r="I250" s="502">
        <f t="shared" si="101"/>
        <v>0</v>
      </c>
      <c r="J250" s="500"/>
      <c r="K250" s="501"/>
      <c r="L250" s="502">
        <f t="shared" si="102"/>
        <v>0</v>
      </c>
      <c r="M250" s="605"/>
      <c r="N250" s="603"/>
      <c r="O250" s="502">
        <f t="shared" si="103"/>
        <v>0</v>
      </c>
      <c r="P250" s="457"/>
      <c r="R250" s="559"/>
      <c r="S250" s="559"/>
    </row>
    <row r="251" spans="1:19" ht="39.75" customHeight="1" x14ac:dyDescent="0.25">
      <c r="A251" s="450">
        <v>6299</v>
      </c>
      <c r="B251" s="494" t="s">
        <v>221</v>
      </c>
      <c r="C251" s="609">
        <f t="shared" si="67"/>
        <v>0</v>
      </c>
      <c r="D251" s="500"/>
      <c r="E251" s="603"/>
      <c r="F251" s="604">
        <f t="shared" si="100"/>
        <v>0</v>
      </c>
      <c r="G251" s="500"/>
      <c r="H251" s="501"/>
      <c r="I251" s="502">
        <f t="shared" si="101"/>
        <v>0</v>
      </c>
      <c r="J251" s="500"/>
      <c r="K251" s="501"/>
      <c r="L251" s="502">
        <f t="shared" si="102"/>
        <v>0</v>
      </c>
      <c r="M251" s="605"/>
      <c r="N251" s="603"/>
      <c r="O251" s="502">
        <f t="shared" si="103"/>
        <v>0</v>
      </c>
      <c r="P251" s="457"/>
      <c r="R251" s="559"/>
      <c r="S251" s="559"/>
    </row>
    <row r="252" spans="1:19" x14ac:dyDescent="0.25">
      <c r="A252" s="469">
        <v>6300</v>
      </c>
      <c r="B252" s="586" t="s">
        <v>222</v>
      </c>
      <c r="C252" s="716">
        <f t="shared" si="67"/>
        <v>0</v>
      </c>
      <c r="D252" s="480">
        <f t="shared" ref="D252" si="108">SUM(D253,D257,D258)</f>
        <v>0</v>
      </c>
      <c r="E252" s="587">
        <f>SUM(E253,E257,E258)</f>
        <v>0</v>
      </c>
      <c r="F252" s="588">
        <f t="shared" si="100"/>
        <v>0</v>
      </c>
      <c r="G252" s="480">
        <f t="shared" ref="G252:H252" si="109">SUM(G253,G257,G258)</f>
        <v>0</v>
      </c>
      <c r="H252" s="481">
        <f t="shared" si="109"/>
        <v>0</v>
      </c>
      <c r="I252" s="482">
        <f t="shared" si="101"/>
        <v>0</v>
      </c>
      <c r="J252" s="480">
        <f t="shared" ref="J252:K252" si="110">SUM(J253,J257,J258)</f>
        <v>0</v>
      </c>
      <c r="K252" s="481">
        <f t="shared" si="110"/>
        <v>0</v>
      </c>
      <c r="L252" s="482">
        <f t="shared" si="102"/>
        <v>0</v>
      </c>
      <c r="M252" s="627">
        <f t="shared" ref="M252:N252" si="111">SUM(M253,M257,M258)</f>
        <v>0</v>
      </c>
      <c r="N252" s="628">
        <f t="shared" si="111"/>
        <v>0</v>
      </c>
      <c r="O252" s="629">
        <f t="shared" si="103"/>
        <v>0</v>
      </c>
      <c r="P252" s="630"/>
      <c r="R252" s="559"/>
      <c r="S252" s="559"/>
    </row>
    <row r="253" spans="1:19" ht="24" x14ac:dyDescent="0.25">
      <c r="A253" s="620">
        <v>6320</v>
      </c>
      <c r="B253" s="484" t="s">
        <v>223</v>
      </c>
      <c r="C253" s="645">
        <f t="shared" si="67"/>
        <v>0</v>
      </c>
      <c r="D253" s="621">
        <f t="shared" ref="D253" si="112">SUM(D254:D256)</f>
        <v>0</v>
      </c>
      <c r="E253" s="622">
        <f>SUM(E254:E256)</f>
        <v>0</v>
      </c>
      <c r="F253" s="556">
        <f t="shared" si="100"/>
        <v>0</v>
      </c>
      <c r="G253" s="621">
        <f t="shared" ref="G253:H253" si="113">SUM(G254:G256)</f>
        <v>0</v>
      </c>
      <c r="H253" s="623">
        <f t="shared" si="113"/>
        <v>0</v>
      </c>
      <c r="I253" s="624">
        <f t="shared" si="101"/>
        <v>0</v>
      </c>
      <c r="J253" s="621">
        <f t="shared" ref="J253:K253" si="114">SUM(J254:J256)</f>
        <v>0</v>
      </c>
      <c r="K253" s="623">
        <f t="shared" si="114"/>
        <v>0</v>
      </c>
      <c r="L253" s="624">
        <f t="shared" si="102"/>
        <v>0</v>
      </c>
      <c r="M253" s="625">
        <f t="shared" ref="M253:N253" si="115">SUM(M254:M256)</f>
        <v>0</v>
      </c>
      <c r="N253" s="622">
        <f t="shared" si="115"/>
        <v>0</v>
      </c>
      <c r="O253" s="624">
        <f t="shared" si="103"/>
        <v>0</v>
      </c>
      <c r="P253" s="448"/>
      <c r="R253" s="559"/>
      <c r="S253" s="559"/>
    </row>
    <row r="254" spans="1:19" x14ac:dyDescent="0.25">
      <c r="A254" s="450">
        <v>6322</v>
      </c>
      <c r="B254" s="494" t="s">
        <v>224</v>
      </c>
      <c r="C254" s="611">
        <f t="shared" si="67"/>
        <v>0</v>
      </c>
      <c r="D254" s="500"/>
      <c r="E254" s="603"/>
      <c r="F254" s="604">
        <f t="shared" si="100"/>
        <v>0</v>
      </c>
      <c r="G254" s="500"/>
      <c r="H254" s="501"/>
      <c r="I254" s="502">
        <f t="shared" si="101"/>
        <v>0</v>
      </c>
      <c r="J254" s="500"/>
      <c r="K254" s="501"/>
      <c r="L254" s="502">
        <f t="shared" si="102"/>
        <v>0</v>
      </c>
      <c r="M254" s="605"/>
      <c r="N254" s="603"/>
      <c r="O254" s="502">
        <f t="shared" si="103"/>
        <v>0</v>
      </c>
      <c r="P254" s="457"/>
      <c r="R254" s="559"/>
      <c r="S254" s="559"/>
    </row>
    <row r="255" spans="1:19" ht="24" x14ac:dyDescent="0.25">
      <c r="A255" s="450">
        <v>6323</v>
      </c>
      <c r="B255" s="494" t="s">
        <v>225</v>
      </c>
      <c r="C255" s="611">
        <f t="shared" si="67"/>
        <v>0</v>
      </c>
      <c r="D255" s="500"/>
      <c r="E255" s="603"/>
      <c r="F255" s="604">
        <f t="shared" si="100"/>
        <v>0</v>
      </c>
      <c r="G255" s="500"/>
      <c r="H255" s="501"/>
      <c r="I255" s="502">
        <f t="shared" si="101"/>
        <v>0</v>
      </c>
      <c r="J255" s="500"/>
      <c r="K255" s="501"/>
      <c r="L255" s="502">
        <f t="shared" si="102"/>
        <v>0</v>
      </c>
      <c r="M255" s="605"/>
      <c r="N255" s="603"/>
      <c r="O255" s="502">
        <f t="shared" si="103"/>
        <v>0</v>
      </c>
      <c r="P255" s="457"/>
      <c r="R255" s="559"/>
      <c r="S255" s="559"/>
    </row>
    <row r="256" spans="1:19" x14ac:dyDescent="0.25">
      <c r="A256" s="441">
        <v>6329</v>
      </c>
      <c r="B256" s="484" t="s">
        <v>226</v>
      </c>
      <c r="C256" s="611">
        <f t="shared" si="67"/>
        <v>0</v>
      </c>
      <c r="D256" s="490"/>
      <c r="E256" s="600"/>
      <c r="F256" s="601">
        <f t="shared" si="100"/>
        <v>0</v>
      </c>
      <c r="G256" s="490"/>
      <c r="H256" s="491"/>
      <c r="I256" s="492">
        <f t="shared" si="101"/>
        <v>0</v>
      </c>
      <c r="J256" s="490"/>
      <c r="K256" s="491"/>
      <c r="L256" s="492">
        <f t="shared" si="102"/>
        <v>0</v>
      </c>
      <c r="M256" s="602"/>
      <c r="N256" s="600"/>
      <c r="O256" s="492">
        <f t="shared" si="103"/>
        <v>0</v>
      </c>
      <c r="P256" s="448"/>
      <c r="R256" s="559"/>
      <c r="S256" s="559"/>
    </row>
    <row r="257" spans="1:19" ht="24" x14ac:dyDescent="0.25">
      <c r="A257" s="665">
        <v>6330</v>
      </c>
      <c r="B257" s="666" t="s">
        <v>227</v>
      </c>
      <c r="C257" s="611">
        <f t="shared" ref="C257:C285" si="116">F257+I257+L257+O257</f>
        <v>0</v>
      </c>
      <c r="D257" s="648"/>
      <c r="E257" s="649"/>
      <c r="F257" s="650">
        <f t="shared" si="100"/>
        <v>0</v>
      </c>
      <c r="G257" s="648"/>
      <c r="H257" s="651"/>
      <c r="I257" s="652">
        <f t="shared" si="101"/>
        <v>0</v>
      </c>
      <c r="J257" s="648"/>
      <c r="K257" s="651"/>
      <c r="L257" s="652">
        <f t="shared" si="102"/>
        <v>0</v>
      </c>
      <c r="M257" s="653"/>
      <c r="N257" s="649"/>
      <c r="O257" s="652">
        <f t="shared" si="103"/>
        <v>0</v>
      </c>
      <c r="P257" s="646"/>
      <c r="R257" s="559"/>
      <c r="S257" s="559"/>
    </row>
    <row r="258" spans="1:19" x14ac:dyDescent="0.25">
      <c r="A258" s="606">
        <v>6360</v>
      </c>
      <c r="B258" s="494" t="s">
        <v>228</v>
      </c>
      <c r="C258" s="611">
        <f t="shared" si="116"/>
        <v>0</v>
      </c>
      <c r="D258" s="500"/>
      <c r="E258" s="603"/>
      <c r="F258" s="604">
        <f t="shared" si="100"/>
        <v>0</v>
      </c>
      <c r="G258" s="500"/>
      <c r="H258" s="501"/>
      <c r="I258" s="502">
        <f t="shared" si="101"/>
        <v>0</v>
      </c>
      <c r="J258" s="500"/>
      <c r="K258" s="501"/>
      <c r="L258" s="502">
        <f t="shared" si="102"/>
        <v>0</v>
      </c>
      <c r="M258" s="605"/>
      <c r="N258" s="603"/>
      <c r="O258" s="502">
        <f t="shared" si="103"/>
        <v>0</v>
      </c>
      <c r="P258" s="457"/>
      <c r="R258" s="559"/>
      <c r="S258" s="559"/>
    </row>
    <row r="259" spans="1:19" ht="36" x14ac:dyDescent="0.25">
      <c r="A259" s="469">
        <v>6400</v>
      </c>
      <c r="B259" s="586" t="s">
        <v>229</v>
      </c>
      <c r="C259" s="716">
        <f t="shared" si="116"/>
        <v>0</v>
      </c>
      <c r="D259" s="480">
        <f t="shared" ref="D259" si="117">SUM(D260,D264)</f>
        <v>0</v>
      </c>
      <c r="E259" s="587">
        <f>SUM(E260,E264)</f>
        <v>0</v>
      </c>
      <c r="F259" s="588">
        <f t="shared" si="100"/>
        <v>0</v>
      </c>
      <c r="G259" s="480">
        <f t="shared" ref="G259:H259" si="118">SUM(G260,G264)</f>
        <v>0</v>
      </c>
      <c r="H259" s="481">
        <f t="shared" si="118"/>
        <v>0</v>
      </c>
      <c r="I259" s="482">
        <f t="shared" si="101"/>
        <v>0</v>
      </c>
      <c r="J259" s="480">
        <f t="shared" ref="J259:K259" si="119">SUM(J260,J264)</f>
        <v>0</v>
      </c>
      <c r="K259" s="481">
        <f t="shared" si="119"/>
        <v>0</v>
      </c>
      <c r="L259" s="482">
        <f t="shared" si="102"/>
        <v>0</v>
      </c>
      <c r="M259" s="627">
        <f t="shared" ref="M259:N259" si="120">SUM(M260,M264)</f>
        <v>0</v>
      </c>
      <c r="N259" s="628">
        <f t="shared" si="120"/>
        <v>0</v>
      </c>
      <c r="O259" s="629">
        <f t="shared" si="103"/>
        <v>0</v>
      </c>
      <c r="P259" s="630"/>
      <c r="R259" s="559"/>
      <c r="S259" s="559"/>
    </row>
    <row r="260" spans="1:19" ht="24" x14ac:dyDescent="0.25">
      <c r="A260" s="620">
        <v>6410</v>
      </c>
      <c r="B260" s="484" t="s">
        <v>230</v>
      </c>
      <c r="C260" s="624">
        <f t="shared" si="116"/>
        <v>0</v>
      </c>
      <c r="D260" s="621">
        <f t="shared" ref="D260" si="121">SUM(D261:D263)</f>
        <v>0</v>
      </c>
      <c r="E260" s="622">
        <f>SUM(E261:E263)</f>
        <v>0</v>
      </c>
      <c r="F260" s="556">
        <f t="shared" si="100"/>
        <v>0</v>
      </c>
      <c r="G260" s="621">
        <f t="shared" ref="G260:H260" si="122">SUM(G261:G263)</f>
        <v>0</v>
      </c>
      <c r="H260" s="623">
        <f t="shared" si="122"/>
        <v>0</v>
      </c>
      <c r="I260" s="624">
        <f t="shared" si="101"/>
        <v>0</v>
      </c>
      <c r="J260" s="621">
        <f t="shared" ref="J260:K260" si="123">SUM(J261:J263)</f>
        <v>0</v>
      </c>
      <c r="K260" s="623">
        <f t="shared" si="123"/>
        <v>0</v>
      </c>
      <c r="L260" s="624">
        <f t="shared" si="102"/>
        <v>0</v>
      </c>
      <c r="M260" s="638">
        <f t="shared" ref="M260:N260" si="124">SUM(M261:M263)</f>
        <v>0</v>
      </c>
      <c r="N260" s="639">
        <f t="shared" si="124"/>
        <v>0</v>
      </c>
      <c r="O260" s="640">
        <f t="shared" si="103"/>
        <v>0</v>
      </c>
      <c r="P260" s="515"/>
      <c r="R260" s="559"/>
      <c r="S260" s="559"/>
    </row>
    <row r="261" spans="1:19" x14ac:dyDescent="0.25">
      <c r="A261" s="450">
        <v>6411</v>
      </c>
      <c r="B261" s="667" t="s">
        <v>231</v>
      </c>
      <c r="C261" s="609">
        <f t="shared" si="116"/>
        <v>0</v>
      </c>
      <c r="D261" s="500"/>
      <c r="E261" s="603"/>
      <c r="F261" s="604">
        <f t="shared" si="100"/>
        <v>0</v>
      </c>
      <c r="G261" s="500"/>
      <c r="H261" s="501"/>
      <c r="I261" s="502">
        <f t="shared" si="101"/>
        <v>0</v>
      </c>
      <c r="J261" s="500"/>
      <c r="K261" s="501"/>
      <c r="L261" s="502">
        <f t="shared" si="102"/>
        <v>0</v>
      </c>
      <c r="M261" s="605"/>
      <c r="N261" s="603"/>
      <c r="O261" s="502">
        <f t="shared" si="103"/>
        <v>0</v>
      </c>
      <c r="P261" s="457"/>
      <c r="R261" s="559"/>
      <c r="S261" s="559"/>
    </row>
    <row r="262" spans="1:19" ht="46.5" customHeight="1" x14ac:dyDescent="0.25">
      <c r="A262" s="450">
        <v>6412</v>
      </c>
      <c r="B262" s="494" t="s">
        <v>232</v>
      </c>
      <c r="C262" s="609">
        <f t="shared" si="116"/>
        <v>0</v>
      </c>
      <c r="D262" s="500"/>
      <c r="E262" s="603"/>
      <c r="F262" s="604">
        <f t="shared" si="100"/>
        <v>0</v>
      </c>
      <c r="G262" s="500"/>
      <c r="H262" s="501"/>
      <c r="I262" s="502">
        <f t="shared" si="101"/>
        <v>0</v>
      </c>
      <c r="J262" s="500"/>
      <c r="K262" s="501"/>
      <c r="L262" s="502">
        <f t="shared" si="102"/>
        <v>0</v>
      </c>
      <c r="M262" s="605"/>
      <c r="N262" s="603"/>
      <c r="O262" s="502">
        <f t="shared" si="103"/>
        <v>0</v>
      </c>
      <c r="P262" s="457"/>
      <c r="R262" s="559"/>
      <c r="S262" s="559"/>
    </row>
    <row r="263" spans="1:19" ht="36" x14ac:dyDescent="0.25">
      <c r="A263" s="450">
        <v>6419</v>
      </c>
      <c r="B263" s="494" t="s">
        <v>233</v>
      </c>
      <c r="C263" s="609">
        <f t="shared" si="116"/>
        <v>0</v>
      </c>
      <c r="D263" s="500"/>
      <c r="E263" s="603"/>
      <c r="F263" s="604">
        <f t="shared" si="100"/>
        <v>0</v>
      </c>
      <c r="G263" s="500"/>
      <c r="H263" s="501"/>
      <c r="I263" s="502">
        <f t="shared" si="101"/>
        <v>0</v>
      </c>
      <c r="J263" s="500"/>
      <c r="K263" s="501"/>
      <c r="L263" s="502">
        <f t="shared" si="102"/>
        <v>0</v>
      </c>
      <c r="M263" s="605"/>
      <c r="N263" s="603"/>
      <c r="O263" s="502">
        <f t="shared" si="103"/>
        <v>0</v>
      </c>
      <c r="P263" s="457"/>
      <c r="R263" s="559"/>
      <c r="S263" s="559"/>
    </row>
    <row r="264" spans="1:19" ht="36" x14ac:dyDescent="0.25">
      <c r="A264" s="606">
        <v>6420</v>
      </c>
      <c r="B264" s="494" t="s">
        <v>234</v>
      </c>
      <c r="C264" s="609">
        <f t="shared" si="116"/>
        <v>0</v>
      </c>
      <c r="D264" s="607">
        <f t="shared" ref="D264" si="125">SUM(D265:D268)</f>
        <v>0</v>
      </c>
      <c r="E264" s="608">
        <f>SUM(E265:E268)</f>
        <v>0</v>
      </c>
      <c r="F264" s="609">
        <f t="shared" si="100"/>
        <v>0</v>
      </c>
      <c r="G264" s="607">
        <f>SUM(G265:G268)</f>
        <v>0</v>
      </c>
      <c r="H264" s="610">
        <f>SUM(H265:H268)</f>
        <v>0</v>
      </c>
      <c r="I264" s="611">
        <f t="shared" si="101"/>
        <v>0</v>
      </c>
      <c r="J264" s="607">
        <f>SUM(J265:J268)</f>
        <v>0</v>
      </c>
      <c r="K264" s="610">
        <f>SUM(K265:K268)</f>
        <v>0</v>
      </c>
      <c r="L264" s="611">
        <f t="shared" si="102"/>
        <v>0</v>
      </c>
      <c r="M264" s="612">
        <f>SUM(M265:M268)</f>
        <v>0</v>
      </c>
      <c r="N264" s="608">
        <f>SUM(N265:N268)</f>
        <v>0</v>
      </c>
      <c r="O264" s="611">
        <f t="shared" si="103"/>
        <v>0</v>
      </c>
      <c r="P264" s="457"/>
      <c r="R264" s="559"/>
      <c r="S264" s="559"/>
    </row>
    <row r="265" spans="1:19" x14ac:dyDescent="0.25">
      <c r="A265" s="450">
        <v>6421</v>
      </c>
      <c r="B265" s="494" t="s">
        <v>235</v>
      </c>
      <c r="C265" s="609">
        <f t="shared" si="116"/>
        <v>0</v>
      </c>
      <c r="D265" s="500"/>
      <c r="E265" s="603"/>
      <c r="F265" s="604">
        <f t="shared" si="100"/>
        <v>0</v>
      </c>
      <c r="G265" s="500"/>
      <c r="H265" s="501"/>
      <c r="I265" s="502">
        <f t="shared" si="101"/>
        <v>0</v>
      </c>
      <c r="J265" s="500"/>
      <c r="K265" s="501"/>
      <c r="L265" s="502">
        <f t="shared" si="102"/>
        <v>0</v>
      </c>
      <c r="M265" s="605"/>
      <c r="N265" s="603"/>
      <c r="O265" s="502">
        <f t="shared" si="103"/>
        <v>0</v>
      </c>
      <c r="P265" s="457"/>
      <c r="R265" s="559"/>
      <c r="S265" s="559"/>
    </row>
    <row r="266" spans="1:19" x14ac:dyDescent="0.25">
      <c r="A266" s="450">
        <v>6422</v>
      </c>
      <c r="B266" s="494" t="s">
        <v>236</v>
      </c>
      <c r="C266" s="609">
        <f t="shared" si="116"/>
        <v>0</v>
      </c>
      <c r="D266" s="500"/>
      <c r="E266" s="603"/>
      <c r="F266" s="604">
        <f t="shared" si="100"/>
        <v>0</v>
      </c>
      <c r="G266" s="500"/>
      <c r="H266" s="501"/>
      <c r="I266" s="502">
        <f t="shared" si="101"/>
        <v>0</v>
      </c>
      <c r="J266" s="500"/>
      <c r="K266" s="501"/>
      <c r="L266" s="502">
        <f t="shared" si="102"/>
        <v>0</v>
      </c>
      <c r="M266" s="605"/>
      <c r="N266" s="603"/>
      <c r="O266" s="502">
        <f t="shared" si="103"/>
        <v>0</v>
      </c>
      <c r="P266" s="457"/>
      <c r="R266" s="559"/>
      <c r="S266" s="559"/>
    </row>
    <row r="267" spans="1:19" ht="24" x14ac:dyDescent="0.25">
      <c r="A267" s="450">
        <v>6423</v>
      </c>
      <c r="B267" s="494" t="s">
        <v>237</v>
      </c>
      <c r="C267" s="609">
        <f t="shared" si="116"/>
        <v>0</v>
      </c>
      <c r="D267" s="500"/>
      <c r="E267" s="603"/>
      <c r="F267" s="604">
        <f t="shared" si="100"/>
        <v>0</v>
      </c>
      <c r="G267" s="500"/>
      <c r="H267" s="501"/>
      <c r="I267" s="502">
        <f t="shared" si="101"/>
        <v>0</v>
      </c>
      <c r="J267" s="500"/>
      <c r="K267" s="501"/>
      <c r="L267" s="502">
        <f t="shared" si="102"/>
        <v>0</v>
      </c>
      <c r="M267" s="605"/>
      <c r="N267" s="603"/>
      <c r="O267" s="502">
        <f t="shared" si="103"/>
        <v>0</v>
      </c>
      <c r="P267" s="457"/>
      <c r="R267" s="559"/>
      <c r="S267" s="559"/>
    </row>
    <row r="268" spans="1:19" ht="36" x14ac:dyDescent="0.25">
      <c r="A268" s="450">
        <v>6424</v>
      </c>
      <c r="B268" s="494" t="s">
        <v>275</v>
      </c>
      <c r="C268" s="609">
        <f t="shared" si="116"/>
        <v>0</v>
      </c>
      <c r="D268" s="500"/>
      <c r="E268" s="603"/>
      <c r="F268" s="604">
        <f t="shared" si="100"/>
        <v>0</v>
      </c>
      <c r="G268" s="500"/>
      <c r="H268" s="501"/>
      <c r="I268" s="502">
        <f t="shared" si="101"/>
        <v>0</v>
      </c>
      <c r="J268" s="500"/>
      <c r="K268" s="501"/>
      <c r="L268" s="502">
        <f t="shared" si="102"/>
        <v>0</v>
      </c>
      <c r="M268" s="605"/>
      <c r="N268" s="603"/>
      <c r="O268" s="502">
        <f t="shared" si="103"/>
        <v>0</v>
      </c>
      <c r="P268" s="457"/>
      <c r="R268" s="559"/>
      <c r="S268" s="559"/>
    </row>
    <row r="269" spans="1:19" ht="36" x14ac:dyDescent="0.25">
      <c r="A269" s="469">
        <v>7000</v>
      </c>
      <c r="B269" s="469" t="s">
        <v>238</v>
      </c>
      <c r="C269" s="728">
        <f t="shared" si="116"/>
        <v>0</v>
      </c>
      <c r="D269" s="668">
        <f t="shared" ref="D269" si="126">SUM(D270,D281)</f>
        <v>0</v>
      </c>
      <c r="E269" s="669">
        <f>SUM(E270,E281)</f>
        <v>0</v>
      </c>
      <c r="F269" s="670">
        <f t="shared" si="100"/>
        <v>0</v>
      </c>
      <c r="G269" s="668">
        <f>SUM(G270,G281)</f>
        <v>0</v>
      </c>
      <c r="H269" s="671">
        <f t="shared" ref="H269" si="127">SUM(H270,H281)</f>
        <v>0</v>
      </c>
      <c r="I269" s="672">
        <f t="shared" si="101"/>
        <v>0</v>
      </c>
      <c r="J269" s="668">
        <f>SUM(J270,J281)</f>
        <v>0</v>
      </c>
      <c r="K269" s="671">
        <f t="shared" ref="K269" si="128">SUM(K270,K281)</f>
        <v>0</v>
      </c>
      <c r="L269" s="672">
        <f t="shared" si="102"/>
        <v>0</v>
      </c>
      <c r="M269" s="660">
        <f>SUM(M270,M281)</f>
        <v>0</v>
      </c>
      <c r="N269" s="661">
        <f t="shared" ref="N269" si="129">SUM(N270,N281)</f>
        <v>0</v>
      </c>
      <c r="O269" s="662">
        <f t="shared" si="103"/>
        <v>0</v>
      </c>
      <c r="P269" s="673"/>
      <c r="R269" s="559"/>
      <c r="S269" s="559"/>
    </row>
    <row r="270" spans="1:19" ht="24" x14ac:dyDescent="0.25">
      <c r="A270" s="469">
        <v>7200</v>
      </c>
      <c r="B270" s="586" t="s">
        <v>239</v>
      </c>
      <c r="C270" s="716">
        <f t="shared" si="116"/>
        <v>0</v>
      </c>
      <c r="D270" s="480">
        <f t="shared" ref="D270" si="130">SUM(D271,D272,D276,D277,D280)</f>
        <v>0</v>
      </c>
      <c r="E270" s="587">
        <f>SUM(E271,E272,E276,E277,E280)</f>
        <v>0</v>
      </c>
      <c r="F270" s="588">
        <f t="shared" si="100"/>
        <v>0</v>
      </c>
      <c r="G270" s="480">
        <f t="shared" ref="G270:H270" si="131">SUM(G271,G272,G276,G277,G280)</f>
        <v>0</v>
      </c>
      <c r="H270" s="481">
        <f t="shared" si="131"/>
        <v>0</v>
      </c>
      <c r="I270" s="482">
        <f t="shared" si="101"/>
        <v>0</v>
      </c>
      <c r="J270" s="480">
        <f t="shared" ref="J270:K270" si="132">SUM(J271,J272,J276,J277,J280)</f>
        <v>0</v>
      </c>
      <c r="K270" s="481">
        <f t="shared" si="132"/>
        <v>0</v>
      </c>
      <c r="L270" s="482">
        <f t="shared" si="102"/>
        <v>0</v>
      </c>
      <c r="M270" s="589">
        <f t="shared" ref="M270:N270" si="133">SUM(M271,M272,M276,M277,M280)</f>
        <v>0</v>
      </c>
      <c r="N270" s="590">
        <f t="shared" si="133"/>
        <v>0</v>
      </c>
      <c r="O270" s="591">
        <f t="shared" si="103"/>
        <v>0</v>
      </c>
      <c r="P270" s="592"/>
      <c r="R270" s="559"/>
      <c r="S270" s="559"/>
    </row>
    <row r="271" spans="1:19" ht="24" x14ac:dyDescent="0.25">
      <c r="A271" s="620">
        <v>7210</v>
      </c>
      <c r="B271" s="484" t="s">
        <v>240</v>
      </c>
      <c r="C271" s="717">
        <f t="shared" si="116"/>
        <v>0</v>
      </c>
      <c r="D271" s="490"/>
      <c r="E271" s="600"/>
      <c r="F271" s="601">
        <f t="shared" si="100"/>
        <v>0</v>
      </c>
      <c r="G271" s="490"/>
      <c r="H271" s="491"/>
      <c r="I271" s="492">
        <f t="shared" si="101"/>
        <v>0</v>
      </c>
      <c r="J271" s="490"/>
      <c r="K271" s="491"/>
      <c r="L271" s="492">
        <f t="shared" si="102"/>
        <v>0</v>
      </c>
      <c r="M271" s="602"/>
      <c r="N271" s="600"/>
      <c r="O271" s="492">
        <f t="shared" si="103"/>
        <v>0</v>
      </c>
      <c r="P271" s="448"/>
      <c r="R271" s="559"/>
      <c r="S271" s="559"/>
    </row>
    <row r="272" spans="1:19" s="674" customFormat="1" ht="36" x14ac:dyDescent="0.25">
      <c r="A272" s="606">
        <v>7220</v>
      </c>
      <c r="B272" s="494" t="s">
        <v>241</v>
      </c>
      <c r="C272" s="664">
        <f t="shared" si="116"/>
        <v>0</v>
      </c>
      <c r="D272" s="607">
        <f t="shared" ref="D272" si="134">SUM(D273:D275)</f>
        <v>0</v>
      </c>
      <c r="E272" s="608">
        <f>SUM(E273:E275)</f>
        <v>0</v>
      </c>
      <c r="F272" s="609">
        <f t="shared" si="100"/>
        <v>0</v>
      </c>
      <c r="G272" s="607">
        <f>SUM(G273:G275)</f>
        <v>0</v>
      </c>
      <c r="H272" s="610">
        <f>SUM(H273:H275)</f>
        <v>0</v>
      </c>
      <c r="I272" s="611">
        <f t="shared" si="101"/>
        <v>0</v>
      </c>
      <c r="J272" s="607">
        <f>SUM(J273:J275)</f>
        <v>0</v>
      </c>
      <c r="K272" s="610">
        <f>SUM(K273:K275)</f>
        <v>0</v>
      </c>
      <c r="L272" s="611">
        <f t="shared" si="102"/>
        <v>0</v>
      </c>
      <c r="M272" s="612">
        <f>SUM(M273:M275)</f>
        <v>0</v>
      </c>
      <c r="N272" s="608">
        <f>SUM(N273:N275)</f>
        <v>0</v>
      </c>
      <c r="O272" s="611">
        <f t="shared" si="103"/>
        <v>0</v>
      </c>
      <c r="P272" s="457"/>
      <c r="R272" s="559"/>
      <c r="S272" s="559"/>
    </row>
    <row r="273" spans="1:19" s="674" customFormat="1" ht="36" x14ac:dyDescent="0.25">
      <c r="A273" s="450">
        <v>7221</v>
      </c>
      <c r="B273" s="494" t="s">
        <v>242</v>
      </c>
      <c r="C273" s="664">
        <f t="shared" si="116"/>
        <v>0</v>
      </c>
      <c r="D273" s="500"/>
      <c r="E273" s="603"/>
      <c r="F273" s="604">
        <f t="shared" si="100"/>
        <v>0</v>
      </c>
      <c r="G273" s="500"/>
      <c r="H273" s="501"/>
      <c r="I273" s="502">
        <f t="shared" si="101"/>
        <v>0</v>
      </c>
      <c r="J273" s="500"/>
      <c r="K273" s="501"/>
      <c r="L273" s="502">
        <f t="shared" si="102"/>
        <v>0</v>
      </c>
      <c r="M273" s="605"/>
      <c r="N273" s="603"/>
      <c r="O273" s="502">
        <f t="shared" si="103"/>
        <v>0</v>
      </c>
      <c r="P273" s="457"/>
      <c r="R273" s="559"/>
      <c r="S273" s="559"/>
    </row>
    <row r="274" spans="1:19" s="674" customFormat="1" ht="36" x14ac:dyDescent="0.25">
      <c r="A274" s="450">
        <v>7222</v>
      </c>
      <c r="B274" s="494" t="s">
        <v>243</v>
      </c>
      <c r="C274" s="664">
        <f t="shared" si="116"/>
        <v>0</v>
      </c>
      <c r="D274" s="500"/>
      <c r="E274" s="603"/>
      <c r="F274" s="604">
        <f t="shared" si="100"/>
        <v>0</v>
      </c>
      <c r="G274" s="500"/>
      <c r="H274" s="501"/>
      <c r="I274" s="502">
        <f t="shared" si="101"/>
        <v>0</v>
      </c>
      <c r="J274" s="500"/>
      <c r="K274" s="501"/>
      <c r="L274" s="502">
        <f t="shared" si="102"/>
        <v>0</v>
      </c>
      <c r="M274" s="605"/>
      <c r="N274" s="603"/>
      <c r="O274" s="502">
        <f t="shared" si="103"/>
        <v>0</v>
      </c>
      <c r="P274" s="457"/>
      <c r="R274" s="559"/>
      <c r="S274" s="559"/>
    </row>
    <row r="275" spans="1:19" s="674" customFormat="1" ht="36" x14ac:dyDescent="0.25">
      <c r="A275" s="441">
        <v>7223</v>
      </c>
      <c r="B275" s="484" t="s">
        <v>276</v>
      </c>
      <c r="C275" s="664">
        <f t="shared" si="116"/>
        <v>0</v>
      </c>
      <c r="D275" s="490"/>
      <c r="E275" s="600"/>
      <c r="F275" s="601">
        <f t="shared" si="100"/>
        <v>0</v>
      </c>
      <c r="G275" s="490"/>
      <c r="H275" s="491"/>
      <c r="I275" s="492">
        <f t="shared" si="101"/>
        <v>0</v>
      </c>
      <c r="J275" s="490"/>
      <c r="K275" s="491"/>
      <c r="L275" s="492">
        <f t="shared" si="102"/>
        <v>0</v>
      </c>
      <c r="M275" s="602"/>
      <c r="N275" s="600"/>
      <c r="O275" s="492">
        <f t="shared" si="103"/>
        <v>0</v>
      </c>
      <c r="P275" s="448"/>
      <c r="R275" s="559"/>
      <c r="S275" s="559"/>
    </row>
    <row r="276" spans="1:19" ht="24" x14ac:dyDescent="0.25">
      <c r="A276" s="606">
        <v>7230</v>
      </c>
      <c r="B276" s="494" t="s">
        <v>244</v>
      </c>
      <c r="C276" s="664">
        <f t="shared" si="116"/>
        <v>0</v>
      </c>
      <c r="D276" s="500"/>
      <c r="E276" s="603"/>
      <c r="F276" s="604">
        <f t="shared" si="100"/>
        <v>0</v>
      </c>
      <c r="G276" s="500"/>
      <c r="H276" s="501"/>
      <c r="I276" s="502">
        <f t="shared" si="101"/>
        <v>0</v>
      </c>
      <c r="J276" s="500"/>
      <c r="K276" s="501"/>
      <c r="L276" s="502">
        <f t="shared" si="102"/>
        <v>0</v>
      </c>
      <c r="M276" s="605"/>
      <c r="N276" s="603"/>
      <c r="O276" s="502">
        <f t="shared" si="103"/>
        <v>0</v>
      </c>
      <c r="P276" s="457"/>
      <c r="R276" s="559"/>
      <c r="S276" s="559"/>
    </row>
    <row r="277" spans="1:19" ht="24" x14ac:dyDescent="0.25">
      <c r="A277" s="606">
        <v>7240</v>
      </c>
      <c r="B277" s="494" t="s">
        <v>245</v>
      </c>
      <c r="C277" s="664">
        <f t="shared" si="116"/>
        <v>0</v>
      </c>
      <c r="D277" s="607">
        <f t="shared" ref="D277" si="135">SUM(D278:D279)</f>
        <v>0</v>
      </c>
      <c r="E277" s="608">
        <f>SUM(E278:E279)</f>
        <v>0</v>
      </c>
      <c r="F277" s="609">
        <f t="shared" si="100"/>
        <v>0</v>
      </c>
      <c r="G277" s="607">
        <f>SUM(G278:G279)</f>
        <v>0</v>
      </c>
      <c r="H277" s="610">
        <f>SUM(H278:H279)</f>
        <v>0</v>
      </c>
      <c r="I277" s="611">
        <f t="shared" si="101"/>
        <v>0</v>
      </c>
      <c r="J277" s="607">
        <f>SUM(J278:J279)</f>
        <v>0</v>
      </c>
      <c r="K277" s="610">
        <f>SUM(K278:K279)</f>
        <v>0</v>
      </c>
      <c r="L277" s="611">
        <f t="shared" si="102"/>
        <v>0</v>
      </c>
      <c r="M277" s="612">
        <f>SUM(M278:M279)</f>
        <v>0</v>
      </c>
      <c r="N277" s="608">
        <f>SUM(N278:N279)</f>
        <v>0</v>
      </c>
      <c r="O277" s="611">
        <f>SUM(O278:O279)</f>
        <v>0</v>
      </c>
      <c r="P277" s="457"/>
      <c r="R277" s="559"/>
      <c r="S277" s="559"/>
    </row>
    <row r="278" spans="1:19" ht="48" x14ac:dyDescent="0.25">
      <c r="A278" s="450">
        <v>7245</v>
      </c>
      <c r="B278" s="494" t="s">
        <v>246</v>
      </c>
      <c r="C278" s="664">
        <f t="shared" si="116"/>
        <v>0</v>
      </c>
      <c r="D278" s="500"/>
      <c r="E278" s="603"/>
      <c r="F278" s="604">
        <f t="shared" si="100"/>
        <v>0</v>
      </c>
      <c r="G278" s="500"/>
      <c r="H278" s="501"/>
      <c r="I278" s="502">
        <f t="shared" si="101"/>
        <v>0</v>
      </c>
      <c r="J278" s="500"/>
      <c r="K278" s="501"/>
      <c r="L278" s="502">
        <f t="shared" si="102"/>
        <v>0</v>
      </c>
      <c r="M278" s="605"/>
      <c r="N278" s="603"/>
      <c r="O278" s="502">
        <f t="shared" ref="O278:O281" si="136">M278+N278</f>
        <v>0</v>
      </c>
      <c r="P278" s="457"/>
      <c r="R278" s="559"/>
      <c r="S278" s="559"/>
    </row>
    <row r="279" spans="1:19" ht="94.5" customHeight="1" x14ac:dyDescent="0.25">
      <c r="A279" s="450">
        <v>7246</v>
      </c>
      <c r="B279" s="494" t="s">
        <v>247</v>
      </c>
      <c r="C279" s="664">
        <f t="shared" si="116"/>
        <v>0</v>
      </c>
      <c r="D279" s="500"/>
      <c r="E279" s="603"/>
      <c r="F279" s="604">
        <f t="shared" si="100"/>
        <v>0</v>
      </c>
      <c r="G279" s="500"/>
      <c r="H279" s="501"/>
      <c r="I279" s="502">
        <f t="shared" si="101"/>
        <v>0</v>
      </c>
      <c r="J279" s="500"/>
      <c r="K279" s="501"/>
      <c r="L279" s="502">
        <f t="shared" si="102"/>
        <v>0</v>
      </c>
      <c r="M279" s="605"/>
      <c r="N279" s="603"/>
      <c r="O279" s="502">
        <f t="shared" si="136"/>
        <v>0</v>
      </c>
      <c r="P279" s="457"/>
      <c r="R279" s="559"/>
      <c r="S279" s="559"/>
    </row>
    <row r="280" spans="1:19" ht="24" x14ac:dyDescent="0.25">
      <c r="A280" s="606">
        <v>7260</v>
      </c>
      <c r="B280" s="494" t="s">
        <v>248</v>
      </c>
      <c r="C280" s="664">
        <f t="shared" si="116"/>
        <v>0</v>
      </c>
      <c r="D280" s="490"/>
      <c r="E280" s="600"/>
      <c r="F280" s="601">
        <f t="shared" si="100"/>
        <v>0</v>
      </c>
      <c r="G280" s="490"/>
      <c r="H280" s="491"/>
      <c r="I280" s="492">
        <f t="shared" si="101"/>
        <v>0</v>
      </c>
      <c r="J280" s="490"/>
      <c r="K280" s="491"/>
      <c r="L280" s="492">
        <f t="shared" si="102"/>
        <v>0</v>
      </c>
      <c r="M280" s="602"/>
      <c r="N280" s="600"/>
      <c r="O280" s="492">
        <f t="shared" si="136"/>
        <v>0</v>
      </c>
      <c r="P280" s="448"/>
      <c r="R280" s="559"/>
      <c r="S280" s="559"/>
    </row>
    <row r="281" spans="1:19" x14ac:dyDescent="0.25">
      <c r="A281" s="469">
        <v>7700</v>
      </c>
      <c r="B281" s="586" t="s">
        <v>249</v>
      </c>
      <c r="C281" s="626">
        <f t="shared" si="116"/>
        <v>0</v>
      </c>
      <c r="D281" s="675">
        <f t="shared" ref="D281" si="137">D282</f>
        <v>0</v>
      </c>
      <c r="E281" s="628">
        <f>SUM(E282)</f>
        <v>0</v>
      </c>
      <c r="F281" s="676">
        <f t="shared" si="100"/>
        <v>0</v>
      </c>
      <c r="G281" s="675">
        <f t="shared" ref="G281" si="138">G282</f>
        <v>0</v>
      </c>
      <c r="H281" s="677">
        <f>SUM(H282)</f>
        <v>0</v>
      </c>
      <c r="I281" s="629">
        <f t="shared" si="101"/>
        <v>0</v>
      </c>
      <c r="J281" s="675">
        <f t="shared" ref="J281" si="139">J282</f>
        <v>0</v>
      </c>
      <c r="K281" s="677">
        <f>SUM(K282)</f>
        <v>0</v>
      </c>
      <c r="L281" s="629">
        <f t="shared" si="102"/>
        <v>0</v>
      </c>
      <c r="M281" s="627">
        <f t="shared" ref="M281" si="140">M282</f>
        <v>0</v>
      </c>
      <c r="N281" s="628">
        <f>SUM(N282)</f>
        <v>0</v>
      </c>
      <c r="O281" s="629">
        <f t="shared" si="136"/>
        <v>0</v>
      </c>
      <c r="P281" s="630"/>
      <c r="R281" s="559"/>
      <c r="S281" s="559"/>
    </row>
    <row r="282" spans="1:19" x14ac:dyDescent="0.25">
      <c r="A282" s="504">
        <v>7720</v>
      </c>
      <c r="B282" s="505" t="s">
        <v>250</v>
      </c>
      <c r="C282" s="678">
        <f t="shared" si="116"/>
        <v>0</v>
      </c>
      <c r="D282" s="511"/>
      <c r="E282" s="679"/>
      <c r="F282" s="680">
        <f t="shared" si="100"/>
        <v>0</v>
      </c>
      <c r="G282" s="511"/>
      <c r="H282" s="512"/>
      <c r="I282" s="513">
        <f t="shared" si="101"/>
        <v>0</v>
      </c>
      <c r="J282" s="511"/>
      <c r="K282" s="512"/>
      <c r="L282" s="513">
        <f>J282+K282</f>
        <v>0</v>
      </c>
      <c r="M282" s="681"/>
      <c r="N282" s="679"/>
      <c r="O282" s="513">
        <f>M282+N282</f>
        <v>0</v>
      </c>
      <c r="P282" s="515"/>
      <c r="R282" s="559"/>
      <c r="S282" s="559"/>
    </row>
    <row r="283" spans="1:19" x14ac:dyDescent="0.25">
      <c r="A283" s="682"/>
      <c r="B283" s="537" t="s">
        <v>278</v>
      </c>
      <c r="C283" s="717">
        <f t="shared" si="116"/>
        <v>0</v>
      </c>
      <c r="D283" s="594">
        <f t="shared" ref="D283" si="141">SUM(D284:D285)</f>
        <v>0</v>
      </c>
      <c r="E283" s="595">
        <f>SUM(E284:E285)</f>
        <v>0</v>
      </c>
      <c r="F283" s="596">
        <f t="shared" si="100"/>
        <v>0</v>
      </c>
      <c r="G283" s="594">
        <f>SUM(G284:G285)</f>
        <v>0</v>
      </c>
      <c r="H283" s="597">
        <f>SUM(H284:H285)</f>
        <v>0</v>
      </c>
      <c r="I283" s="598">
        <f t="shared" si="101"/>
        <v>0</v>
      </c>
      <c r="J283" s="594">
        <f>SUM(J284:J285)</f>
        <v>0</v>
      </c>
      <c r="K283" s="597">
        <f>SUM(K284:K285)</f>
        <v>0</v>
      </c>
      <c r="L283" s="598">
        <f t="shared" si="102"/>
        <v>0</v>
      </c>
      <c r="M283" s="599">
        <f>SUM(M284:M285)</f>
        <v>0</v>
      </c>
      <c r="N283" s="595">
        <f>SUM(N284:N285)</f>
        <v>0</v>
      </c>
      <c r="O283" s="598">
        <f t="shared" ref="O283:O286" si="142">M283+N283</f>
        <v>0</v>
      </c>
      <c r="P283" s="546"/>
      <c r="R283" s="559"/>
      <c r="S283" s="559"/>
    </row>
    <row r="284" spans="1:19" x14ac:dyDescent="0.25">
      <c r="A284" s="667" t="s">
        <v>281</v>
      </c>
      <c r="B284" s="450" t="s">
        <v>279</v>
      </c>
      <c r="C284" s="664">
        <f t="shared" si="116"/>
        <v>0</v>
      </c>
      <c r="D284" s="500"/>
      <c r="E284" s="603"/>
      <c r="F284" s="604">
        <f t="shared" si="100"/>
        <v>0</v>
      </c>
      <c r="G284" s="500"/>
      <c r="H284" s="501"/>
      <c r="I284" s="502">
        <f t="shared" si="101"/>
        <v>0</v>
      </c>
      <c r="J284" s="500">
        <v>0</v>
      </c>
      <c r="K284" s="501"/>
      <c r="L284" s="502">
        <f t="shared" si="102"/>
        <v>0</v>
      </c>
      <c r="M284" s="605"/>
      <c r="N284" s="603"/>
      <c r="O284" s="502">
        <f t="shared" si="142"/>
        <v>0</v>
      </c>
      <c r="P284" s="457"/>
      <c r="R284" s="559"/>
      <c r="S284" s="559"/>
    </row>
    <row r="285" spans="1:19" ht="24" x14ac:dyDescent="0.25">
      <c r="A285" s="667" t="s">
        <v>282</v>
      </c>
      <c r="B285" s="683" t="s">
        <v>280</v>
      </c>
      <c r="C285" s="717">
        <f t="shared" si="116"/>
        <v>0</v>
      </c>
      <c r="D285" s="490"/>
      <c r="E285" s="600"/>
      <c r="F285" s="601">
        <f t="shared" si="100"/>
        <v>0</v>
      </c>
      <c r="G285" s="490"/>
      <c r="H285" s="491"/>
      <c r="I285" s="492">
        <f t="shared" si="101"/>
        <v>0</v>
      </c>
      <c r="J285" s="490"/>
      <c r="K285" s="491"/>
      <c r="L285" s="492">
        <f t="shared" si="102"/>
        <v>0</v>
      </c>
      <c r="M285" s="602"/>
      <c r="N285" s="600"/>
      <c r="O285" s="492">
        <f t="shared" si="142"/>
        <v>0</v>
      </c>
      <c r="P285" s="448"/>
      <c r="R285" s="559"/>
      <c r="S285" s="559"/>
    </row>
    <row r="286" spans="1:19" x14ac:dyDescent="0.25">
      <c r="A286" s="684"/>
      <c r="B286" s="685" t="s">
        <v>251</v>
      </c>
      <c r="C286" s="690">
        <f>SUM(C283,C269,C231,C196,C188,C174,C76,C54)</f>
        <v>79264</v>
      </c>
      <c r="D286" s="686">
        <f t="shared" ref="D286" si="143">SUM(D283,D269,D231,D196,D188,D174,D76,D54)</f>
        <v>56057</v>
      </c>
      <c r="E286" s="687">
        <f>SUM(E283,E269,E231,E196,E188,E174,E76,E54)</f>
        <v>0</v>
      </c>
      <c r="F286" s="688">
        <f t="shared" si="100"/>
        <v>56057</v>
      </c>
      <c r="G286" s="686">
        <f>SUM(G283,G269,G231,G196,G188,G174,G76,G54)</f>
        <v>23207</v>
      </c>
      <c r="H286" s="689">
        <f>SUM(H283,H269,H231,H196,H188,H174,H76,H54)</f>
        <v>0</v>
      </c>
      <c r="I286" s="690">
        <f t="shared" si="101"/>
        <v>23207</v>
      </c>
      <c r="J286" s="686">
        <f>SUM(J283,J269,J231,J196,J188,J174,J76,J54)</f>
        <v>0</v>
      </c>
      <c r="K286" s="689">
        <f>SUM(K283,K269,K231,K196,K188,K174,K76,K54)</f>
        <v>0</v>
      </c>
      <c r="L286" s="690">
        <f t="shared" si="102"/>
        <v>0</v>
      </c>
      <c r="M286" s="589">
        <f>SUM(M283,M269,M231,M196,M188,M174,M76,M54)</f>
        <v>0</v>
      </c>
      <c r="N286" s="590">
        <f>SUM(N283,N269,N231,N196,N188,N174,N76,N54)</f>
        <v>0</v>
      </c>
      <c r="O286" s="591">
        <f t="shared" si="142"/>
        <v>0</v>
      </c>
      <c r="P286" s="592"/>
      <c r="R286" s="559"/>
      <c r="S286" s="559"/>
    </row>
    <row r="287" spans="1:19" ht="3" customHeight="1" x14ac:dyDescent="0.25">
      <c r="A287" s="684"/>
      <c r="B287" s="684"/>
      <c r="C287" s="727"/>
      <c r="D287" s="654"/>
      <c r="E287" s="590"/>
      <c r="F287" s="655"/>
      <c r="G287" s="654"/>
      <c r="H287" s="656"/>
      <c r="I287" s="591"/>
      <c r="J287" s="654"/>
      <c r="K287" s="656"/>
      <c r="L287" s="591"/>
      <c r="M287" s="589"/>
      <c r="N287" s="590"/>
      <c r="O287" s="591"/>
      <c r="P287" s="691"/>
      <c r="R287" s="559"/>
      <c r="S287" s="559"/>
    </row>
    <row r="288" spans="1:19" s="420" customFormat="1" x14ac:dyDescent="0.25">
      <c r="A288" s="1229" t="s">
        <v>252</v>
      </c>
      <c r="B288" s="1230"/>
      <c r="C288" s="583">
        <f t="shared" ref="C288" si="144">F288+I288+L288+O288</f>
        <v>0</v>
      </c>
      <c r="D288" s="579">
        <f t="shared" ref="D288" si="145">SUM(D26,D27,D43)-D52</f>
        <v>0</v>
      </c>
      <c r="E288" s="580">
        <f>SUM(E26,E27,E43)-E52</f>
        <v>0</v>
      </c>
      <c r="F288" s="581">
        <f>D288+E288</f>
        <v>0</v>
      </c>
      <c r="G288" s="579">
        <f>SUM(G26,G27,G43)-G52</f>
        <v>0</v>
      </c>
      <c r="H288" s="582">
        <f>SUM(H26,H27,H43)-H52</f>
        <v>0</v>
      </c>
      <c r="I288" s="583">
        <f>G288+H288</f>
        <v>0</v>
      </c>
      <c r="J288" s="579">
        <f>(J28+J44)-J52</f>
        <v>0</v>
      </c>
      <c r="K288" s="582">
        <f>(K28+K44)-K52</f>
        <v>0</v>
      </c>
      <c r="L288" s="583">
        <f>J288+K288</f>
        <v>0</v>
      </c>
      <c r="M288" s="584">
        <f>M46-M52</f>
        <v>0</v>
      </c>
      <c r="N288" s="580">
        <f>N46-N52</f>
        <v>0</v>
      </c>
      <c r="O288" s="583">
        <f>M288+N288</f>
        <v>0</v>
      </c>
      <c r="P288" s="692"/>
      <c r="R288" s="559"/>
      <c r="S288" s="559"/>
    </row>
    <row r="289" spans="1:19" ht="3" customHeight="1" x14ac:dyDescent="0.25">
      <c r="A289" s="693"/>
      <c r="B289" s="693"/>
      <c r="C289" s="727"/>
      <c r="D289" s="654"/>
      <c r="E289" s="590"/>
      <c r="F289" s="655"/>
      <c r="G289" s="654"/>
      <c r="H289" s="656"/>
      <c r="I289" s="591"/>
      <c r="J289" s="654"/>
      <c r="K289" s="656"/>
      <c r="L289" s="591"/>
      <c r="M289" s="589"/>
      <c r="N289" s="590"/>
      <c r="O289" s="591"/>
      <c r="P289" s="691"/>
      <c r="R289" s="559"/>
      <c r="S289" s="559"/>
    </row>
    <row r="290" spans="1:19" s="420" customFormat="1" x14ac:dyDescent="0.25">
      <c r="A290" s="1229" t="s">
        <v>253</v>
      </c>
      <c r="B290" s="1230"/>
      <c r="C290" s="581">
        <f>SUM(C291,C293)-C301+C303</f>
        <v>0</v>
      </c>
      <c r="D290" s="579">
        <f t="shared" ref="D290:E290" si="146">SUM(D291,D293)-D301+D303</f>
        <v>0</v>
      </c>
      <c r="E290" s="580">
        <f t="shared" si="146"/>
        <v>0</v>
      </c>
      <c r="F290" s="581">
        <f>D290+E290</f>
        <v>0</v>
      </c>
      <c r="G290" s="579">
        <f t="shared" ref="G290:H290" si="147">SUM(G291,G293)-G301+G303</f>
        <v>0</v>
      </c>
      <c r="H290" s="582">
        <f t="shared" si="147"/>
        <v>0</v>
      </c>
      <c r="I290" s="583">
        <f>G290+H290</f>
        <v>0</v>
      </c>
      <c r="J290" s="579">
        <f t="shared" ref="J290:K290" si="148">SUM(J291,J293)-J301+J303</f>
        <v>0</v>
      </c>
      <c r="K290" s="582">
        <f t="shared" si="148"/>
        <v>0</v>
      </c>
      <c r="L290" s="583">
        <f>J290+K290</f>
        <v>0</v>
      </c>
      <c r="M290" s="584">
        <f t="shared" ref="M290:N290" si="149">SUM(M291,M293)-M301+M303</f>
        <v>0</v>
      </c>
      <c r="N290" s="580">
        <f t="shared" si="149"/>
        <v>0</v>
      </c>
      <c r="O290" s="583">
        <f>M290+N290</f>
        <v>0</v>
      </c>
      <c r="P290" s="692"/>
      <c r="R290" s="559"/>
      <c r="S290" s="559"/>
    </row>
    <row r="291" spans="1:19" s="420" customFormat="1" x14ac:dyDescent="0.25">
      <c r="A291" s="694" t="s">
        <v>254</v>
      </c>
      <c r="B291" s="694" t="s">
        <v>255</v>
      </c>
      <c r="C291" s="581">
        <f>C23-C283</f>
        <v>0</v>
      </c>
      <c r="D291" s="579">
        <f t="shared" ref="D291" si="150">D23-D283</f>
        <v>0</v>
      </c>
      <c r="E291" s="580">
        <f>E23-E283</f>
        <v>0</v>
      </c>
      <c r="F291" s="581">
        <f>D291+E291</f>
        <v>0</v>
      </c>
      <c r="G291" s="579">
        <f t="shared" ref="G291" si="151">G23-G283</f>
        <v>0</v>
      </c>
      <c r="H291" s="582">
        <f>H23-H283</f>
        <v>0</v>
      </c>
      <c r="I291" s="583">
        <f>G291+H291</f>
        <v>0</v>
      </c>
      <c r="J291" s="579">
        <f t="shared" ref="J291" si="152">J23-J283</f>
        <v>0</v>
      </c>
      <c r="K291" s="582">
        <f>K23-K283</f>
        <v>0</v>
      </c>
      <c r="L291" s="583">
        <f>J291+K291</f>
        <v>0</v>
      </c>
      <c r="M291" s="584">
        <f t="shared" ref="M291" si="153">M23-M283</f>
        <v>0</v>
      </c>
      <c r="N291" s="580">
        <f>N23-N283</f>
        <v>0</v>
      </c>
      <c r="O291" s="583">
        <f>M291+N291</f>
        <v>0</v>
      </c>
      <c r="P291" s="692"/>
      <c r="R291" s="559"/>
      <c r="S291" s="559"/>
    </row>
    <row r="292" spans="1:19" ht="3" customHeight="1" x14ac:dyDescent="0.25">
      <c r="A292" s="684"/>
      <c r="B292" s="684"/>
      <c r="C292" s="727"/>
      <c r="D292" s="654"/>
      <c r="E292" s="590"/>
      <c r="F292" s="655"/>
      <c r="G292" s="654"/>
      <c r="H292" s="656"/>
      <c r="I292" s="591"/>
      <c r="J292" s="654"/>
      <c r="K292" s="656"/>
      <c r="L292" s="591"/>
      <c r="M292" s="589"/>
      <c r="N292" s="590"/>
      <c r="O292" s="591"/>
      <c r="P292" s="691"/>
      <c r="R292" s="559"/>
      <c r="S292" s="559"/>
    </row>
    <row r="293" spans="1:19" s="420" customFormat="1" x14ac:dyDescent="0.25">
      <c r="A293" s="695" t="s">
        <v>256</v>
      </c>
      <c r="B293" s="695" t="s">
        <v>257</v>
      </c>
      <c r="C293" s="581">
        <f>SUM(C294,C296,C298)-SUM(C295,C297,C299)</f>
        <v>0</v>
      </c>
      <c r="D293" s="579">
        <f t="shared" ref="D293:E293" si="154">SUM(D294,D296,D298)-SUM(D295,D297,D299)</f>
        <v>0</v>
      </c>
      <c r="E293" s="580">
        <f t="shared" si="154"/>
        <v>0</v>
      </c>
      <c r="F293" s="581">
        <f>D293+E293</f>
        <v>0</v>
      </c>
      <c r="G293" s="579">
        <f t="shared" ref="G293:H293" si="155">SUM(G294,G296,G298)-SUM(G295,G297,G299)</f>
        <v>0</v>
      </c>
      <c r="H293" s="582">
        <f t="shared" si="155"/>
        <v>0</v>
      </c>
      <c r="I293" s="583">
        <f>G293+H293</f>
        <v>0</v>
      </c>
      <c r="J293" s="579">
        <f t="shared" ref="J293:K293" si="156">SUM(J294,J296,J298)-SUM(J295,J297,J299)</f>
        <v>0</v>
      </c>
      <c r="K293" s="582">
        <f t="shared" si="156"/>
        <v>0</v>
      </c>
      <c r="L293" s="583">
        <f>J293+K293</f>
        <v>0</v>
      </c>
      <c r="M293" s="584">
        <f t="shared" ref="M293:N293" si="157">SUM(M294,M296,M298)-SUM(M295,M297,M299)</f>
        <v>0</v>
      </c>
      <c r="N293" s="580">
        <f t="shared" si="157"/>
        <v>0</v>
      </c>
      <c r="O293" s="583">
        <f>M293+N293</f>
        <v>0</v>
      </c>
      <c r="P293" s="692"/>
      <c r="R293" s="559"/>
      <c r="S293" s="559"/>
    </row>
    <row r="294" spans="1:19" x14ac:dyDescent="0.25">
      <c r="A294" s="682" t="s">
        <v>258</v>
      </c>
      <c r="B294" s="547" t="s">
        <v>259</v>
      </c>
      <c r="C294" s="678">
        <f t="shared" ref="C294:C303" si="158">F294+I294+L294+O294</f>
        <v>0</v>
      </c>
      <c r="D294" s="511"/>
      <c r="E294" s="679"/>
      <c r="F294" s="680">
        <f>D294+E294</f>
        <v>0</v>
      </c>
      <c r="G294" s="511"/>
      <c r="H294" s="512"/>
      <c r="I294" s="513">
        <f>G294+H294</f>
        <v>0</v>
      </c>
      <c r="J294" s="511"/>
      <c r="K294" s="512"/>
      <c r="L294" s="513">
        <f>J294+K294</f>
        <v>0</v>
      </c>
      <c r="M294" s="681"/>
      <c r="N294" s="679"/>
      <c r="O294" s="513">
        <f>M294+N294</f>
        <v>0</v>
      </c>
      <c r="P294" s="515"/>
      <c r="R294" s="559"/>
      <c r="S294" s="559"/>
    </row>
    <row r="295" spans="1:19" ht="24" x14ac:dyDescent="0.25">
      <c r="A295" s="667" t="s">
        <v>260</v>
      </c>
      <c r="B295" s="449" t="s">
        <v>261</v>
      </c>
      <c r="C295" s="664">
        <f t="shared" si="158"/>
        <v>0</v>
      </c>
      <c r="D295" s="500"/>
      <c r="E295" s="603"/>
      <c r="F295" s="604">
        <f>D295+E295</f>
        <v>0</v>
      </c>
      <c r="G295" s="500"/>
      <c r="H295" s="501"/>
      <c r="I295" s="502">
        <f>G295+H295</f>
        <v>0</v>
      </c>
      <c r="J295" s="500"/>
      <c r="K295" s="501"/>
      <c r="L295" s="502">
        <f>J295+K295</f>
        <v>0</v>
      </c>
      <c r="M295" s="605"/>
      <c r="N295" s="603"/>
      <c r="O295" s="502">
        <f>M295+N295</f>
        <v>0</v>
      </c>
      <c r="P295" s="457"/>
      <c r="R295" s="559"/>
      <c r="S295" s="559"/>
    </row>
    <row r="296" spans="1:19" x14ac:dyDescent="0.25">
      <c r="A296" s="667" t="s">
        <v>262</v>
      </c>
      <c r="B296" s="449" t="s">
        <v>263</v>
      </c>
      <c r="C296" s="664">
        <f t="shared" si="158"/>
        <v>0</v>
      </c>
      <c r="D296" s="500"/>
      <c r="E296" s="603"/>
      <c r="F296" s="604">
        <f>D296+E296</f>
        <v>0</v>
      </c>
      <c r="G296" s="500"/>
      <c r="H296" s="501"/>
      <c r="I296" s="502">
        <f t="shared" ref="I296:I303" si="159">G296+H296</f>
        <v>0</v>
      </c>
      <c r="J296" s="500"/>
      <c r="K296" s="501"/>
      <c r="L296" s="502">
        <f t="shared" ref="L296:L303" si="160">J296+K296</f>
        <v>0</v>
      </c>
      <c r="M296" s="605"/>
      <c r="N296" s="603"/>
      <c r="O296" s="502">
        <f t="shared" ref="O296:O303" si="161">M296+N296</f>
        <v>0</v>
      </c>
      <c r="P296" s="457"/>
      <c r="R296" s="559"/>
      <c r="S296" s="559"/>
    </row>
    <row r="297" spans="1:19" ht="24" x14ac:dyDescent="0.25">
      <c r="A297" s="667" t="s">
        <v>264</v>
      </c>
      <c r="B297" s="449" t="s">
        <v>265</v>
      </c>
      <c r="C297" s="664">
        <f t="shared" si="158"/>
        <v>0</v>
      </c>
      <c r="D297" s="500"/>
      <c r="E297" s="603"/>
      <c r="F297" s="604">
        <f t="shared" ref="F297:F303" si="162">D297+E297</f>
        <v>0</v>
      </c>
      <c r="G297" s="500"/>
      <c r="H297" s="501"/>
      <c r="I297" s="502">
        <f t="shared" si="159"/>
        <v>0</v>
      </c>
      <c r="J297" s="500"/>
      <c r="K297" s="501"/>
      <c r="L297" s="502">
        <f t="shared" si="160"/>
        <v>0</v>
      </c>
      <c r="M297" s="605"/>
      <c r="N297" s="603"/>
      <c r="O297" s="502">
        <f t="shared" si="161"/>
        <v>0</v>
      </c>
      <c r="P297" s="457"/>
      <c r="R297" s="559"/>
      <c r="S297" s="559"/>
    </row>
    <row r="298" spans="1:19" x14ac:dyDescent="0.25">
      <c r="A298" s="667" t="s">
        <v>266</v>
      </c>
      <c r="B298" s="449" t="s">
        <v>267</v>
      </c>
      <c r="C298" s="664">
        <f t="shared" si="158"/>
        <v>0</v>
      </c>
      <c r="D298" s="500"/>
      <c r="E298" s="603"/>
      <c r="F298" s="604">
        <f t="shared" si="162"/>
        <v>0</v>
      </c>
      <c r="G298" s="500"/>
      <c r="H298" s="501"/>
      <c r="I298" s="502">
        <f t="shared" si="159"/>
        <v>0</v>
      </c>
      <c r="J298" s="500"/>
      <c r="K298" s="501"/>
      <c r="L298" s="502">
        <f t="shared" si="160"/>
        <v>0</v>
      </c>
      <c r="M298" s="605"/>
      <c r="N298" s="603"/>
      <c r="O298" s="502">
        <f t="shared" si="161"/>
        <v>0</v>
      </c>
      <c r="P298" s="457"/>
      <c r="R298" s="559"/>
      <c r="S298" s="559"/>
    </row>
    <row r="299" spans="1:19" ht="24" x14ac:dyDescent="0.25">
      <c r="A299" s="696" t="s">
        <v>268</v>
      </c>
      <c r="B299" s="697" t="s">
        <v>269</v>
      </c>
      <c r="C299" s="726">
        <f t="shared" si="158"/>
        <v>0</v>
      </c>
      <c r="D299" s="648"/>
      <c r="E299" s="649"/>
      <c r="F299" s="650">
        <f t="shared" si="162"/>
        <v>0</v>
      </c>
      <c r="G299" s="648"/>
      <c r="H299" s="651"/>
      <c r="I299" s="652">
        <f t="shared" si="159"/>
        <v>0</v>
      </c>
      <c r="J299" s="648"/>
      <c r="K299" s="651"/>
      <c r="L299" s="652">
        <f t="shared" si="160"/>
        <v>0</v>
      </c>
      <c r="M299" s="653"/>
      <c r="N299" s="649"/>
      <c r="O299" s="652">
        <f t="shared" si="161"/>
        <v>0</v>
      </c>
      <c r="P299" s="646"/>
      <c r="R299" s="559"/>
      <c r="S299" s="559"/>
    </row>
    <row r="300" spans="1:19" ht="3" customHeight="1" x14ac:dyDescent="0.25">
      <c r="A300" s="684"/>
      <c r="B300" s="684"/>
      <c r="C300" s="727"/>
      <c r="D300" s="654"/>
      <c r="E300" s="590"/>
      <c r="F300" s="655"/>
      <c r="G300" s="654"/>
      <c r="H300" s="656"/>
      <c r="I300" s="591"/>
      <c r="J300" s="654"/>
      <c r="K300" s="656"/>
      <c r="L300" s="591"/>
      <c r="M300" s="589"/>
      <c r="N300" s="590"/>
      <c r="O300" s="591"/>
      <c r="P300" s="691"/>
      <c r="R300" s="559"/>
      <c r="S300" s="559"/>
    </row>
    <row r="301" spans="1:19" s="420" customFormat="1" x14ac:dyDescent="0.25">
      <c r="A301" s="695" t="s">
        <v>270</v>
      </c>
      <c r="B301" s="695" t="s">
        <v>271</v>
      </c>
      <c r="C301" s="725">
        <f t="shared" si="158"/>
        <v>0</v>
      </c>
      <c r="D301" s="698"/>
      <c r="E301" s="699"/>
      <c r="F301" s="700">
        <f t="shared" si="162"/>
        <v>0</v>
      </c>
      <c r="G301" s="698"/>
      <c r="H301" s="701"/>
      <c r="I301" s="702">
        <f t="shared" si="159"/>
        <v>0</v>
      </c>
      <c r="J301" s="698"/>
      <c r="K301" s="701"/>
      <c r="L301" s="702">
        <f t="shared" si="160"/>
        <v>0</v>
      </c>
      <c r="M301" s="703"/>
      <c r="N301" s="699"/>
      <c r="O301" s="702">
        <f t="shared" si="161"/>
        <v>0</v>
      </c>
      <c r="P301" s="692"/>
      <c r="R301" s="559"/>
      <c r="S301" s="559"/>
    </row>
    <row r="302" spans="1:19" s="420" customFormat="1" ht="3" customHeight="1" x14ac:dyDescent="0.25">
      <c r="A302" s="695"/>
      <c r="B302" s="704"/>
      <c r="C302" s="672"/>
      <c r="D302" s="668"/>
      <c r="E302" s="669"/>
      <c r="F302" s="670"/>
      <c r="G302" s="554"/>
      <c r="H302" s="557"/>
      <c r="I302" s="558"/>
      <c r="J302" s="554"/>
      <c r="K302" s="557"/>
      <c r="L302" s="558"/>
      <c r="M302" s="559"/>
      <c r="N302" s="555"/>
      <c r="O302" s="558"/>
      <c r="P302" s="705"/>
      <c r="R302" s="559"/>
      <c r="S302" s="559"/>
    </row>
    <row r="303" spans="1:19" s="420" customFormat="1" ht="48" x14ac:dyDescent="0.25">
      <c r="A303" s="695" t="s">
        <v>272</v>
      </c>
      <c r="B303" s="706" t="s">
        <v>273</v>
      </c>
      <c r="C303" s="728">
        <f t="shared" si="158"/>
        <v>0</v>
      </c>
      <c r="D303" s="707"/>
      <c r="E303" s="708"/>
      <c r="F303" s="709">
        <f t="shared" si="162"/>
        <v>0</v>
      </c>
      <c r="G303" s="698"/>
      <c r="H303" s="701"/>
      <c r="I303" s="702">
        <f t="shared" si="159"/>
        <v>0</v>
      </c>
      <c r="J303" s="698"/>
      <c r="K303" s="701"/>
      <c r="L303" s="702">
        <f t="shared" si="160"/>
        <v>0</v>
      </c>
      <c r="M303" s="703"/>
      <c r="N303" s="699"/>
      <c r="O303" s="702">
        <f t="shared" si="161"/>
        <v>0</v>
      </c>
      <c r="P303" s="692"/>
      <c r="R303" s="559"/>
      <c r="S303" s="559"/>
    </row>
  </sheetData>
  <mergeCells count="32">
    <mergeCell ref="C15:P15"/>
    <mergeCell ref="A2:P2"/>
    <mergeCell ref="A3:P3"/>
    <mergeCell ref="C5:P5"/>
    <mergeCell ref="C6:P6"/>
    <mergeCell ref="C7:P7"/>
    <mergeCell ref="C8:P8"/>
    <mergeCell ref="C9:P9"/>
    <mergeCell ref="C11:P11"/>
    <mergeCell ref="C12:P12"/>
    <mergeCell ref="C13:P13"/>
    <mergeCell ref="C14:P14"/>
    <mergeCell ref="C16:P16"/>
    <mergeCell ref="A17:A19"/>
    <mergeCell ref="B17:B19"/>
    <mergeCell ref="C17:O17"/>
    <mergeCell ref="P17:P19"/>
    <mergeCell ref="C18:C19"/>
    <mergeCell ref="D18:D19"/>
    <mergeCell ref="E18:E19"/>
    <mergeCell ref="F18:F19"/>
    <mergeCell ref="G18:G19"/>
    <mergeCell ref="N18:N19"/>
    <mergeCell ref="O18:O19"/>
    <mergeCell ref="K18:K19"/>
    <mergeCell ref="L18:L19"/>
    <mergeCell ref="M18:M19"/>
    <mergeCell ref="A288:B288"/>
    <mergeCell ref="A290:B290"/>
    <mergeCell ref="H18:H19"/>
    <mergeCell ref="I18:I19"/>
    <mergeCell ref="J18:J19"/>
  </mergeCells>
  <pageMargins left="0.98425196850393704" right="0.70866141732283472" top="0.74803149606299213" bottom="0.39370078740157483" header="0.23622047244094491" footer="0.31496062992125984"/>
  <pageSetup paperSize="9" scale="77" fitToHeight="8" orientation="portrait" r:id="rId1"/>
  <headerFooter differentFirst="1">
    <oddFooter>&amp;R&amp;P (&amp;N)</oddFooter>
    <firstHeader xml:space="preserve">&amp;R&amp;"Times New Roman,Regular"&amp;9 11.pielikums Jūrmalas pilsētas domes 
2015.gada 30.jūlija saistošajiem noteikumiem Nr.30
(protokols Nr.13, 5.punkts)
Tāme Nr.09.26.2&amp;"-,Regular"&amp;11.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01.2.4.</vt:lpstr>
      <vt:lpstr>04.1.12.</vt:lpstr>
      <vt:lpstr>08.1.4.</vt:lpstr>
      <vt:lpstr>08.1.13.</vt:lpstr>
      <vt:lpstr>09.7.1.</vt:lpstr>
      <vt:lpstr>09.11.1.</vt:lpstr>
      <vt:lpstr>09.25.1.</vt:lpstr>
      <vt:lpstr>09.26.1.</vt:lpstr>
      <vt:lpstr>09.26.2.</vt:lpstr>
      <vt:lpstr>09.31.3.</vt:lpstr>
      <vt:lpstr>8.pielikums</vt:lpstr>
      <vt:lpstr>16.pielikums</vt:lpstr>
      <vt:lpstr>17.pielikums</vt:lpstr>
      <vt:lpstr>3.pielikums</vt:lpstr>
      <vt:lpstr>'01.2.4.'!Print_Titles</vt:lpstr>
      <vt:lpstr>'04.1.12.'!Print_Titles</vt:lpstr>
      <vt:lpstr>'08.1.13.'!Print_Titles</vt:lpstr>
      <vt:lpstr>'08.1.4.'!Print_Titles</vt:lpstr>
      <vt:lpstr>'09.11.1.'!Print_Titles</vt:lpstr>
      <vt:lpstr>'09.25.1.'!Print_Titles</vt:lpstr>
      <vt:lpstr>'09.31.3.'!Print_Titles</vt:lpstr>
      <vt:lpstr>'09.7.1.'!Print_Titles</vt:lpstr>
    </vt:vector>
  </TitlesOfParts>
  <Company>jpd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Liga Krutkramele</dc:creator>
  <cp:lastModifiedBy>Liene Zalkovska</cp:lastModifiedBy>
  <cp:lastPrinted>2015-08-03T08:01:43Z</cp:lastPrinted>
  <dcterms:created xsi:type="dcterms:W3CDTF">2013-10-28T15:39:50Z</dcterms:created>
  <dcterms:modified xsi:type="dcterms:W3CDTF">2015-08-04T11:05:43Z</dcterms:modified>
</cp:coreProperties>
</file>