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76" activeTab="5"/>
  </bookViews>
  <sheets>
    <sheet name="01.1.1." sheetId="1" r:id="rId1"/>
    <sheet name="04.1.20." sheetId="2" r:id="rId2"/>
    <sheet name="04.3.1." sheetId="3" r:id="rId3"/>
    <sheet name="08.4.2." sheetId="4" r:id="rId4"/>
    <sheet name="09.16.1." sheetId="5" r:id="rId5"/>
    <sheet name="26.pielikums" sheetId="6" r:id="rId6"/>
  </sheets>
  <definedNames>
    <definedName name="_xlnm._FilterDatabase" localSheetId="0" hidden="1">'01.1.1.'!$A$20:$P$303</definedName>
    <definedName name="_xlnm._FilterDatabase" localSheetId="3" hidden="1">'08.4.2.'!$A$20:$P$303</definedName>
    <definedName name="_xlnm.Print_Area" localSheetId="5">'26.pielikums'!$A$1:$L$269</definedName>
    <definedName name="_xlnm.Print_Titles" localSheetId="1">'04.1.20.'!$20:$20</definedName>
    <definedName name="_xlnm.Print_Titles" localSheetId="2">'04.3.1.'!$19:$19</definedName>
    <definedName name="_xlnm.Print_Titles" localSheetId="3">'08.4.2.'!$20:$20</definedName>
    <definedName name="_xlnm.Print_Titles" localSheetId="5">'26.pielikums'!$14:$15</definedName>
  </definedNames>
  <calcPr fullCalcOnLoad="1"/>
</workbook>
</file>

<file path=xl/sharedStrings.xml><?xml version="1.0" encoding="utf-8"?>
<sst xmlns="http://schemas.openxmlformats.org/spreadsheetml/2006/main" count="2978" uniqueCount="454">
  <si>
    <t>IEŅĒMUMU UN IZDEVUMU TĀME 2015.GADAM</t>
  </si>
  <si>
    <t>Budžeta finansēta institūcija</t>
  </si>
  <si>
    <t>Reģistrācijas Nr.</t>
  </si>
  <si>
    <t>Adrese</t>
  </si>
  <si>
    <t>Funkcionālās klasifikācijas kods</t>
  </si>
  <si>
    <t>Programma</t>
  </si>
  <si>
    <t>Konta Nr.</t>
  </si>
  <si>
    <t>pamatbudžetam</t>
  </si>
  <si>
    <t>Valsts budžeta transfertiem</t>
  </si>
  <si>
    <t>projektiem</t>
  </si>
  <si>
    <t>maksas pakalpojumiem</t>
  </si>
  <si>
    <t>ziedojumiem, dāvinājumiem</t>
  </si>
  <si>
    <t>Budžeta klasifikācijas                                                         kods</t>
  </si>
  <si>
    <t>Rādītāju nosaukumi</t>
  </si>
  <si>
    <t>Izdevumu tāme 2015.gadam</t>
  </si>
  <si>
    <t>Finanšu līdzekļu nepieciešamības pamatojums, aprēķini, atšifrējumi, ekonomijas vai samazinājuma iemesli</t>
  </si>
  <si>
    <t>Kopā</t>
  </si>
  <si>
    <t>Pamatbudžets pirms priekšlikumiem</t>
  </si>
  <si>
    <t>Priekšlikumi izmaiņām pamatbudž. (+/-)</t>
  </si>
  <si>
    <t>Pamatbudžets</t>
  </si>
  <si>
    <t>Valsts budžeta transferti (mērķdotācijas) pirms priekšlikumiem</t>
  </si>
  <si>
    <t>Priekšlikumi izmaiņām valsts budž. transferti (mērķdotāc.) (+/-)</t>
  </si>
  <si>
    <t>Valsts budžeta transferti (mērķdotācijas)</t>
  </si>
  <si>
    <t>Maksas pakalpojumi pirms priekšlikumiem</t>
  </si>
  <si>
    <t>Priekšlikumi izmaiņām maksas pakalp. (+/-)</t>
  </si>
  <si>
    <t>Maksas pakalpojumi</t>
  </si>
  <si>
    <t>Ziedojumi, dāvinājumi pirms priekšlikumiem</t>
  </si>
  <si>
    <t>Priekšlikumi izmaiņām ziedoj., dāvināj. (+/-)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</si>
  <si>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</si>
  <si>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</si>
  <si>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</si>
  <si>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</si>
  <si>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</si>
  <si>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</si>
  <si>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</si>
  <si>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Pašvaldības iestāžu saņemtie transferti no augstākas iestādes</t>
  </si>
  <si>
    <t>X</t>
  </si>
  <si>
    <t>Ieņēmumi no citiem avotiem saskaņā ar noslēgtajiem līgumiem</t>
  </si>
  <si>
    <t>Ieņēmumi no budžeta iestāžu sniegtajiem maksas pakalpojumiem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</si>
  <si>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</si>
  <si>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</si>
  <si>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</si>
  <si>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</si>
  <si>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</si>
  <si>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</si>
  <si>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</si>
  <si>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nomu</t>
  </si>
  <si>
    <t>Ieņēmumi no kustamā īpašuma iznomāšanas</t>
  </si>
  <si>
    <t>Ieņēmumi par pārējiem budžeta iestāžu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</si>
  <si>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</si>
  <si>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</si>
  <si>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</si>
  <si>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</si>
  <si>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</si>
  <si>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</si>
  <si>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</si>
  <si>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</si>
  <si>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</si>
  <si>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</si>
  <si>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</si>
  <si>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</si>
  <si>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</si>
  <si>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</si>
  <si>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</si>
  <si>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</si>
  <si>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</si>
  <si>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</si>
  <si>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</si>
  <si>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 un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</si>
  <si>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</si>
  <si>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</si>
  <si>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</si>
  <si>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</si>
  <si>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</si>
  <si>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</si>
  <si>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</si>
  <si>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</si>
  <si>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valsts soc. apdroš. obl. iemaksas, sociāla rakstura pabalsti un kompensācijas</t>
  </si>
  <si>
    <t>Darba devēja valsts sociālās apdrošin. obligātās iemaksas</t>
  </si>
  <si>
    <t>Darba devēja pabalsti, kompensācijas un citi maksājumi</t>
  </si>
  <si>
    <t>Darba devēja pabalsti un kompensācijas, no kuriem aprēķina iedzīvotāju ienākuma nodokli un valsts sociālās apdrošināšanas obligātās iemaksas</t>
  </si>
  <si>
    <t>Mācību maksas kompensācija</t>
  </si>
  <si>
    <t>Uzturdevas kompensācija</t>
  </si>
  <si>
    <t>Darba devēja izdevumi veselības, dzīvības un nelaimes gadījumu apdrošināšanai</t>
  </si>
  <si>
    <t>Darba devēja pabalsti un kompensācijas, no kā neaprēķina iedzīvotāju ienākuma nodokli un valsts sociālās apdrošināšanas obligātās iemaksas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</si>
  <si>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</si>
  <si>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</si>
  <si>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</si>
  <si>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</si>
  <si>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</si>
  <si>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 xml:space="preserve">Ārvalstu mācību, darba un dienesta komandējumi, darba braucieni </t>
  </si>
  <si>
    <t>Pakalpojumi</t>
  </si>
  <si>
    <t>Pasta, telefona un citi sakaru pakalpojumi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</si>
  <si>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</si>
  <si>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</si>
  <si>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</si>
  <si>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</si>
  <si>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</si>
  <si>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apkuri</t>
  </si>
  <si>
    <t>Izdevumi par ūdeni un kanalizāciju</t>
  </si>
  <si>
    <t>Izdevumi par elektroenerģiju</t>
  </si>
  <si>
    <t>Izdevumi par atkritumu savākšanu, izvešanu no apdzīvotām vietām un teritorijām ārpus apdzīvotām vietām un utilizāciju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</si>
  <si>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</si>
  <si>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</si>
  <si>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</si>
  <si>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</si>
  <si>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</si>
  <si>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</si>
  <si>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Izdevumi par saņemtajiem apmācību pakalpojumiem</t>
  </si>
  <si>
    <t>Bankas komisija, pakalpojumi</t>
  </si>
  <si>
    <t xml:space="preserve">Pārējie iestādes administratīvie izdevumi </t>
  </si>
  <si>
    <t>Remontdarbi un iestāžu uzturēšanas pakalpojumi (izņemot kapitālo remontu)</t>
  </si>
  <si>
    <t>Ēku, būvju un telpu kārtējais remonts</t>
  </si>
  <si>
    <t>Transportlīdzekļu uzturēšana un remonts</t>
  </si>
  <si>
    <t>Iekārtas, inventāra un aparatūras remonts, tehniskā apkalpošana</t>
  </si>
  <si>
    <t>Nekustamā īpašuma uzturēšana</t>
  </si>
  <si>
    <t>Autoceļu un ielu pārvaldīšana un uzturēšana</t>
  </si>
  <si>
    <t>Apdrošināšanas izdevumi</t>
  </si>
  <si>
    <t>Profesionālās darbības civiltiesiskās 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</si>
  <si>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</si>
  <si>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</si>
  <si>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</si>
  <si>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</si>
  <si>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</si>
  <si>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</si>
  <si>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</si>
  <si>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</si>
  <si>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</si>
  <si>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</si>
  <si>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</si>
  <si>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Citi pakalpojumi</t>
  </si>
  <si>
    <t>Izdevumi par tiesvedības darbiem</t>
  </si>
  <si>
    <t>Pašvaldību līdzekļi neparedzētiem gadījumiem</t>
  </si>
  <si>
    <t>Izdevumi juridiskās palīdzības sniedzējiem un zvērinātiem tiesu izpildītājiem</t>
  </si>
  <si>
    <t>Iestādes iekšējo kolektīvo pasākumu organizēšanas izdevumi</t>
  </si>
  <si>
    <t>Pārējie iepriekš neklasificētie pakalpojumu veidi</t>
  </si>
  <si>
    <t>Maksājumi par sniegtajiem finanšu pakalpojumiem</t>
  </si>
  <si>
    <t>Maksājumi par pašvaldību parāda apkalpošanu</t>
  </si>
  <si>
    <t>Krājumi, materiāli, energoresursi, preces, biroja preces un inventārs, kurus neuzskaita kodā 5000</t>
  </si>
  <si>
    <t>Izdevumi par precēm iestādes darbības nodrošināšanai</t>
  </si>
  <si>
    <t xml:space="preserve">Biroja preces </t>
  </si>
  <si>
    <t>Inventārs</t>
  </si>
  <si>
    <t>Spectērpi</t>
  </si>
  <si>
    <t>Izdevumi par precēm iestādes administratīvās darbības nodrošināšanai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</si>
  <si>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</si>
  <si>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</si>
  <si>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</si>
  <si>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</si>
  <si>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</si>
  <si>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med.instrumenti,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</si>
  <si>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</si>
  <si>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</si>
  <si>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</si>
  <si>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</si>
  <si>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</si>
  <si>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</si>
  <si>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</si>
  <si>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</si>
  <si>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</si>
  <si>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</si>
  <si>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</si>
  <si>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</si>
  <si>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</si>
  <si>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</si>
  <si>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 naudā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</si>
  <si>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</si>
  <si>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</si>
  <si>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</si>
  <si>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</si>
  <si>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</t>
  </si>
  <si>
    <t>Pārējie specifiskas lietošanas materiāli un inventārs</t>
  </si>
  <si>
    <t>Pārējās preces</t>
  </si>
  <si>
    <t>Izdevumi periodikas iegādei</t>
  </si>
  <si>
    <t>Budžeta iestāžu nodokļu, nodevu un naudas sodu maksājumi</t>
  </si>
  <si>
    <t>Budžeta iestāžu nodokļu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</si>
  <si>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</si>
  <si>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</si>
  <si>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</si>
  <si>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</si>
  <si>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Budžeta iestāžu naudas sodu maksājumi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</si>
  <si>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</si>
  <si>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</si>
  <si>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</t>
  </si>
  <si>
    <t>Valsts un pašvaldību budžeta dotācija komersantiem, biedrībām un nodibinājumiem un fiziskām personām</t>
  </si>
  <si>
    <t>Valsts un pašvaldību budžeta dotācija valsts un pašvaldību komersantiem</t>
  </si>
  <si>
    <t>Valsts un pašvaldību budžeta dotācija komersantiem, ostām un speciālajām ekonomiskajām zonām</t>
  </si>
  <si>
    <t>Valsts un pašvaldību budžeta dotācija biedrībām un nodibinājumiem</t>
  </si>
  <si>
    <t>Subsīdijas un dotācijas komersantiem, biedrībām un nodibinājumiem, ostām un speciālajām ekonomiskajām zonām Eiropas Savienības politiku instrumentu un pārējās ārvalstu finanšu palīdzības līdzfinansēto projektu un (vai)pasākumu ietvaros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</si>
  <si>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</si>
  <si>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</si>
  <si>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</si>
  <si>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</si>
  <si>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</si>
  <si>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</si>
  <si>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</si>
  <si>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</si>
  <si>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</si>
  <si>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Procentu maksājumi iekšzemes finanšu institūcijām par aizņēmumiem un vērtspapīriem</t>
  </si>
  <si>
    <t>Budžeta iestāžu līzinga procentu maksājumi</t>
  </si>
  <si>
    <t>Pārējie procentu maksājumi</t>
  </si>
  <si>
    <t>Budžeta iestāžu procentu maksājumi Valsts kasei</t>
  </si>
  <si>
    <t>Budžeta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</si>
  <si>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</si>
  <si>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</si>
  <si>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</si>
  <si>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</si>
  <si>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</si>
  <si>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</si>
  <si>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</si>
  <si>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</si>
  <si>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</si>
  <si>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</si>
  <si>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</si>
  <si>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Zeme, ēkas un būves</t>
  </si>
  <si>
    <t>Dzīvojamās ēkas</t>
  </si>
  <si>
    <t>Nedzīvojamās ēkas</t>
  </si>
  <si>
    <t>Transporta būves</t>
  </si>
  <si>
    <t>Zeme zem ēkām un būvēm</t>
  </si>
  <si>
    <t>Kultivētā zeme</t>
  </si>
  <si>
    <t>Atpūtai un izklaidei izmantojamā zeme</t>
  </si>
  <si>
    <t>Pārējā zeme</t>
  </si>
  <si>
    <t>Celtnes un 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</si>
  <si>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</si>
  <si>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</si>
  <si>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</si>
  <si>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</si>
  <si>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</si>
  <si>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</si>
  <si>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</si>
  <si>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</si>
  <si>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</si>
  <si>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</si>
  <si>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</si>
  <si>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</si>
  <si>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</si>
  <si>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</si>
  <si>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</si>
  <si>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</si>
  <si>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Sociālie pabalsti</t>
  </si>
  <si>
    <t>Pensijas un sociālie pabalsti naudā</t>
  </si>
  <si>
    <t>Valsts sociālās apdrošināšanas pabalsti naudā</t>
  </si>
  <si>
    <t>Valsts sociālie pabalsti naudā</t>
  </si>
  <si>
    <t>Pārējie valsts pabalsti un kompensācijas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</si>
  <si>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</si>
  <si>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</si>
  <si>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</si>
  <si>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</si>
  <si>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</si>
  <si>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</si>
  <si>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Pašvaldību vienreizējie pabalsti naudā ārkārtas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</si>
  <si>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</si>
  <si>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</si>
  <si>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</si>
  <si>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</si>
  <si>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</si>
  <si>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</si>
  <si>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</si>
  <si>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</si>
  <si>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</si>
  <si>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</si>
  <si>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sociālāpalīdzība iedzīvotājiem natūrā</t>
  </si>
  <si>
    <t>Pabalsti ēdināšanai natūrā</t>
  </si>
  <si>
    <t>Pašvaldības vienreizējie pabalsti natūrā ārkārtas situācijā</t>
  </si>
  <si>
    <t>Pārējā sociālāpalīdzība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</si>
  <si>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</si>
  <si>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</si>
  <si>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</si>
  <si>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</si>
  <si>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</si>
  <si>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</si>
  <si>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</si>
  <si>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Maksājumi iedzīvotājiem natūrā, naudas balvas, izdevumi pašvaldību brīvprātīgo iniciatīvu izpildei</t>
  </si>
  <si>
    <t>Maksājumi iedzīvotājiem natūrā</t>
  </si>
  <si>
    <t>Naudas balvas</t>
  </si>
  <si>
    <t>Izdevumi brīvprātīgo iniciatīvu izpildei</t>
  </si>
  <si>
    <t>Izsoles nodrošinājuma un citu maksājumu, kas saistīti ar dalību izsolēs, atmaksa</t>
  </si>
  <si>
    <t>Uzturēšanas izdevumu transferti, pašu resursu maksājumi, starptautiskā sadarbība</t>
  </si>
  <si>
    <t>Pašvaldību  uzturēšanas izdevumu transferti</t>
  </si>
  <si>
    <t>Pašvaldību  uzturēšanas izdevumu transferti citām pašvaldībām</t>
  </si>
  <si>
    <t>Pašvaldību uzturēšanas izdevumu iekšējie tranferti starp pašvaldības budžeta veidiem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</si>
  <si>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</si>
  <si>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</si>
  <si>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Pašvaldības iestādes uzturēšanas izdevumu transferts uz pašvaldības pamatbudžetu</t>
  </si>
  <si>
    <t>Pašvaldību uzturēšanas izdevumu transferti padotības iestādēm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</si>
  <si>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</si>
  <si>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</si>
  <si>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</si>
  <si>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Pašvaldības iemaksa pašvaldību finanšu izlīdzināšanas fondā</t>
  </si>
  <si>
    <t>Starptautiskā sadarbība</t>
  </si>
  <si>
    <t>Pārējie pārskaitījumi ārvalstīm</t>
  </si>
  <si>
    <t>Atlikums perioda beigās bankā, t.sk</t>
  </si>
  <si>
    <t>F22 01 00 00</t>
  </si>
  <si>
    <t>kases apgrozības līdzekļi</t>
  </si>
  <si>
    <t>F22 01 00 20</t>
  </si>
  <si>
    <t>atgriežamie līdzekļi pašvaldības budžetam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</si>
  <si>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</si>
  <si>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</si>
  <si>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</si>
  <si>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</si>
  <si>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</si>
  <si>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</si>
  <si>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</si>
  <si>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</si>
  <si>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</si>
  <si>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</si>
  <si>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</si>
  <si>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</si>
  <si>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</si>
  <si>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</si>
  <si>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</si>
  <si>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</si>
  <si>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</si>
  <si>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</si>
  <si>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</si>
  <si>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</si>
  <si>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</si>
  <si>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</si>
  <si>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</si>
  <si>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Pirmsskolas izglītības iestāde "Katrīna"</t>
  </si>
  <si>
    <t>90009249155</t>
  </si>
  <si>
    <t>Salaspils iela 4, Jūrmala, LV-2010</t>
  </si>
  <si>
    <t>09.100</t>
  </si>
  <si>
    <t>Iestādes uzturēšana un pirmsskolas izglītības nodrošināšana</t>
  </si>
  <si>
    <t>LV10PARX0002484572072</t>
  </si>
  <si>
    <t>LV10PARX0002484573042</t>
  </si>
  <si>
    <t>LV84PARX0002484577045</t>
  </si>
  <si>
    <t>Līdzekļu ekonomija darbinieku aizvietošanas rezultātā</t>
  </si>
  <si>
    <t>Līdzekļi nepieciešami darbinieka bēru pabalsta izmaksai</t>
  </si>
  <si>
    <t>JŪRMALAS KULTŪRAS CENTRS</t>
  </si>
  <si>
    <t>90009229680</t>
  </si>
  <si>
    <t>Jomas ielā 35, Jūrmalā LV-2015</t>
  </si>
  <si>
    <t>08.620</t>
  </si>
  <si>
    <t>Pilsētas kultūras un atpūtas pasākumi</t>
  </si>
  <si>
    <t>LV59PARX0002484572063</t>
  </si>
  <si>
    <t>LV20PARX0002484577033</t>
  </si>
  <si>
    <t>Atšifrējumi pielikumā Nr.3</t>
  </si>
  <si>
    <t>26.pielikums Jūrmalas pilsētas domes</t>
  </si>
  <si>
    <t>2014.gada 18.decembra saistošajiem noteikumiem Nr.37</t>
  </si>
  <si>
    <t>(Protokols Nr.18, 15.punkts)</t>
  </si>
  <si>
    <r>
      <t xml:space="preserve">Budžeta finansēta institūcija: </t>
    </r>
    <r>
      <rPr>
        <b/>
        <sz val="9"/>
        <rFont val="Times New Roman"/>
        <family val="1"/>
      </rPr>
      <t>Jūrmalas Kulturas centrs</t>
    </r>
  </si>
  <si>
    <t>Reģistrāciajs Nr.: 90009229680</t>
  </si>
  <si>
    <t xml:space="preserve">2015.gada budžeta atšifrējums pa budžeta veidiem                                      </t>
  </si>
  <si>
    <r>
      <t xml:space="preserve">Struktūrvienība: </t>
    </r>
    <r>
      <rPr>
        <b/>
        <i/>
        <sz val="12"/>
        <rFont val="Times New Roman"/>
        <family val="1"/>
      </rPr>
      <t>Jūrmalas Kulturas centrs</t>
    </r>
  </si>
  <si>
    <t>Programma: Pilsētas kultūras un atpūtas pasākumi</t>
  </si>
  <si>
    <r>
      <t xml:space="preserve">Funkcionālās klasifikācijas kods: </t>
    </r>
    <r>
      <rPr>
        <b/>
        <sz val="9"/>
        <rFont val="Times New Roman"/>
        <family val="1"/>
      </rPr>
      <t>08.620</t>
    </r>
  </si>
  <si>
    <t>Nr.</t>
  </si>
  <si>
    <t>Pasākums/ aktivitāte/ projekts/ pakalpojuma nosaukums/ objekts</t>
  </si>
  <si>
    <t>Ekonomiskās klasifikācijas kodi</t>
  </si>
  <si>
    <t>2015.gada budžets pirms priekšlikumiem</t>
  </si>
  <si>
    <t>Priekšlikumi izmaiņām (+/-)</t>
  </si>
  <si>
    <t>2015.gada budžets apstiprināts pēc izmaiņām</t>
  </si>
  <si>
    <t>pamatbudžets</t>
  </si>
  <si>
    <t>maksas pakalpojumi</t>
  </si>
  <si>
    <t>KOPĀ (EUR):</t>
  </si>
  <si>
    <t>Valsts svētki, svinamās un atceres dienas</t>
  </si>
  <si>
    <t xml:space="preserve">1991. gada janvāra barikāžu atceres diena (23.janvāris)  </t>
  </si>
  <si>
    <t>Komunistiskā genocīda upuru piemiņas dienas (25.marts un 14. jūnijs)</t>
  </si>
  <si>
    <t>LR Neatkarības deklarācijas pieņemšanas gadadiena - 4.maijs (KKN)</t>
  </si>
  <si>
    <t>Piemiņas pasākums pie P.Zolta pieminekļa "Augsim Latvijai" (18.maijs)</t>
  </si>
  <si>
    <t>Lāčplēša diena (11.novembris)</t>
  </si>
  <si>
    <t>LR proklamēšanas diena (18. novembris)</t>
  </si>
  <si>
    <t>Gadskārtu svētki</t>
  </si>
  <si>
    <t>Lielā diena Kauguros</t>
  </si>
  <si>
    <t>Vasaras saulgrieži - Jāņu ielīgošana (22.jūnijs)</t>
  </si>
  <si>
    <t>Pilsētas Ziemassvētku noformējuma konkursa noslēguma pasākums (Domē, janvārī)</t>
  </si>
  <si>
    <t>Ziemassvētku sarīkojumi pilsētā</t>
  </si>
  <si>
    <t>Jaunā gada sagaidīšana  Kauguros</t>
  </si>
  <si>
    <t>Lielākie  Jūrmalas pilsētas pasākumi</t>
  </si>
  <si>
    <t>Jūrmalas kūrortsezonas atklāšanas pasākums (16. maijs)</t>
  </si>
  <si>
    <t>12-1</t>
  </si>
  <si>
    <t>Jūrmalas kūrorta svētki (23.maijs)</t>
  </si>
  <si>
    <t>Jomas ielas svētki (11. - 12. jūlijs)</t>
  </si>
  <si>
    <t>Nakts ekspedīcija ģimenei "Nestāsti pasaciņas" - Dzintaru mežaparkā (07.augusts)</t>
  </si>
  <si>
    <t xml:space="preserve">Kūrortsezonas noslēguma pasākums "AVANGARDENS" (28. vai 21.augustā) </t>
  </si>
  <si>
    <t xml:space="preserve">Rudens gadatirgus "Majoru bazārs" (03.oktobris) </t>
  </si>
  <si>
    <t>Līdzekļu pārdale - izdevumu samazinājums viesmākslinieku atlīdzībai</t>
  </si>
  <si>
    <t>Līdzekļu pārdale - izdevumu samazinājums skatuves aprīkojuma nomai</t>
  </si>
  <si>
    <t>Līdzekļu pārdale - izdevumu palielinājums radošo priekšnesumu apmaksai</t>
  </si>
  <si>
    <t>Līdzekļu pārdale - izdevumu palielinājums noformējuma materiāliem</t>
  </si>
  <si>
    <t>Pilsētas Ziemassvētku egles atklāšana (Gaismas svētki) (05.decembris)</t>
  </si>
  <si>
    <t>Dažādi  pasākumi</t>
  </si>
  <si>
    <t>Zvaigznes dienas pasākums</t>
  </si>
  <si>
    <t>Gada cilvēks kultūrā (janvāris vai februāris)</t>
  </si>
  <si>
    <t>"Jokosim tautiski" - KKN (01.aprīlī)</t>
  </si>
  <si>
    <t>Mākslas dienas - MN                                                  (aprīlis)</t>
  </si>
  <si>
    <t>Muzeju nakts MN (maijs)</t>
  </si>
  <si>
    <t>Neformālo pianistu festivāls "Mažors 2014" - KKN (24.maijs)</t>
  </si>
  <si>
    <t>PopFest Jūrmala - KKN (06.jūnijs)</t>
  </si>
  <si>
    <t>Starptautiskais senioru deju festivāls Mellužu estrādē(13.jūnijs)</t>
  </si>
  <si>
    <t>25.-1</t>
  </si>
  <si>
    <t>Starptautiskais senioru deju festivāls</t>
  </si>
  <si>
    <t>Dzejas dienas (pasākums Horna dārzā)  (11. septembris)</t>
  </si>
  <si>
    <t>Dzejas dienas Kauguros (septembris)</t>
  </si>
  <si>
    <t>Mākslas projekts - konkurss izstāde - JĀ / NEatkarība (oktobris / novembris)</t>
  </si>
  <si>
    <t>Ceļojošais mini festivāls "Pirkstiņi pa taustiņiem" KKN (05.decembris)</t>
  </si>
  <si>
    <t>Gada noslēguma pasākums ''Gada cilvēks''                            (27.decembris)</t>
  </si>
  <si>
    <t>Pasākumu cikls "Portreti"</t>
  </si>
  <si>
    <t>Mākslas izstādes (Mākslinieku namā, Jūrmalas Kultūras centrā, Kauguru kultūras namā)</t>
  </si>
  <si>
    <t>Kinoseansi JKC</t>
  </si>
  <si>
    <t>Koncerti un izrādes JKC</t>
  </si>
  <si>
    <t>Atklāšanas un tematiskie pasākumi (4 domes pasākumi)</t>
  </si>
  <si>
    <t>Jauniešu teātra studija ''Eksperiments'' KKN</t>
  </si>
  <si>
    <t>Pilsētas radošo kolektīvu piedalīšanās republikas mēroga pasākumos</t>
  </si>
  <si>
    <t>Pašdarbības kolektīvu un kultūras darbinieku pilsētas mēroga konkursi, skates un izstādes</t>
  </si>
  <si>
    <t>Pašdarbības kolektīvu piedalīšanās ārzemēs rīkotajos koncertos, festivālos, konkursos un izstādēs</t>
  </si>
  <si>
    <t>Jūrmalas Teātra iestudējumi</t>
  </si>
  <si>
    <t>Lelde Stumbre ''Vienā Laivā'' - izrāde Raiņa un Aspazijas 150gadu jubilejai</t>
  </si>
  <si>
    <t>Antons Čehovs "Aiz gara laika"</t>
  </si>
  <si>
    <t>Flenrija O'Konore "Kropļi ieies pirmie"</t>
  </si>
  <si>
    <t>Ziemassvētku izrāde</t>
  </si>
  <si>
    <t>Jūrmala - Raiņa un Aspazijas pilsēta</t>
  </si>
  <si>
    <t>Rainis "Mušu Ķēniņš" - muzikāla pasaka bērniem</t>
  </si>
  <si>
    <t>Aspazijas un Raiņa dzeja leļļu spēlēs "Puķu lodziņš"</t>
  </si>
  <si>
    <t>Aspazija. Sidraba šķidrauts. Iestudējumi. Interpretācijas.</t>
  </si>
  <si>
    <t>Citas kultūras pasākumu izmaksas</t>
  </si>
  <si>
    <t>Tipogrāfijas pakalpojumi (biļetes, afišas un tml.)</t>
  </si>
  <si>
    <t>AKKA/LAA un LaIPA</t>
  </si>
  <si>
    <t>Publisko pasākumu apdrošināšana, apsardze, neatliekamā mediciniskā palīdzība pasākumu laikā</t>
  </si>
  <si>
    <t>Elektroenerģijas apmaksa kultūras pasākumos dabā</t>
  </si>
  <si>
    <t>Reklāmas izdevumi kultūras pasākumiem</t>
  </si>
  <si>
    <t>Projekta ''Ērģeļmūzika BACH zīmē Jūrmalā, Liepājā un Rīgā'' saistību izpilde pret Nodibinājumu ''Rīga 2014'' par piešķirto finansējumu</t>
  </si>
  <si>
    <t>Jauni, atjaunojami un vienreizēji projekti</t>
  </si>
  <si>
    <t>Pasākumi Mellužu estrādē ''Bērnu vasara Mellužu estrādē''</t>
  </si>
  <si>
    <t>Ziemassvētku pasākums Mellužu estrādē</t>
  </si>
  <si>
    <t>Vasaras koncerti Horna dārzā</t>
  </si>
  <si>
    <t>Starptautiskais Romu kultūras festivāls. Sare Roma koncerts</t>
  </si>
  <si>
    <t>Batumi kultūras darbinieku delegācijas uzņemšana</t>
  </si>
  <si>
    <t>Jūrmalas pilsētas dome</t>
  </si>
  <si>
    <t>90000056357</t>
  </si>
  <si>
    <t>Jūrmala, Jomas iela 1/5</t>
  </si>
  <si>
    <t>01.110</t>
  </si>
  <si>
    <t>Iestādes uzturēšana</t>
  </si>
  <si>
    <t>LV57PARX0002484572002</t>
  </si>
  <si>
    <t>LV81PARX0002484577002</t>
  </si>
  <si>
    <t>Līdzekļi nepieciešami, jo palielinājies komandējumu apjoms pieredzes apmaiņas un citās starptautiskās aktivitātēs.</t>
  </si>
  <si>
    <t>04.900</t>
  </si>
  <si>
    <t>Projekts "Pašvaldību dalība starptautiskās izstādēs"</t>
  </si>
  <si>
    <t>LV71TREL9802008043000</t>
  </si>
  <si>
    <t>Finanšu līdzekļi ir nepieciešami projekta neattiecināmo izmaksu segšanai, stenda maketa izstrādei</t>
  </si>
  <si>
    <t>Pašvaldības pamatbudžets</t>
  </si>
  <si>
    <t>Līdzfinansējuma un priekšfinansējuma nodrošināšana ES un citas ārvalstu finanšu palīdzības projektu īstenošanā</t>
  </si>
  <si>
    <t>Pašvaldības budžeta kopējie izdevumu konti</t>
  </si>
  <si>
    <t>Kopā, apstiprinātais</t>
  </si>
  <si>
    <t>Pamatbudžets, apstiprinātais</t>
  </si>
  <si>
    <t>Rīkojuma/SN Nr.</t>
  </si>
  <si>
    <t>VB, apstiprinātais</t>
  </si>
  <si>
    <t>MP, apstiprinātie</t>
  </si>
  <si>
    <t>R 20.04.2015.
Nr.1.1-14/141</t>
  </si>
  <si>
    <t>SN 07.05.2015., Nr.21</t>
  </si>
  <si>
    <t>SN 09.07.2015., Nr.28</t>
  </si>
  <si>
    <t>R 16.07.2015.
Nr.1.1-14/229</t>
  </si>
  <si>
    <t>SN 27.08.2015., Nr.34</t>
  </si>
  <si>
    <t>SN 17.09.2015., Nr.36</t>
  </si>
  <si>
    <t>nākamie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</si>
</sst>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6"/>
      <name val="Times New Roman"/>
      <family val="1"/>
    </font>
    <font>
      <sz val="9"/>
      <color indexed="10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u val="single"/>
      <sz val="9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13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00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/>
      <bottom style="hair"/>
    </border>
    <border>
      <left/>
      <right style="thin"/>
      <top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/>
      <right style="hair"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hair"/>
      <top/>
      <bottom/>
    </border>
    <border>
      <left style="thin"/>
      <right style="thin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 style="thin"/>
      <top/>
      <bottom style="double"/>
    </border>
    <border>
      <left style="thin"/>
      <right style="hair"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 style="thin"/>
      <right style="thin"/>
      <top style="double"/>
      <bottom style="hair"/>
    </border>
    <border>
      <left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double"/>
      <bottom style="hair"/>
    </border>
    <border>
      <left/>
      <right style="thin"/>
      <top style="double"/>
      <bottom style="hair"/>
    </border>
    <border>
      <left/>
      <right/>
      <top style="double"/>
      <bottom style="hair"/>
    </border>
    <border>
      <left/>
      <right/>
      <top style="thin"/>
      <bottom style="thin"/>
    </border>
    <border>
      <left/>
      <right/>
      <top style="hair"/>
      <bottom style="thin"/>
    </border>
    <border>
      <left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/>
      <bottom/>
    </border>
    <border>
      <left style="thin"/>
      <right style="medium"/>
      <top style="thin"/>
      <bottom style="double"/>
    </border>
    <border>
      <left style="thin"/>
      <right style="medium"/>
      <top style="hair"/>
      <bottom style="hair"/>
    </border>
    <border>
      <left style="hair"/>
      <right/>
      <top/>
      <bottom style="double"/>
    </border>
    <border>
      <left style="thin"/>
      <right style="medium"/>
      <top/>
      <bottom style="double"/>
    </border>
    <border>
      <left style="hair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hair"/>
    </border>
    <border>
      <left style="thin"/>
      <right style="medium"/>
      <top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thin"/>
    </border>
    <border>
      <left style="thin"/>
      <right style="medium"/>
      <top style="hair"/>
      <bottom style="thin"/>
    </border>
    <border>
      <left style="thin"/>
      <right style="medium"/>
      <top style="hair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hair"/>
    </border>
    <border>
      <left style="thin"/>
      <right style="medium"/>
      <top style="thin"/>
      <bottom/>
    </border>
    <border>
      <left style="hair"/>
      <right/>
      <top style="hair"/>
      <bottom style="hair"/>
    </border>
    <border>
      <left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5">
    <xf numFmtId="0" fontId="0" fillId="0" borderId="0" xfId="0" applyFont="1" applyAlignment="1">
      <alignment/>
    </xf>
    <xf numFmtId="0" fontId="3" fillId="0" borderId="10" xfId="56" applyFont="1" applyFill="1" applyBorder="1" applyAlignment="1" applyProtection="1">
      <alignment vertical="top"/>
      <protection/>
    </xf>
    <xf numFmtId="0" fontId="4" fillId="0" borderId="0" xfId="56" applyFont="1" applyFill="1" applyBorder="1" applyAlignment="1" applyProtection="1">
      <alignment vertical="center"/>
      <protection/>
    </xf>
    <xf numFmtId="0" fontId="4" fillId="0" borderId="11" xfId="56" applyFont="1" applyFill="1" applyBorder="1" applyAlignment="1" applyProtection="1">
      <alignment vertical="center"/>
      <protection/>
    </xf>
    <xf numFmtId="49" fontId="4" fillId="33" borderId="11" xfId="56" applyNumberFormat="1" applyFont="1" applyFill="1" applyBorder="1" applyAlignment="1" applyProtection="1">
      <alignment vertical="center"/>
      <protection/>
    </xf>
    <xf numFmtId="49" fontId="4" fillId="33" borderId="0" xfId="56" applyNumberFormat="1" applyFont="1" applyFill="1" applyBorder="1" applyAlignment="1" applyProtection="1">
      <alignment vertical="center"/>
      <protection/>
    </xf>
    <xf numFmtId="49" fontId="4" fillId="33" borderId="0" xfId="56" applyNumberFormat="1" applyFont="1" applyFill="1" applyBorder="1" applyAlignment="1" applyProtection="1">
      <alignment horizontal="centerContinuous" vertical="center"/>
      <protection/>
    </xf>
    <xf numFmtId="49" fontId="4" fillId="33" borderId="12" xfId="56" applyNumberFormat="1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 applyProtection="1">
      <alignment vertical="center"/>
      <protection/>
    </xf>
    <xf numFmtId="49" fontId="6" fillId="33" borderId="11" xfId="56" applyNumberFormat="1" applyFont="1" applyFill="1" applyBorder="1" applyAlignment="1" applyProtection="1">
      <alignment vertical="center"/>
      <protection/>
    </xf>
    <xf numFmtId="49" fontId="3" fillId="33" borderId="0" xfId="56" applyNumberFormat="1" applyFont="1" applyFill="1" applyBorder="1" applyAlignment="1" applyProtection="1">
      <alignment vertical="center"/>
      <protection/>
    </xf>
    <xf numFmtId="49" fontId="7" fillId="33" borderId="11" xfId="56" applyNumberFormat="1" applyFont="1" applyFill="1" applyBorder="1" applyAlignment="1" applyProtection="1">
      <alignment vertical="center"/>
      <protection/>
    </xf>
    <xf numFmtId="49" fontId="4" fillId="33" borderId="14" xfId="56" applyNumberFormat="1" applyFont="1" applyFill="1" applyBorder="1" applyAlignment="1" applyProtection="1">
      <alignment vertical="center"/>
      <protection locked="0"/>
    </xf>
    <xf numFmtId="0" fontId="4" fillId="0" borderId="15" xfId="56" applyFont="1" applyFill="1" applyBorder="1" applyAlignment="1" applyProtection="1">
      <alignment vertical="center"/>
      <protection/>
    </xf>
    <xf numFmtId="49" fontId="4" fillId="33" borderId="16" xfId="56" applyNumberFormat="1" applyFont="1" applyFill="1" applyBorder="1" applyAlignment="1" applyProtection="1">
      <alignment vertical="center"/>
      <protection/>
    </xf>
    <xf numFmtId="49" fontId="4" fillId="33" borderId="10" xfId="56" applyNumberFormat="1" applyFont="1" applyFill="1" applyBorder="1" applyAlignment="1" applyProtection="1">
      <alignment vertical="center"/>
      <protection/>
    </xf>
    <xf numFmtId="49" fontId="4" fillId="0" borderId="0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Font="1" applyFill="1" applyBorder="1" applyAlignment="1" applyProtection="1">
      <alignment horizontal="center" vertical="center" textRotation="90"/>
      <protection/>
    </xf>
    <xf numFmtId="1" fontId="8" fillId="0" borderId="17" xfId="56" applyNumberFormat="1" applyFont="1" applyFill="1" applyBorder="1" applyAlignment="1" applyProtection="1">
      <alignment horizontal="center" vertical="center"/>
      <protection/>
    </xf>
    <xf numFmtId="1" fontId="8" fillId="0" borderId="18" xfId="56" applyNumberFormat="1" applyFont="1" applyFill="1" applyBorder="1" applyAlignment="1" applyProtection="1">
      <alignment horizontal="center" vertical="center"/>
      <protection/>
    </xf>
    <xf numFmtId="1" fontId="8" fillId="0" borderId="19" xfId="56" applyNumberFormat="1" applyFont="1" applyFill="1" applyBorder="1" applyAlignment="1" applyProtection="1">
      <alignment horizontal="center" vertical="center"/>
      <protection/>
    </xf>
    <xf numFmtId="1" fontId="8" fillId="0" borderId="20" xfId="56" applyNumberFormat="1" applyFont="1" applyFill="1" applyBorder="1" applyAlignment="1" applyProtection="1">
      <alignment horizontal="center" vertical="center"/>
      <protection/>
    </xf>
    <xf numFmtId="1" fontId="8" fillId="0" borderId="21" xfId="56" applyNumberFormat="1" applyFont="1" applyFill="1" applyBorder="1" applyAlignment="1" applyProtection="1">
      <alignment horizontal="center" vertical="center"/>
      <protection/>
    </xf>
    <xf numFmtId="1" fontId="8" fillId="0" borderId="22" xfId="56" applyNumberFormat="1" applyFont="1" applyFill="1" applyBorder="1" applyAlignment="1" applyProtection="1">
      <alignment horizontal="center" vertical="center"/>
      <protection/>
    </xf>
    <xf numFmtId="1" fontId="8" fillId="0" borderId="23" xfId="56" applyNumberFormat="1" applyFont="1" applyFill="1" applyBorder="1" applyAlignment="1" applyProtection="1">
      <alignment horizontal="center" vertical="center"/>
      <protection/>
    </xf>
    <xf numFmtId="0" fontId="3" fillId="0" borderId="24" xfId="56" applyFont="1" applyFill="1" applyBorder="1" applyAlignment="1" applyProtection="1">
      <alignment vertical="center" wrapText="1"/>
      <protection/>
    </xf>
    <xf numFmtId="0" fontId="3" fillId="0" borderId="24" xfId="56" applyFont="1" applyFill="1" applyBorder="1" applyAlignment="1" applyProtection="1">
      <alignment horizontal="left" vertical="center" wrapText="1"/>
      <protection/>
    </xf>
    <xf numFmtId="0" fontId="3" fillId="0" borderId="25" xfId="56" applyFont="1" applyFill="1" applyBorder="1" applyAlignment="1" applyProtection="1">
      <alignment vertical="center"/>
      <protection/>
    </xf>
    <xf numFmtId="0" fontId="3" fillId="0" borderId="26" xfId="56" applyFont="1" applyFill="1" applyBorder="1" applyAlignment="1" applyProtection="1">
      <alignment vertical="center"/>
      <protection/>
    </xf>
    <xf numFmtId="0" fontId="3" fillId="0" borderId="27" xfId="56" applyFont="1" applyFill="1" applyBorder="1" applyAlignment="1" applyProtection="1">
      <alignment vertical="center"/>
      <protection/>
    </xf>
    <xf numFmtId="0" fontId="3" fillId="0" borderId="28" xfId="56" applyFont="1" applyFill="1" applyBorder="1" applyAlignment="1" applyProtection="1">
      <alignment vertical="center"/>
      <protection/>
    </xf>
    <xf numFmtId="0" fontId="3" fillId="0" borderId="13" xfId="56" applyFont="1" applyFill="1" applyBorder="1" applyAlignment="1" applyProtection="1">
      <alignment vertical="center"/>
      <protection/>
    </xf>
    <xf numFmtId="0" fontId="3" fillId="0" borderId="0" xfId="56" applyFont="1" applyFill="1" applyBorder="1" applyAlignment="1" applyProtection="1">
      <alignment vertical="center"/>
      <protection/>
    </xf>
    <xf numFmtId="0" fontId="3" fillId="0" borderId="13" xfId="56" applyFont="1" applyFill="1" applyBorder="1" applyAlignment="1" applyProtection="1">
      <alignment horizontal="left" vertical="center"/>
      <protection locked="0"/>
    </xf>
    <xf numFmtId="0" fontId="3" fillId="0" borderId="29" xfId="56" applyFont="1" applyFill="1" applyBorder="1" applyAlignment="1" applyProtection="1">
      <alignment vertical="center" wrapText="1"/>
      <protection/>
    </xf>
    <xf numFmtId="0" fontId="3" fillId="0" borderId="29" xfId="56" applyFont="1" applyFill="1" applyBorder="1" applyAlignment="1" applyProtection="1">
      <alignment horizontal="left" vertical="center" wrapText="1"/>
      <protection/>
    </xf>
    <xf numFmtId="3" fontId="3" fillId="0" borderId="29" xfId="56" applyNumberFormat="1" applyFont="1" applyFill="1" applyBorder="1" applyAlignment="1" applyProtection="1">
      <alignment horizontal="right" vertical="center"/>
      <protection/>
    </xf>
    <xf numFmtId="3" fontId="3" fillId="0" borderId="30" xfId="56" applyNumberFormat="1" applyFont="1" applyFill="1" applyBorder="1" applyAlignment="1" applyProtection="1">
      <alignment horizontal="right" vertical="center"/>
      <protection/>
    </xf>
    <xf numFmtId="3" fontId="3" fillId="0" borderId="31" xfId="56" applyNumberFormat="1" applyFont="1" applyFill="1" applyBorder="1" applyAlignment="1" applyProtection="1">
      <alignment horizontal="right" vertical="center"/>
      <protection/>
    </xf>
    <xf numFmtId="3" fontId="3" fillId="0" borderId="32" xfId="56" applyNumberFormat="1" applyFont="1" applyFill="1" applyBorder="1" applyAlignment="1" applyProtection="1">
      <alignment horizontal="right" vertical="center"/>
      <protection/>
    </xf>
    <xf numFmtId="3" fontId="3" fillId="0" borderId="33" xfId="56" applyNumberFormat="1" applyFont="1" applyFill="1" applyBorder="1" applyAlignment="1" applyProtection="1">
      <alignment horizontal="right" vertical="center"/>
      <protection/>
    </xf>
    <xf numFmtId="3" fontId="3" fillId="0" borderId="34" xfId="56" applyNumberFormat="1" applyFont="1" applyFill="1" applyBorder="1" applyAlignment="1" applyProtection="1">
      <alignment horizontal="right" vertical="center"/>
      <protection/>
    </xf>
    <xf numFmtId="3" fontId="3" fillId="0" borderId="35" xfId="56" applyNumberFormat="1" applyFont="1" applyFill="1" applyBorder="1" applyAlignment="1" applyProtection="1">
      <alignment horizontal="right" vertical="center"/>
      <protection/>
    </xf>
    <xf numFmtId="3" fontId="3" fillId="0" borderId="34" xfId="56" applyNumberFormat="1" applyFont="1" applyFill="1" applyBorder="1" applyAlignment="1" applyProtection="1">
      <alignment horizontal="left" vertical="center" wrapText="1"/>
      <protection locked="0"/>
    </xf>
    <xf numFmtId="3" fontId="3" fillId="0" borderId="0" xfId="56" applyNumberFormat="1" applyFont="1" applyFill="1" applyBorder="1" applyAlignment="1" applyProtection="1">
      <alignment vertical="center"/>
      <protection/>
    </xf>
    <xf numFmtId="0" fontId="4" fillId="0" borderId="17" xfId="56" applyFont="1" applyFill="1" applyBorder="1" applyAlignment="1" applyProtection="1">
      <alignment vertical="center" wrapText="1"/>
      <protection/>
    </xf>
    <xf numFmtId="0" fontId="4" fillId="0" borderId="17" xfId="56" applyFont="1" applyFill="1" applyBorder="1" applyAlignment="1" applyProtection="1">
      <alignment horizontal="left" vertical="center" wrapText="1"/>
      <protection/>
    </xf>
    <xf numFmtId="3" fontId="4" fillId="0" borderId="17" xfId="56" applyNumberFormat="1" applyFont="1" applyFill="1" applyBorder="1" applyAlignment="1" applyProtection="1">
      <alignment horizontal="right" vertical="center"/>
      <protection/>
    </xf>
    <xf numFmtId="3" fontId="4" fillId="0" borderId="21" xfId="56" applyNumberFormat="1" applyFont="1" applyFill="1" applyBorder="1" applyAlignment="1" applyProtection="1">
      <alignment horizontal="right" vertical="center"/>
      <protection/>
    </xf>
    <xf numFmtId="3" fontId="4" fillId="0" borderId="19" xfId="56" applyNumberFormat="1" applyFont="1" applyFill="1" applyBorder="1" applyAlignment="1" applyProtection="1">
      <alignment horizontal="right" vertical="center"/>
      <protection/>
    </xf>
    <xf numFmtId="3" fontId="4" fillId="0" borderId="20" xfId="56" applyNumberFormat="1" applyFont="1" applyFill="1" applyBorder="1" applyAlignment="1" applyProtection="1">
      <alignment horizontal="right" vertical="center"/>
      <protection/>
    </xf>
    <xf numFmtId="3" fontId="4" fillId="0" borderId="18" xfId="56" applyNumberFormat="1" applyFont="1" applyFill="1" applyBorder="1" applyAlignment="1" applyProtection="1">
      <alignment horizontal="right" vertical="center"/>
      <protection/>
    </xf>
    <xf numFmtId="3" fontId="4" fillId="0" borderId="22" xfId="56" applyNumberFormat="1" applyFont="1" applyFill="1" applyBorder="1" applyAlignment="1" applyProtection="1">
      <alignment horizontal="right" vertical="center"/>
      <protection/>
    </xf>
    <xf numFmtId="3" fontId="4" fillId="0" borderId="23" xfId="56" applyNumberFormat="1" applyFont="1" applyFill="1" applyBorder="1" applyAlignment="1" applyProtection="1">
      <alignment horizontal="right" vertical="center"/>
      <protection/>
    </xf>
    <xf numFmtId="3" fontId="4" fillId="0" borderId="22" xfId="56" applyNumberFormat="1" applyFont="1" applyFill="1" applyBorder="1" applyAlignment="1" applyProtection="1">
      <alignment horizontal="left" vertical="center" wrapText="1"/>
      <protection locked="0"/>
    </xf>
    <xf numFmtId="0" fontId="4" fillId="0" borderId="24" xfId="56" applyFont="1" applyFill="1" applyBorder="1" applyAlignment="1" applyProtection="1">
      <alignment vertical="center" wrapText="1"/>
      <protection/>
    </xf>
    <xf numFmtId="0" fontId="4" fillId="0" borderId="24" xfId="56" applyFont="1" applyFill="1" applyBorder="1" applyAlignment="1" applyProtection="1">
      <alignment horizontal="right" vertical="center" wrapText="1"/>
      <protection/>
    </xf>
    <xf numFmtId="3" fontId="4" fillId="0" borderId="24" xfId="56" applyNumberFormat="1" applyFont="1" applyFill="1" applyBorder="1" applyAlignment="1" applyProtection="1">
      <alignment horizontal="right" vertical="center"/>
      <protection/>
    </xf>
    <xf numFmtId="3" fontId="4" fillId="0" borderId="28" xfId="56" applyNumberFormat="1" applyFont="1" applyFill="1" applyBorder="1" applyAlignment="1" applyProtection="1">
      <alignment horizontal="right" vertical="center"/>
      <protection locked="0"/>
    </xf>
    <xf numFmtId="3" fontId="4" fillId="0" borderId="26" xfId="56" applyNumberFormat="1" applyFont="1" applyFill="1" applyBorder="1" applyAlignment="1" applyProtection="1">
      <alignment horizontal="right" vertical="center"/>
      <protection locked="0"/>
    </xf>
    <xf numFmtId="3" fontId="4" fillId="0" borderId="27" xfId="56" applyNumberFormat="1" applyFont="1" applyFill="1" applyBorder="1" applyAlignment="1" applyProtection="1">
      <alignment horizontal="right" vertical="center"/>
      <protection locked="0"/>
    </xf>
    <xf numFmtId="3" fontId="4" fillId="0" borderId="25" xfId="56" applyNumberFormat="1" applyFont="1" applyFill="1" applyBorder="1" applyAlignment="1" applyProtection="1">
      <alignment horizontal="right" vertical="center"/>
      <protection locked="0"/>
    </xf>
    <xf numFmtId="3" fontId="4" fillId="0" borderId="13" xfId="56" applyNumberFormat="1" applyFont="1" applyFill="1" applyBorder="1" applyAlignment="1" applyProtection="1">
      <alignment horizontal="right" vertical="center"/>
      <protection locked="0"/>
    </xf>
    <xf numFmtId="3" fontId="4" fillId="0" borderId="0" xfId="56" applyNumberFormat="1" applyFont="1" applyFill="1" applyBorder="1" applyAlignment="1" applyProtection="1">
      <alignment horizontal="right" vertical="center"/>
      <protection locked="0"/>
    </xf>
    <xf numFmtId="3" fontId="4" fillId="0" borderId="13" xfId="56" applyNumberFormat="1" applyFont="1" applyFill="1" applyBorder="1" applyAlignment="1" applyProtection="1">
      <alignment horizontal="left" vertical="center" wrapText="1"/>
      <protection locked="0"/>
    </xf>
    <xf numFmtId="0" fontId="4" fillId="0" borderId="36" xfId="56" applyFont="1" applyFill="1" applyBorder="1" applyAlignment="1" applyProtection="1">
      <alignment vertical="center" wrapText="1"/>
      <protection/>
    </xf>
    <xf numFmtId="0" fontId="4" fillId="0" borderId="36" xfId="56" applyFont="1" applyFill="1" applyBorder="1" applyAlignment="1" applyProtection="1">
      <alignment horizontal="right" vertical="center" wrapText="1"/>
      <protection/>
    </xf>
    <xf numFmtId="3" fontId="4" fillId="0" borderId="36" xfId="56" applyNumberFormat="1" applyFont="1" applyFill="1" applyBorder="1" applyAlignment="1" applyProtection="1">
      <alignment horizontal="right" vertical="center"/>
      <protection/>
    </xf>
    <xf numFmtId="3" fontId="4" fillId="0" borderId="37" xfId="56" applyNumberFormat="1" applyFont="1" applyFill="1" applyBorder="1" applyAlignment="1" applyProtection="1">
      <alignment horizontal="right" vertical="center"/>
      <protection locked="0"/>
    </xf>
    <xf numFmtId="3" fontId="4" fillId="0" borderId="38" xfId="56" applyNumberFormat="1" applyFont="1" applyFill="1" applyBorder="1" applyAlignment="1" applyProtection="1">
      <alignment horizontal="right" vertical="center"/>
      <protection locked="0"/>
    </xf>
    <xf numFmtId="3" fontId="4" fillId="0" borderId="39" xfId="56" applyNumberFormat="1" applyFont="1" applyFill="1" applyBorder="1" applyAlignment="1" applyProtection="1">
      <alignment horizontal="right" vertical="center"/>
      <protection locked="0"/>
    </xf>
    <xf numFmtId="3" fontId="4" fillId="0" borderId="40" xfId="56" applyNumberFormat="1" applyFont="1" applyFill="1" applyBorder="1" applyAlignment="1" applyProtection="1">
      <alignment horizontal="right" vertical="center"/>
      <protection locked="0"/>
    </xf>
    <xf numFmtId="3" fontId="4" fillId="0" borderId="15" xfId="56" applyNumberFormat="1" applyFont="1" applyFill="1" applyBorder="1" applyAlignment="1" applyProtection="1">
      <alignment horizontal="right" vertical="center"/>
      <protection locked="0"/>
    </xf>
    <xf numFmtId="3" fontId="4" fillId="0" borderId="14" xfId="56" applyNumberFormat="1" applyFont="1" applyFill="1" applyBorder="1" applyAlignment="1" applyProtection="1">
      <alignment horizontal="right" vertical="center"/>
      <protection locked="0"/>
    </xf>
    <xf numFmtId="3" fontId="4" fillId="0" borderId="15" xfId="56" applyNumberFormat="1" applyFont="1" applyFill="1" applyBorder="1" applyAlignment="1" applyProtection="1">
      <alignment horizontal="left" vertical="center" wrapText="1"/>
      <protection locked="0"/>
    </xf>
    <xf numFmtId="0" fontId="3" fillId="0" borderId="41" xfId="56" applyFont="1" applyFill="1" applyBorder="1" applyAlignment="1" applyProtection="1">
      <alignment horizontal="left" vertical="center" wrapText="1"/>
      <protection/>
    </xf>
    <xf numFmtId="3" fontId="4" fillId="0" borderId="41" xfId="56" applyNumberFormat="1" applyFont="1" applyFill="1" applyBorder="1" applyAlignment="1" applyProtection="1">
      <alignment vertical="center"/>
      <protection/>
    </xf>
    <xf numFmtId="3" fontId="4" fillId="0" borderId="42" xfId="56" applyNumberFormat="1" applyFont="1" applyFill="1" applyBorder="1" applyAlignment="1" applyProtection="1">
      <alignment vertical="center"/>
      <protection locked="0"/>
    </xf>
    <xf numFmtId="3" fontId="4" fillId="0" borderId="43" xfId="56" applyNumberFormat="1" applyFont="1" applyFill="1" applyBorder="1" applyAlignment="1" applyProtection="1">
      <alignment vertical="center"/>
      <protection locked="0"/>
    </xf>
    <xf numFmtId="3" fontId="4" fillId="0" borderId="44" xfId="56" applyNumberFormat="1" applyFont="1" applyFill="1" applyBorder="1" applyAlignment="1" applyProtection="1">
      <alignment vertical="center"/>
      <protection locked="0"/>
    </xf>
    <xf numFmtId="3" fontId="4" fillId="0" borderId="45" xfId="56" applyNumberFormat="1" applyFont="1" applyFill="1" applyBorder="1" applyAlignment="1" applyProtection="1">
      <alignment vertical="center"/>
      <protection locked="0"/>
    </xf>
    <xf numFmtId="3" fontId="4" fillId="0" borderId="46" xfId="56" applyNumberFormat="1" applyFont="1" applyFill="1" applyBorder="1" applyAlignment="1" applyProtection="1">
      <alignment vertical="center"/>
      <protection locked="0"/>
    </xf>
    <xf numFmtId="3" fontId="4" fillId="0" borderId="45" xfId="56" applyNumberFormat="1" applyFont="1" applyFill="1" applyBorder="1" applyAlignment="1" applyProtection="1">
      <alignment horizontal="center" vertical="center"/>
      <protection/>
    </xf>
    <xf numFmtId="3" fontId="4" fillId="0" borderId="42" xfId="56" applyNumberFormat="1" applyFont="1" applyFill="1" applyBorder="1" applyAlignment="1" applyProtection="1">
      <alignment horizontal="center" vertical="center"/>
      <protection/>
    </xf>
    <xf numFmtId="3" fontId="4" fillId="0" borderId="46" xfId="56" applyNumberFormat="1" applyFont="1" applyFill="1" applyBorder="1" applyAlignment="1" applyProtection="1">
      <alignment horizontal="center" vertical="center"/>
      <protection/>
    </xf>
    <xf numFmtId="3" fontId="4" fillId="0" borderId="47" xfId="56" applyNumberFormat="1" applyFont="1" applyFill="1" applyBorder="1" applyAlignment="1" applyProtection="1">
      <alignment horizontal="center" vertical="center"/>
      <protection/>
    </xf>
    <xf numFmtId="3" fontId="4" fillId="0" borderId="43" xfId="56" applyNumberFormat="1" applyFont="1" applyFill="1" applyBorder="1" applyAlignment="1" applyProtection="1">
      <alignment horizontal="center" vertical="center"/>
      <protection/>
    </xf>
    <xf numFmtId="3" fontId="4" fillId="0" borderId="46" xfId="56" applyNumberFormat="1" applyFont="1" applyFill="1" applyBorder="1" applyAlignment="1" applyProtection="1">
      <alignment horizontal="left" vertical="center" wrapText="1"/>
      <protection locked="0"/>
    </xf>
    <xf numFmtId="0" fontId="3" fillId="0" borderId="48" xfId="56" applyFont="1" applyFill="1" applyBorder="1" applyAlignment="1" applyProtection="1">
      <alignment horizontal="left" vertical="center" wrapText="1"/>
      <protection/>
    </xf>
    <xf numFmtId="3" fontId="4" fillId="0" borderId="48" xfId="56" applyNumberFormat="1" applyFont="1" applyFill="1" applyBorder="1" applyAlignment="1" applyProtection="1">
      <alignment vertical="center"/>
      <protection/>
    </xf>
    <xf numFmtId="3" fontId="4" fillId="0" borderId="49" xfId="56" applyNumberFormat="1" applyFont="1" applyFill="1" applyBorder="1" applyAlignment="1" applyProtection="1">
      <alignment horizontal="center" vertical="center"/>
      <protection locked="0"/>
    </xf>
    <xf numFmtId="3" fontId="4" fillId="0" borderId="50" xfId="56" applyNumberFormat="1" applyFont="1" applyFill="1" applyBorder="1" applyAlignment="1" applyProtection="1">
      <alignment horizontal="center" vertical="center"/>
      <protection locked="0"/>
    </xf>
    <xf numFmtId="3" fontId="4" fillId="0" borderId="51" xfId="56" applyNumberFormat="1" applyFont="1" applyFill="1" applyBorder="1" applyAlignment="1" applyProtection="1">
      <alignment horizontal="right" vertical="center"/>
      <protection locked="0"/>
    </xf>
    <xf numFmtId="3" fontId="4" fillId="0" borderId="52" xfId="56" applyNumberFormat="1" applyFont="1" applyFill="1" applyBorder="1" applyAlignment="1" applyProtection="1">
      <alignment horizontal="center" vertical="center"/>
      <protection/>
    </xf>
    <xf numFmtId="3" fontId="4" fillId="0" borderId="49" xfId="56" applyNumberFormat="1" applyFont="1" applyFill="1" applyBorder="1" applyAlignment="1" applyProtection="1">
      <alignment horizontal="center" vertical="center"/>
      <protection/>
    </xf>
    <xf numFmtId="3" fontId="4" fillId="0" borderId="53" xfId="56" applyNumberFormat="1" applyFont="1" applyFill="1" applyBorder="1" applyAlignment="1" applyProtection="1">
      <alignment horizontal="center" vertical="center"/>
      <protection/>
    </xf>
    <xf numFmtId="3" fontId="4" fillId="0" borderId="10" xfId="56" applyNumberFormat="1" applyFont="1" applyFill="1" applyBorder="1" applyAlignment="1" applyProtection="1">
      <alignment horizontal="center" vertical="center"/>
      <protection/>
    </xf>
    <xf numFmtId="3" fontId="4" fillId="0" borderId="50" xfId="56" applyNumberFormat="1" applyFont="1" applyFill="1" applyBorder="1" applyAlignment="1" applyProtection="1">
      <alignment horizontal="center" vertical="center"/>
      <protection/>
    </xf>
    <xf numFmtId="3" fontId="4" fillId="0" borderId="53" xfId="56" applyNumberFormat="1" applyFont="1" applyFill="1" applyBorder="1" applyAlignment="1" applyProtection="1">
      <alignment horizontal="left" vertical="center" wrapText="1"/>
      <protection locked="0"/>
    </xf>
    <xf numFmtId="3" fontId="4" fillId="0" borderId="51" xfId="56" applyNumberFormat="1" applyFont="1" applyFill="1" applyBorder="1" applyAlignment="1" applyProtection="1">
      <alignment horizontal="center" vertical="center"/>
      <protection/>
    </xf>
    <xf numFmtId="3" fontId="4" fillId="0" borderId="52" xfId="56" applyNumberFormat="1" applyFont="1" applyFill="1" applyBorder="1" applyAlignment="1" applyProtection="1">
      <alignment vertical="center"/>
      <protection/>
    </xf>
    <xf numFmtId="3" fontId="4" fillId="0" borderId="49" xfId="56" applyNumberFormat="1" applyFont="1" applyFill="1" applyBorder="1" applyAlignment="1" applyProtection="1">
      <alignment vertical="center"/>
      <protection/>
    </xf>
    <xf numFmtId="3" fontId="4" fillId="0" borderId="53" xfId="56" applyNumberFormat="1" applyFont="1" applyFill="1" applyBorder="1" applyAlignment="1" applyProtection="1">
      <alignment vertical="center"/>
      <protection/>
    </xf>
    <xf numFmtId="0" fontId="3" fillId="0" borderId="48" xfId="56" applyFont="1" applyFill="1" applyBorder="1" applyAlignment="1" applyProtection="1">
      <alignment horizontal="center" vertical="center" wrapText="1"/>
      <protection/>
    </xf>
    <xf numFmtId="0" fontId="4" fillId="0" borderId="24" xfId="56" applyFont="1" applyFill="1" applyBorder="1" applyAlignment="1" applyProtection="1">
      <alignment horizontal="left" vertical="center" wrapText="1"/>
      <protection/>
    </xf>
    <xf numFmtId="3" fontId="4" fillId="0" borderId="24" xfId="56" applyNumberFormat="1" applyFont="1" applyFill="1" applyBorder="1" applyAlignment="1" applyProtection="1">
      <alignment vertical="center"/>
      <protection/>
    </xf>
    <xf numFmtId="3" fontId="4" fillId="0" borderId="28" xfId="56" applyNumberFormat="1" applyFont="1" applyFill="1" applyBorder="1" applyAlignment="1" applyProtection="1">
      <alignment horizontal="center" vertical="center"/>
      <protection/>
    </xf>
    <xf numFmtId="3" fontId="4" fillId="0" borderId="26" xfId="56" applyNumberFormat="1" applyFont="1" applyFill="1" applyBorder="1" applyAlignment="1" applyProtection="1">
      <alignment horizontal="center" vertical="center"/>
      <protection/>
    </xf>
    <xf numFmtId="3" fontId="4" fillId="0" borderId="27" xfId="56" applyNumberFormat="1" applyFont="1" applyFill="1" applyBorder="1" applyAlignment="1" applyProtection="1">
      <alignment horizontal="center" vertical="center"/>
      <protection/>
    </xf>
    <xf numFmtId="3" fontId="4" fillId="0" borderId="25" xfId="56" applyNumberFormat="1" applyFont="1" applyFill="1" applyBorder="1" applyAlignment="1" applyProtection="1">
      <alignment horizontal="center" vertical="center"/>
      <protection/>
    </xf>
    <xf numFmtId="3" fontId="4" fillId="0" borderId="13" xfId="56" applyNumberFormat="1" applyFont="1" applyFill="1" applyBorder="1" applyAlignment="1" applyProtection="1">
      <alignment horizontal="center" vertical="center"/>
      <protection/>
    </xf>
    <xf numFmtId="3" fontId="4" fillId="0" borderId="25" xfId="56" applyNumberFormat="1" applyFont="1" applyFill="1" applyBorder="1" applyAlignment="1" applyProtection="1">
      <alignment vertical="center"/>
      <protection locked="0"/>
    </xf>
    <xf numFmtId="3" fontId="4" fillId="0" borderId="28" xfId="56" applyNumberFormat="1" applyFont="1" applyFill="1" applyBorder="1" applyAlignment="1" applyProtection="1">
      <alignment vertical="center"/>
      <protection locked="0"/>
    </xf>
    <xf numFmtId="3" fontId="4" fillId="0" borderId="13" xfId="56" applyNumberFormat="1" applyFont="1" applyFill="1" applyBorder="1" applyAlignment="1" applyProtection="1">
      <alignment vertical="center"/>
      <protection locked="0"/>
    </xf>
    <xf numFmtId="3" fontId="4" fillId="0" borderId="0" xfId="56" applyNumberFormat="1" applyFont="1" applyFill="1" applyBorder="1" applyAlignment="1" applyProtection="1">
      <alignment horizontal="center" vertical="center"/>
      <protection/>
    </xf>
    <xf numFmtId="0" fontId="4" fillId="0" borderId="36" xfId="56" applyFont="1" applyFill="1" applyBorder="1" applyAlignment="1" applyProtection="1">
      <alignment horizontal="left" vertical="center" wrapText="1"/>
      <protection/>
    </xf>
    <xf numFmtId="3" fontId="4" fillId="0" borderId="36" xfId="56" applyNumberFormat="1" applyFont="1" applyFill="1" applyBorder="1" applyAlignment="1" applyProtection="1">
      <alignment vertical="center"/>
      <protection/>
    </xf>
    <xf numFmtId="3" fontId="4" fillId="0" borderId="37" xfId="56" applyNumberFormat="1" applyFont="1" applyFill="1" applyBorder="1" applyAlignment="1" applyProtection="1">
      <alignment horizontal="center" vertical="center"/>
      <protection/>
    </xf>
    <xf numFmtId="3" fontId="4" fillId="0" borderId="38" xfId="56" applyNumberFormat="1" applyFont="1" applyFill="1" applyBorder="1" applyAlignment="1" applyProtection="1">
      <alignment horizontal="center" vertical="center"/>
      <protection/>
    </xf>
    <xf numFmtId="3" fontId="4" fillId="0" borderId="39" xfId="56" applyNumberFormat="1" applyFont="1" applyFill="1" applyBorder="1" applyAlignment="1" applyProtection="1">
      <alignment horizontal="center" vertical="center"/>
      <protection/>
    </xf>
    <xf numFmtId="3" fontId="4" fillId="0" borderId="40" xfId="56" applyNumberFormat="1" applyFont="1" applyFill="1" applyBorder="1" applyAlignment="1" applyProtection="1">
      <alignment horizontal="center" vertical="center"/>
      <protection/>
    </xf>
    <xf numFmtId="3" fontId="4" fillId="0" borderId="15" xfId="56" applyNumberFormat="1" applyFont="1" applyFill="1" applyBorder="1" applyAlignment="1" applyProtection="1">
      <alignment horizontal="center" vertical="center"/>
      <protection/>
    </xf>
    <xf numFmtId="3" fontId="4" fillId="0" borderId="40" xfId="56" applyNumberFormat="1" applyFont="1" applyFill="1" applyBorder="1" applyAlignment="1" applyProtection="1">
      <alignment vertical="center"/>
      <protection locked="0"/>
    </xf>
    <xf numFmtId="3" fontId="4" fillId="0" borderId="37" xfId="56" applyNumberFormat="1" applyFont="1" applyFill="1" applyBorder="1" applyAlignment="1" applyProtection="1">
      <alignment vertical="center"/>
      <protection locked="0"/>
    </xf>
    <xf numFmtId="3" fontId="4" fillId="0" borderId="15" xfId="56" applyNumberFormat="1" applyFont="1" applyFill="1" applyBorder="1" applyAlignment="1" applyProtection="1">
      <alignment vertical="center"/>
      <protection locked="0"/>
    </xf>
    <xf numFmtId="3" fontId="4" fillId="0" borderId="14" xfId="56" applyNumberFormat="1" applyFont="1" applyFill="1" applyBorder="1" applyAlignment="1" applyProtection="1">
      <alignment horizontal="center" vertical="center"/>
      <protection/>
    </xf>
    <xf numFmtId="0" fontId="4" fillId="0" borderId="54" xfId="56" applyFont="1" applyFill="1" applyBorder="1" applyAlignment="1" applyProtection="1">
      <alignment horizontal="right" vertical="center" wrapText="1"/>
      <protection/>
    </xf>
    <xf numFmtId="0" fontId="4" fillId="0" borderId="54" xfId="56" applyFont="1" applyFill="1" applyBorder="1" applyAlignment="1" applyProtection="1">
      <alignment horizontal="left" vertical="center" wrapText="1"/>
      <protection/>
    </xf>
    <xf numFmtId="3" fontId="4" fillId="0" borderId="54" xfId="56" applyNumberFormat="1" applyFont="1" applyFill="1" applyBorder="1" applyAlignment="1" applyProtection="1">
      <alignment vertical="center"/>
      <protection/>
    </xf>
    <xf numFmtId="3" fontId="4" fillId="0" borderId="55" xfId="56" applyNumberFormat="1" applyFont="1" applyFill="1" applyBorder="1" applyAlignment="1" applyProtection="1">
      <alignment horizontal="center" vertical="center"/>
      <protection/>
    </xf>
    <xf numFmtId="3" fontId="4" fillId="0" borderId="56" xfId="56" applyNumberFormat="1" applyFont="1" applyFill="1" applyBorder="1" applyAlignment="1" applyProtection="1">
      <alignment horizontal="center" vertical="center"/>
      <protection/>
    </xf>
    <xf numFmtId="3" fontId="4" fillId="0" borderId="57" xfId="56" applyNumberFormat="1" applyFont="1" applyFill="1" applyBorder="1" applyAlignment="1" applyProtection="1">
      <alignment horizontal="center" vertical="center"/>
      <protection/>
    </xf>
    <xf numFmtId="3" fontId="4" fillId="0" borderId="58" xfId="56" applyNumberFormat="1" applyFont="1" applyFill="1" applyBorder="1" applyAlignment="1" applyProtection="1">
      <alignment horizontal="center" vertical="center"/>
      <protection/>
    </xf>
    <xf numFmtId="3" fontId="4" fillId="0" borderId="59" xfId="56" applyNumberFormat="1" applyFont="1" applyFill="1" applyBorder="1" applyAlignment="1" applyProtection="1">
      <alignment horizontal="center" vertical="center"/>
      <protection/>
    </xf>
    <xf numFmtId="3" fontId="4" fillId="0" borderId="58" xfId="56" applyNumberFormat="1" applyFont="1" applyFill="1" applyBorder="1" applyAlignment="1" applyProtection="1">
      <alignment vertical="center"/>
      <protection locked="0"/>
    </xf>
    <xf numFmtId="3" fontId="4" fillId="0" borderId="55" xfId="56" applyNumberFormat="1" applyFont="1" applyFill="1" applyBorder="1" applyAlignment="1" applyProtection="1">
      <alignment vertical="center"/>
      <protection locked="0"/>
    </xf>
    <xf numFmtId="3" fontId="4" fillId="0" borderId="59" xfId="56" applyNumberFormat="1" applyFont="1" applyFill="1" applyBorder="1" applyAlignment="1" applyProtection="1">
      <alignment vertical="center"/>
      <protection locked="0"/>
    </xf>
    <xf numFmtId="3" fontId="4" fillId="0" borderId="60" xfId="56" applyNumberFormat="1" applyFont="1" applyFill="1" applyBorder="1" applyAlignment="1" applyProtection="1">
      <alignment horizontal="center" vertical="center"/>
      <protection/>
    </xf>
    <xf numFmtId="3" fontId="4" fillId="0" borderId="59" xfId="56" applyNumberFormat="1" applyFont="1" applyFill="1" applyBorder="1" applyAlignment="1" applyProtection="1">
      <alignment horizontal="left" vertical="center" wrapText="1"/>
      <protection locked="0"/>
    </xf>
    <xf numFmtId="3" fontId="4" fillId="0" borderId="48" xfId="56" applyNumberFormat="1" applyFont="1" applyFill="1" applyBorder="1" applyAlignment="1" applyProtection="1">
      <alignment horizontal="right" vertical="center"/>
      <protection/>
    </xf>
    <xf numFmtId="3" fontId="4" fillId="0" borderId="49" xfId="56" applyNumberFormat="1" applyFont="1" applyFill="1" applyBorder="1" applyAlignment="1" applyProtection="1">
      <alignment horizontal="right" vertical="center"/>
      <protection locked="0"/>
    </xf>
    <xf numFmtId="3" fontId="4" fillId="0" borderId="50" xfId="56" applyNumberFormat="1" applyFont="1" applyFill="1" applyBorder="1" applyAlignment="1" applyProtection="1">
      <alignment horizontal="right" vertical="center"/>
      <protection locked="0"/>
    </xf>
    <xf numFmtId="0" fontId="3" fillId="0" borderId="61" xfId="56" applyFont="1" applyFill="1" applyBorder="1" applyAlignment="1" applyProtection="1">
      <alignment horizontal="center" vertical="center" wrapText="1"/>
      <protection/>
    </xf>
    <xf numFmtId="0" fontId="3" fillId="0" borderId="61" xfId="56" applyFont="1" applyFill="1" applyBorder="1" applyAlignment="1" applyProtection="1">
      <alignment horizontal="left" vertical="center" wrapText="1"/>
      <protection/>
    </xf>
    <xf numFmtId="3" fontId="4" fillId="0" borderId="62" xfId="56" applyNumberFormat="1" applyFont="1" applyFill="1" applyBorder="1" applyAlignment="1" applyProtection="1">
      <alignment horizontal="right" vertical="center"/>
      <protection/>
    </xf>
    <xf numFmtId="3" fontId="4" fillId="0" borderId="63" xfId="56" applyNumberFormat="1" applyFont="1" applyFill="1" applyBorder="1" applyAlignment="1" applyProtection="1">
      <alignment horizontal="right" vertical="center"/>
      <protection/>
    </xf>
    <xf numFmtId="3" fontId="4" fillId="0" borderId="64" xfId="56" applyNumberFormat="1" applyFont="1" applyFill="1" applyBorder="1" applyAlignment="1" applyProtection="1">
      <alignment horizontal="right" vertical="center"/>
      <protection/>
    </xf>
    <xf numFmtId="3" fontId="4" fillId="0" borderId="65" xfId="56" applyNumberFormat="1" applyFont="1" applyFill="1" applyBorder="1" applyAlignment="1" applyProtection="1">
      <alignment horizontal="right" vertical="center"/>
      <protection/>
    </xf>
    <xf numFmtId="3" fontId="4" fillId="0" borderId="66" xfId="56" applyNumberFormat="1" applyFont="1" applyFill="1" applyBorder="1" applyAlignment="1" applyProtection="1">
      <alignment horizontal="right" vertical="center"/>
      <protection/>
    </xf>
    <xf numFmtId="3" fontId="4" fillId="0" borderId="54" xfId="56" applyNumberFormat="1" applyFont="1" applyFill="1" applyBorder="1" applyAlignment="1" applyProtection="1">
      <alignment horizontal="right" vertical="center"/>
      <protection/>
    </xf>
    <xf numFmtId="3" fontId="4" fillId="0" borderId="25" xfId="56" applyNumberFormat="1" applyFont="1" applyFill="1" applyBorder="1" applyAlignment="1" applyProtection="1">
      <alignment horizontal="center" vertical="center"/>
      <protection locked="0"/>
    </xf>
    <xf numFmtId="0" fontId="3" fillId="0" borderId="67" xfId="56" applyFont="1" applyFill="1" applyBorder="1" applyAlignment="1" applyProtection="1">
      <alignment horizontal="center" vertical="center" wrapText="1"/>
      <protection/>
    </xf>
    <xf numFmtId="0" fontId="3" fillId="0" borderId="67" xfId="56" applyFont="1" applyFill="1" applyBorder="1" applyAlignment="1" applyProtection="1">
      <alignment horizontal="left" vertical="center" wrapText="1"/>
      <protection/>
    </xf>
    <xf numFmtId="3" fontId="4" fillId="0" borderId="68" xfId="56" applyNumberFormat="1" applyFont="1" applyFill="1" applyBorder="1" applyAlignment="1" applyProtection="1">
      <alignment horizontal="center" vertical="center"/>
      <protection/>
    </xf>
    <xf numFmtId="3" fontId="4" fillId="0" borderId="69" xfId="56" applyNumberFormat="1" applyFont="1" applyFill="1" applyBorder="1" applyAlignment="1" applyProtection="1">
      <alignment horizontal="center" vertical="center"/>
      <protection/>
    </xf>
    <xf numFmtId="3" fontId="4" fillId="0" borderId="70" xfId="56" applyNumberFormat="1" applyFont="1" applyFill="1" applyBorder="1" applyAlignment="1" applyProtection="1">
      <alignment horizontal="center" vertical="center"/>
      <protection/>
    </xf>
    <xf numFmtId="3" fontId="4" fillId="0" borderId="71" xfId="56" applyNumberFormat="1" applyFont="1" applyFill="1" applyBorder="1" applyAlignment="1" applyProtection="1">
      <alignment horizontal="center" vertical="center"/>
      <protection/>
    </xf>
    <xf numFmtId="3" fontId="4" fillId="0" borderId="72" xfId="56" applyNumberFormat="1" applyFont="1" applyFill="1" applyBorder="1" applyAlignment="1" applyProtection="1">
      <alignment horizontal="center" vertical="center"/>
      <protection/>
    </xf>
    <xf numFmtId="3" fontId="4" fillId="0" borderId="10" xfId="56" applyNumberFormat="1" applyFont="1" applyFill="1" applyBorder="1" applyAlignment="1" applyProtection="1">
      <alignment horizontal="right" vertical="center"/>
      <protection/>
    </xf>
    <xf numFmtId="3" fontId="4" fillId="0" borderId="50" xfId="56" applyNumberFormat="1" applyFont="1" applyFill="1" applyBorder="1" applyAlignment="1" applyProtection="1">
      <alignment horizontal="right" vertical="center"/>
      <protection/>
    </xf>
    <xf numFmtId="3" fontId="4" fillId="0" borderId="53" xfId="56" applyNumberFormat="1" applyFont="1" applyFill="1" applyBorder="1" applyAlignment="1" applyProtection="1">
      <alignment horizontal="right" vertical="center"/>
      <protection/>
    </xf>
    <xf numFmtId="0" fontId="4" fillId="0" borderId="73" xfId="56" applyFont="1" applyFill="1" applyBorder="1" applyAlignment="1" applyProtection="1">
      <alignment horizontal="right" vertical="center" wrapText="1"/>
      <protection/>
    </xf>
    <xf numFmtId="0" fontId="4" fillId="0" borderId="73" xfId="56" applyFont="1" applyFill="1" applyBorder="1" applyAlignment="1" applyProtection="1">
      <alignment horizontal="left" vertical="center" wrapText="1"/>
      <protection/>
    </xf>
    <xf numFmtId="3" fontId="4" fillId="0" borderId="73" xfId="56" applyNumberFormat="1" applyFont="1" applyFill="1" applyBorder="1" applyAlignment="1" applyProtection="1">
      <alignment horizontal="right" vertical="center"/>
      <protection/>
    </xf>
    <xf numFmtId="3" fontId="4" fillId="0" borderId="74" xfId="56" applyNumberFormat="1" applyFont="1" applyFill="1" applyBorder="1" applyAlignment="1" applyProtection="1">
      <alignment horizontal="center" vertical="center"/>
      <protection/>
    </xf>
    <xf numFmtId="3" fontId="4" fillId="0" borderId="75" xfId="56" applyNumberFormat="1" applyFont="1" applyFill="1" applyBorder="1" applyAlignment="1" applyProtection="1">
      <alignment horizontal="center" vertical="center"/>
      <protection/>
    </xf>
    <xf numFmtId="3" fontId="4" fillId="0" borderId="76" xfId="56" applyNumberFormat="1" applyFont="1" applyFill="1" applyBorder="1" applyAlignment="1" applyProtection="1">
      <alignment horizontal="center" vertical="center"/>
      <protection/>
    </xf>
    <xf numFmtId="3" fontId="4" fillId="0" borderId="77" xfId="56" applyNumberFormat="1" applyFont="1" applyFill="1" applyBorder="1" applyAlignment="1" applyProtection="1">
      <alignment horizontal="center" vertical="center"/>
      <protection/>
    </xf>
    <xf numFmtId="3" fontId="4" fillId="0" borderId="78" xfId="56" applyNumberFormat="1" applyFont="1" applyFill="1" applyBorder="1" applyAlignment="1" applyProtection="1">
      <alignment horizontal="center" vertical="center"/>
      <protection/>
    </xf>
    <xf numFmtId="3" fontId="4" fillId="0" borderId="12" xfId="56" applyNumberFormat="1" applyFont="1" applyFill="1" applyBorder="1" applyAlignment="1" applyProtection="1">
      <alignment horizontal="right" vertical="center"/>
      <protection locked="0"/>
    </xf>
    <xf numFmtId="3" fontId="4" fillId="0" borderId="75" xfId="56" applyNumberFormat="1" applyFont="1" applyFill="1" applyBorder="1" applyAlignment="1" applyProtection="1">
      <alignment horizontal="right" vertical="center"/>
      <protection locked="0"/>
    </xf>
    <xf numFmtId="3" fontId="4" fillId="0" borderId="78" xfId="56" applyNumberFormat="1" applyFont="1" applyFill="1" applyBorder="1" applyAlignment="1" applyProtection="1">
      <alignment horizontal="right" vertical="center"/>
      <protection locked="0"/>
    </xf>
    <xf numFmtId="3" fontId="4" fillId="0" borderId="78" xfId="56" applyNumberFormat="1" applyFont="1" applyFill="1" applyBorder="1" applyAlignment="1" applyProtection="1">
      <alignment horizontal="left" vertical="center" wrapText="1"/>
      <protection locked="0"/>
    </xf>
    <xf numFmtId="0" fontId="4" fillId="0" borderId="73" xfId="56" applyFont="1" applyFill="1" applyBorder="1" applyAlignment="1" applyProtection="1">
      <alignment vertical="center" wrapText="1"/>
      <protection/>
    </xf>
    <xf numFmtId="3" fontId="4" fillId="0" borderId="73" xfId="56" applyNumberFormat="1" applyFont="1" applyFill="1" applyBorder="1" applyAlignment="1" applyProtection="1">
      <alignment vertical="center"/>
      <protection/>
    </xf>
    <xf numFmtId="3" fontId="4" fillId="0" borderId="76" xfId="56" applyNumberFormat="1" applyFont="1" applyFill="1" applyBorder="1" applyAlignment="1" applyProtection="1">
      <alignment horizontal="right" vertical="center"/>
      <protection/>
    </xf>
    <xf numFmtId="3" fontId="4" fillId="0" borderId="77" xfId="56" applyNumberFormat="1" applyFont="1" applyFill="1" applyBorder="1" applyAlignment="1" applyProtection="1">
      <alignment horizontal="right" vertical="center"/>
      <protection/>
    </xf>
    <xf numFmtId="3" fontId="4" fillId="0" borderId="74" xfId="56" applyNumberFormat="1" applyFont="1" applyFill="1" applyBorder="1" applyAlignment="1" applyProtection="1">
      <alignment horizontal="right" vertical="center"/>
      <protection/>
    </xf>
    <xf numFmtId="3" fontId="4" fillId="0" borderId="78" xfId="56" applyNumberFormat="1" applyFont="1" applyFill="1" applyBorder="1" applyAlignment="1" applyProtection="1">
      <alignment horizontal="right" vertical="center"/>
      <protection/>
    </xf>
    <xf numFmtId="3" fontId="4" fillId="0" borderId="12" xfId="56" applyNumberFormat="1" applyFont="1" applyFill="1" applyBorder="1" applyAlignment="1" applyProtection="1">
      <alignment horizontal="right" vertical="center"/>
      <protection/>
    </xf>
    <xf numFmtId="3" fontId="4" fillId="0" borderId="75" xfId="56" applyNumberFormat="1" applyFont="1" applyFill="1" applyBorder="1" applyAlignment="1" applyProtection="1">
      <alignment horizontal="right" vertical="center"/>
      <protection/>
    </xf>
    <xf numFmtId="0" fontId="3" fillId="0" borderId="24" xfId="56" applyFont="1" applyBorder="1" applyAlignment="1" applyProtection="1">
      <alignment vertical="center" wrapText="1"/>
      <protection/>
    </xf>
    <xf numFmtId="0" fontId="3" fillId="0" borderId="24" xfId="56" applyFont="1" applyBorder="1" applyAlignment="1" applyProtection="1">
      <alignment horizontal="left" vertical="center" wrapText="1"/>
      <protection/>
    </xf>
    <xf numFmtId="3" fontId="3" fillId="0" borderId="24" xfId="56" applyNumberFormat="1" applyFont="1" applyBorder="1" applyAlignment="1" applyProtection="1">
      <alignment vertical="center"/>
      <protection/>
    </xf>
    <xf numFmtId="3" fontId="3" fillId="0" borderId="28" xfId="56" applyNumberFormat="1" applyFont="1" applyBorder="1" applyAlignment="1" applyProtection="1">
      <alignment vertical="center"/>
      <protection/>
    </xf>
    <xf numFmtId="3" fontId="3" fillId="0" borderId="26" xfId="56" applyNumberFormat="1" applyFont="1" applyBorder="1" applyAlignment="1" applyProtection="1">
      <alignment vertical="center"/>
      <protection/>
    </xf>
    <xf numFmtId="3" fontId="4" fillId="0" borderId="27" xfId="56" applyNumberFormat="1" applyFont="1" applyBorder="1" applyAlignment="1" applyProtection="1">
      <alignment vertical="center"/>
      <protection/>
    </xf>
    <xf numFmtId="3" fontId="3" fillId="0" borderId="25" xfId="56" applyNumberFormat="1" applyFont="1" applyBorder="1" applyAlignment="1" applyProtection="1">
      <alignment vertical="center"/>
      <protection/>
    </xf>
    <xf numFmtId="3" fontId="3" fillId="0" borderId="13" xfId="56" applyNumberFormat="1" applyFont="1" applyBorder="1" applyAlignment="1" applyProtection="1">
      <alignment vertical="center"/>
      <protection/>
    </xf>
    <xf numFmtId="3" fontId="3" fillId="0" borderId="0" xfId="56" applyNumberFormat="1" applyFont="1" applyBorder="1" applyAlignment="1" applyProtection="1">
      <alignment vertical="center"/>
      <protection/>
    </xf>
    <xf numFmtId="3" fontId="3" fillId="0" borderId="13" xfId="56" applyNumberFormat="1" applyFont="1" applyBorder="1" applyAlignment="1" applyProtection="1">
      <alignment horizontal="left" vertical="center" wrapText="1"/>
      <protection locked="0"/>
    </xf>
    <xf numFmtId="0" fontId="3" fillId="0" borderId="29" xfId="56" applyFont="1" applyFill="1" applyBorder="1" applyAlignment="1" applyProtection="1">
      <alignment vertical="center"/>
      <protection/>
    </xf>
    <xf numFmtId="3" fontId="3" fillId="0" borderId="29" xfId="56" applyNumberFormat="1" applyFont="1" applyFill="1" applyBorder="1" applyAlignment="1" applyProtection="1">
      <alignment vertical="center"/>
      <protection/>
    </xf>
    <xf numFmtId="3" fontId="3" fillId="0" borderId="30" xfId="56" applyNumberFormat="1" applyFont="1" applyFill="1" applyBorder="1" applyAlignment="1" applyProtection="1">
      <alignment vertical="center"/>
      <protection/>
    </xf>
    <xf numFmtId="3" fontId="3" fillId="0" borderId="31" xfId="56" applyNumberFormat="1" applyFont="1" applyFill="1" applyBorder="1" applyAlignment="1" applyProtection="1">
      <alignment vertical="center"/>
      <protection/>
    </xf>
    <xf numFmtId="3" fontId="3" fillId="0" borderId="32" xfId="56" applyNumberFormat="1" applyFont="1" applyFill="1" applyBorder="1" applyAlignment="1" applyProtection="1">
      <alignment vertical="center"/>
      <protection/>
    </xf>
    <xf numFmtId="3" fontId="3" fillId="0" borderId="33" xfId="56" applyNumberFormat="1" applyFont="1" applyFill="1" applyBorder="1" applyAlignment="1" applyProtection="1">
      <alignment vertical="center"/>
      <protection/>
    </xf>
    <xf numFmtId="3" fontId="3" fillId="0" borderId="34" xfId="56" applyNumberFormat="1" applyFont="1" applyFill="1" applyBorder="1" applyAlignment="1" applyProtection="1">
      <alignment vertical="center"/>
      <protection/>
    </xf>
    <xf numFmtId="3" fontId="3" fillId="0" borderId="35" xfId="56" applyNumberFormat="1" applyFont="1" applyFill="1" applyBorder="1" applyAlignment="1" applyProtection="1">
      <alignment vertical="center"/>
      <protection/>
    </xf>
    <xf numFmtId="0" fontId="3" fillId="0" borderId="79" xfId="56" applyFont="1" applyFill="1" applyBorder="1" applyAlignment="1" applyProtection="1">
      <alignment vertical="center"/>
      <protection/>
    </xf>
    <xf numFmtId="0" fontId="3" fillId="0" borderId="79" xfId="56" applyFont="1" applyFill="1" applyBorder="1" applyAlignment="1" applyProtection="1">
      <alignment vertical="center" wrapText="1"/>
      <protection/>
    </xf>
    <xf numFmtId="3" fontId="3" fillId="0" borderId="79" xfId="56" applyNumberFormat="1" applyFont="1" applyFill="1" applyBorder="1" applyAlignment="1" applyProtection="1">
      <alignment vertical="center"/>
      <protection/>
    </xf>
    <xf numFmtId="3" fontId="3" fillId="0" borderId="80" xfId="56" applyNumberFormat="1" applyFont="1" applyFill="1" applyBorder="1" applyAlignment="1" applyProtection="1">
      <alignment vertical="center"/>
      <protection/>
    </xf>
    <xf numFmtId="3" fontId="3" fillId="0" borderId="81" xfId="56" applyNumberFormat="1" applyFont="1" applyFill="1" applyBorder="1" applyAlignment="1" applyProtection="1">
      <alignment vertical="center"/>
      <protection/>
    </xf>
    <xf numFmtId="3" fontId="3" fillId="0" borderId="82" xfId="56" applyNumberFormat="1" applyFont="1" applyFill="1" applyBorder="1" applyAlignment="1" applyProtection="1">
      <alignment vertical="center"/>
      <protection/>
    </xf>
    <xf numFmtId="3" fontId="3" fillId="0" borderId="83" xfId="56" applyNumberFormat="1" applyFont="1" applyFill="1" applyBorder="1" applyAlignment="1" applyProtection="1">
      <alignment vertical="center"/>
      <protection/>
    </xf>
    <xf numFmtId="3" fontId="3" fillId="0" borderId="84" xfId="56" applyNumberFormat="1" applyFont="1" applyFill="1" applyBorder="1" applyAlignment="1" applyProtection="1">
      <alignment vertical="center"/>
      <protection/>
    </xf>
    <xf numFmtId="3" fontId="3" fillId="0" borderId="85" xfId="56" applyNumberFormat="1" applyFont="1" applyFill="1" applyBorder="1" applyAlignment="1" applyProtection="1">
      <alignment vertical="center"/>
      <protection/>
    </xf>
    <xf numFmtId="3" fontId="3" fillId="0" borderId="84" xfId="56" applyNumberFormat="1" applyFont="1" applyFill="1" applyBorder="1" applyAlignment="1" applyProtection="1">
      <alignment horizontal="left" vertical="center" wrapText="1"/>
      <protection locked="0"/>
    </xf>
    <xf numFmtId="0" fontId="3" fillId="0" borderId="24" xfId="56" applyFont="1" applyFill="1" applyBorder="1" applyAlignment="1" applyProtection="1">
      <alignment vertical="center"/>
      <protection/>
    </xf>
    <xf numFmtId="3" fontId="3" fillId="0" borderId="24" xfId="56" applyNumberFormat="1" applyFont="1" applyFill="1" applyBorder="1" applyAlignment="1" applyProtection="1">
      <alignment vertical="center"/>
      <protection/>
    </xf>
    <xf numFmtId="3" fontId="3" fillId="0" borderId="28" xfId="56" applyNumberFormat="1" applyFont="1" applyFill="1" applyBorder="1" applyAlignment="1" applyProtection="1">
      <alignment vertical="center"/>
      <protection/>
    </xf>
    <xf numFmtId="3" fontId="3" fillId="0" borderId="26" xfId="56" applyNumberFormat="1" applyFont="1" applyFill="1" applyBorder="1" applyAlignment="1" applyProtection="1">
      <alignment vertical="center"/>
      <protection/>
    </xf>
    <xf numFmtId="3" fontId="3" fillId="0" borderId="27" xfId="56" applyNumberFormat="1" applyFont="1" applyFill="1" applyBorder="1" applyAlignment="1" applyProtection="1">
      <alignment vertical="center"/>
      <protection/>
    </xf>
    <xf numFmtId="3" fontId="3" fillId="0" borderId="25" xfId="56" applyNumberFormat="1" applyFont="1" applyFill="1" applyBorder="1" applyAlignment="1" applyProtection="1">
      <alignment vertical="center"/>
      <protection/>
    </xf>
    <xf numFmtId="3" fontId="3" fillId="0" borderId="13" xfId="56" applyNumberFormat="1" applyFont="1" applyFill="1" applyBorder="1" applyAlignment="1" applyProtection="1">
      <alignment vertical="center"/>
      <protection/>
    </xf>
    <xf numFmtId="3" fontId="3" fillId="0" borderId="13" xfId="56" applyNumberFormat="1" applyFont="1" applyFill="1" applyBorder="1" applyAlignment="1" applyProtection="1">
      <alignment horizontal="left" vertical="center" wrapText="1"/>
      <protection locked="0"/>
    </xf>
    <xf numFmtId="0" fontId="3" fillId="34" borderId="61" xfId="56" applyFont="1" applyFill="1" applyBorder="1" applyAlignment="1" applyProtection="1">
      <alignment horizontal="left" vertical="center" wrapText="1"/>
      <protection/>
    </xf>
    <xf numFmtId="3" fontId="3" fillId="34" borderId="61" xfId="56" applyNumberFormat="1" applyFont="1" applyFill="1" applyBorder="1" applyAlignment="1" applyProtection="1">
      <alignment vertical="center"/>
      <protection/>
    </xf>
    <xf numFmtId="3" fontId="3" fillId="34" borderId="62" xfId="56" applyNumberFormat="1" applyFont="1" applyFill="1" applyBorder="1" applyAlignment="1" applyProtection="1">
      <alignment vertical="center"/>
      <protection/>
    </xf>
    <xf numFmtId="3" fontId="3" fillId="34" borderId="63" xfId="56" applyNumberFormat="1" applyFont="1" applyFill="1" applyBorder="1" applyAlignment="1" applyProtection="1">
      <alignment vertical="center"/>
      <protection/>
    </xf>
    <xf numFmtId="3" fontId="3" fillId="34" borderId="64" xfId="56" applyNumberFormat="1" applyFont="1" applyFill="1" applyBorder="1" applyAlignment="1" applyProtection="1">
      <alignment vertical="center"/>
      <protection/>
    </xf>
    <xf numFmtId="3" fontId="3" fillId="34" borderId="65" xfId="56" applyNumberFormat="1" applyFont="1" applyFill="1" applyBorder="1" applyAlignment="1" applyProtection="1">
      <alignment vertical="center"/>
      <protection/>
    </xf>
    <xf numFmtId="3" fontId="3" fillId="34" borderId="66" xfId="56" applyNumberFormat="1" applyFont="1" applyFill="1" applyBorder="1" applyAlignment="1" applyProtection="1">
      <alignment vertical="center"/>
      <protection/>
    </xf>
    <xf numFmtId="3" fontId="3" fillId="34" borderId="86" xfId="56" applyNumberFormat="1" applyFont="1" applyFill="1" applyBorder="1" applyAlignment="1" applyProtection="1">
      <alignment vertical="center"/>
      <protection/>
    </xf>
    <xf numFmtId="3" fontId="3" fillId="34" borderId="66" xfId="56" applyNumberFormat="1" applyFont="1" applyFill="1" applyBorder="1" applyAlignment="1" applyProtection="1">
      <alignment horizontal="left" vertical="center" wrapText="1"/>
      <protection/>
    </xf>
    <xf numFmtId="0" fontId="4" fillId="0" borderId="48" xfId="56" applyFont="1" applyFill="1" applyBorder="1" applyAlignment="1" applyProtection="1">
      <alignment horizontal="left" vertical="center" wrapText="1"/>
      <protection/>
    </xf>
    <xf numFmtId="3" fontId="4" fillId="0" borderId="50" xfId="56" applyNumberFormat="1" applyFont="1" applyFill="1" applyBorder="1" applyAlignment="1" applyProtection="1">
      <alignment vertical="center"/>
      <protection/>
    </xf>
    <xf numFmtId="3" fontId="4" fillId="0" borderId="51" xfId="56" applyNumberFormat="1" applyFont="1" applyFill="1" applyBorder="1" applyAlignment="1" applyProtection="1">
      <alignment vertical="center"/>
      <protection/>
    </xf>
    <xf numFmtId="3" fontId="4" fillId="0" borderId="86" xfId="56" applyNumberFormat="1" applyFont="1" applyFill="1" applyBorder="1" applyAlignment="1" applyProtection="1">
      <alignment vertical="center"/>
      <protection/>
    </xf>
    <xf numFmtId="3" fontId="4" fillId="0" borderId="63" xfId="56" applyNumberFormat="1" applyFont="1" applyFill="1" applyBorder="1" applyAlignment="1" applyProtection="1">
      <alignment vertical="center"/>
      <protection/>
    </xf>
    <xf numFmtId="3" fontId="4" fillId="0" borderId="66" xfId="56" applyNumberFormat="1" applyFont="1" applyFill="1" applyBorder="1" applyAlignment="1" applyProtection="1">
      <alignment vertical="center"/>
      <protection/>
    </xf>
    <xf numFmtId="3" fontId="4" fillId="0" borderId="66" xfId="56" applyNumberFormat="1" applyFont="1" applyFill="1" applyBorder="1" applyAlignment="1" applyProtection="1">
      <alignment horizontal="left" vertical="center" wrapText="1"/>
      <protection locked="0"/>
    </xf>
    <xf numFmtId="0" fontId="4" fillId="0" borderId="73" xfId="56" applyFont="1" applyFill="1" applyBorder="1" applyAlignment="1" applyProtection="1">
      <alignment horizontal="center" vertical="center" wrapText="1"/>
      <protection/>
    </xf>
    <xf numFmtId="3" fontId="4" fillId="0" borderId="74" xfId="56" applyNumberFormat="1" applyFont="1" applyFill="1" applyBorder="1" applyAlignment="1" applyProtection="1">
      <alignment vertical="center"/>
      <protection/>
    </xf>
    <xf numFmtId="3" fontId="4" fillId="0" borderId="75" xfId="56" applyNumberFormat="1" applyFont="1" applyFill="1" applyBorder="1" applyAlignment="1" applyProtection="1">
      <alignment vertical="center"/>
      <protection/>
    </xf>
    <xf numFmtId="3" fontId="4" fillId="0" borderId="76" xfId="56" applyNumberFormat="1" applyFont="1" applyFill="1" applyBorder="1" applyAlignment="1" applyProtection="1">
      <alignment vertical="center"/>
      <protection/>
    </xf>
    <xf numFmtId="3" fontId="4" fillId="0" borderId="77" xfId="56" applyNumberFormat="1" applyFont="1" applyFill="1" applyBorder="1" applyAlignment="1" applyProtection="1">
      <alignment vertical="center"/>
      <protection/>
    </xf>
    <xf numFmtId="3" fontId="4" fillId="0" borderId="78" xfId="56" applyNumberFormat="1" applyFont="1" applyFill="1" applyBorder="1" applyAlignment="1" applyProtection="1">
      <alignment vertical="center"/>
      <protection/>
    </xf>
    <xf numFmtId="3" fontId="4" fillId="0" borderId="12" xfId="56" applyNumberFormat="1" applyFont="1" applyFill="1" applyBorder="1" applyAlignment="1" applyProtection="1">
      <alignment vertical="center"/>
      <protection/>
    </xf>
    <xf numFmtId="3" fontId="4" fillId="0" borderId="26" xfId="56" applyNumberFormat="1" applyFont="1" applyFill="1" applyBorder="1" applyAlignment="1" applyProtection="1">
      <alignment vertical="center"/>
      <protection locked="0"/>
    </xf>
    <xf numFmtId="3" fontId="4" fillId="0" borderId="27" xfId="56" applyNumberFormat="1" applyFont="1" applyFill="1" applyBorder="1" applyAlignment="1" applyProtection="1">
      <alignment vertical="center"/>
      <protection locked="0"/>
    </xf>
    <xf numFmtId="3" fontId="4" fillId="0" borderId="0" xfId="56" applyNumberFormat="1" applyFont="1" applyFill="1" applyBorder="1" applyAlignment="1" applyProtection="1">
      <alignment vertical="center"/>
      <protection locked="0"/>
    </xf>
    <xf numFmtId="3" fontId="4" fillId="0" borderId="38" xfId="56" applyNumberFormat="1" applyFont="1" applyFill="1" applyBorder="1" applyAlignment="1" applyProtection="1">
      <alignment vertical="center"/>
      <protection locked="0"/>
    </xf>
    <xf numFmtId="3" fontId="4" fillId="0" borderId="39" xfId="56" applyNumberFormat="1" applyFont="1" applyFill="1" applyBorder="1" applyAlignment="1" applyProtection="1">
      <alignment vertical="center"/>
      <protection locked="0"/>
    </xf>
    <xf numFmtId="3" fontId="4" fillId="0" borderId="14" xfId="56" applyNumberFormat="1" applyFont="1" applyFill="1" applyBorder="1" applyAlignment="1" applyProtection="1">
      <alignment vertical="center"/>
      <protection locked="0"/>
    </xf>
    <xf numFmtId="0" fontId="4" fillId="0" borderId="36" xfId="56" applyFont="1" applyFill="1" applyBorder="1" applyAlignment="1" applyProtection="1">
      <alignment horizontal="center" vertical="center" wrapText="1"/>
      <protection/>
    </xf>
    <xf numFmtId="3" fontId="4" fillId="0" borderId="37" xfId="56" applyNumberFormat="1" applyFont="1" applyFill="1" applyBorder="1" applyAlignment="1" applyProtection="1">
      <alignment vertical="center"/>
      <protection/>
    </xf>
    <xf numFmtId="3" fontId="4" fillId="0" borderId="38" xfId="56" applyNumberFormat="1" applyFont="1" applyFill="1" applyBorder="1" applyAlignment="1" applyProtection="1">
      <alignment vertical="center"/>
      <protection/>
    </xf>
    <xf numFmtId="3" fontId="4" fillId="0" borderId="39" xfId="56" applyNumberFormat="1" applyFont="1" applyFill="1" applyBorder="1" applyAlignment="1" applyProtection="1">
      <alignment vertical="center"/>
      <protection/>
    </xf>
    <xf numFmtId="3" fontId="4" fillId="0" borderId="40" xfId="56" applyNumberFormat="1" applyFont="1" applyFill="1" applyBorder="1" applyAlignment="1" applyProtection="1">
      <alignment vertical="center"/>
      <protection/>
    </xf>
    <xf numFmtId="3" fontId="4" fillId="0" borderId="15" xfId="56" applyNumberFormat="1" applyFont="1" applyFill="1" applyBorder="1" applyAlignment="1" applyProtection="1">
      <alignment vertical="center"/>
      <protection/>
    </xf>
    <xf numFmtId="3" fontId="4" fillId="0" borderId="14" xfId="56" applyNumberFormat="1" applyFont="1" applyFill="1" applyBorder="1" applyAlignment="1" applyProtection="1">
      <alignment vertical="center"/>
      <protection/>
    </xf>
    <xf numFmtId="3" fontId="4" fillId="0" borderId="74" xfId="56" applyNumberFormat="1" applyFont="1" applyFill="1" applyBorder="1" applyAlignment="1" applyProtection="1">
      <alignment vertical="center"/>
      <protection locked="0"/>
    </xf>
    <xf numFmtId="3" fontId="4" fillId="0" borderId="75" xfId="56" applyNumberFormat="1" applyFont="1" applyFill="1" applyBorder="1" applyAlignment="1" applyProtection="1">
      <alignment vertical="center"/>
      <protection locked="0"/>
    </xf>
    <xf numFmtId="3" fontId="4" fillId="0" borderId="76" xfId="56" applyNumberFormat="1" applyFont="1" applyFill="1" applyBorder="1" applyAlignment="1" applyProtection="1">
      <alignment vertical="center"/>
      <protection locked="0"/>
    </xf>
    <xf numFmtId="3" fontId="4" fillId="0" borderId="77" xfId="56" applyNumberFormat="1" applyFont="1" applyFill="1" applyBorder="1" applyAlignment="1" applyProtection="1">
      <alignment vertical="center"/>
      <protection locked="0"/>
    </xf>
    <xf numFmtId="3" fontId="4" fillId="0" borderId="78" xfId="56" applyNumberFormat="1" applyFont="1" applyFill="1" applyBorder="1" applyAlignment="1" applyProtection="1">
      <alignment vertical="center"/>
      <protection locked="0"/>
    </xf>
    <xf numFmtId="3" fontId="4" fillId="0" borderId="12" xfId="56" applyNumberFormat="1" applyFont="1" applyFill="1" applyBorder="1" applyAlignment="1" applyProtection="1">
      <alignment vertical="center"/>
      <protection locked="0"/>
    </xf>
    <xf numFmtId="3" fontId="4" fillId="0" borderId="10" xfId="56" applyNumberFormat="1" applyFont="1" applyFill="1" applyBorder="1" applyAlignment="1" applyProtection="1">
      <alignment vertical="center"/>
      <protection/>
    </xf>
    <xf numFmtId="0" fontId="4" fillId="0" borderId="24" xfId="56" applyFont="1" applyFill="1" applyBorder="1" applyAlignment="1" applyProtection="1">
      <alignment horizontal="center" vertical="center" wrapText="1"/>
      <protection/>
    </xf>
    <xf numFmtId="3" fontId="4" fillId="0" borderId="36" xfId="56" applyNumberFormat="1" applyFont="1" applyFill="1" applyBorder="1" applyAlignment="1" applyProtection="1">
      <alignment horizontal="left" vertical="center" wrapText="1"/>
      <protection locked="0"/>
    </xf>
    <xf numFmtId="3" fontId="4" fillId="0" borderId="28" xfId="56" applyNumberFormat="1" applyFont="1" applyFill="1" applyBorder="1" applyAlignment="1" applyProtection="1">
      <alignment vertical="center"/>
      <protection/>
    </xf>
    <xf numFmtId="3" fontId="4" fillId="0" borderId="26" xfId="56" applyNumberFormat="1" applyFont="1" applyFill="1" applyBorder="1" applyAlignment="1" applyProtection="1">
      <alignment vertical="center"/>
      <protection/>
    </xf>
    <xf numFmtId="3" fontId="4" fillId="0" borderId="27" xfId="56" applyNumberFormat="1" applyFont="1" applyFill="1" applyBorder="1" applyAlignment="1" applyProtection="1">
      <alignment vertical="center"/>
      <protection/>
    </xf>
    <xf numFmtId="3" fontId="4" fillId="0" borderId="25" xfId="56" applyNumberFormat="1" applyFont="1" applyFill="1" applyBorder="1" applyAlignment="1" applyProtection="1">
      <alignment vertical="center"/>
      <protection/>
    </xf>
    <xf numFmtId="3" fontId="4" fillId="0" borderId="13" xfId="56" applyNumberFormat="1" applyFont="1" applyFill="1" applyBorder="1" applyAlignment="1" applyProtection="1">
      <alignment vertical="center"/>
      <protection/>
    </xf>
    <xf numFmtId="3" fontId="4" fillId="0" borderId="0" xfId="56" applyNumberFormat="1" applyFont="1" applyFill="1" applyBorder="1" applyAlignment="1" applyProtection="1">
      <alignment vertical="center"/>
      <protection/>
    </xf>
    <xf numFmtId="3" fontId="4" fillId="0" borderId="67" xfId="56" applyNumberFormat="1" applyFont="1" applyFill="1" applyBorder="1" applyAlignment="1" applyProtection="1">
      <alignment vertical="center"/>
      <protection/>
    </xf>
    <xf numFmtId="3" fontId="4" fillId="0" borderId="87" xfId="56" applyNumberFormat="1" applyFont="1" applyFill="1" applyBorder="1" applyAlignment="1" applyProtection="1">
      <alignment vertical="center"/>
      <protection/>
    </xf>
    <xf numFmtId="3" fontId="4" fillId="0" borderId="69" xfId="56" applyNumberFormat="1" applyFont="1" applyFill="1" applyBorder="1" applyAlignment="1" applyProtection="1">
      <alignment vertical="center"/>
      <protection/>
    </xf>
    <xf numFmtId="3" fontId="4" fillId="0" borderId="72" xfId="56" applyNumberFormat="1" applyFont="1" applyFill="1" applyBorder="1" applyAlignment="1" applyProtection="1">
      <alignment vertical="center"/>
      <protection/>
    </xf>
    <xf numFmtId="3" fontId="4" fillId="0" borderId="72" xfId="56" applyNumberFormat="1" applyFont="1" applyFill="1" applyBorder="1" applyAlignment="1" applyProtection="1">
      <alignment horizontal="left" vertical="center" wrapText="1"/>
      <protection locked="0"/>
    </xf>
    <xf numFmtId="3" fontId="4" fillId="0" borderId="49" xfId="56" applyNumberFormat="1" applyFont="1" applyFill="1" applyBorder="1" applyAlignment="1" applyProtection="1">
      <alignment vertical="center"/>
      <protection locked="0"/>
    </xf>
    <xf numFmtId="3" fontId="4" fillId="0" borderId="50" xfId="56" applyNumberFormat="1" applyFont="1" applyFill="1" applyBorder="1" applyAlignment="1" applyProtection="1">
      <alignment vertical="center"/>
      <protection locked="0"/>
    </xf>
    <xf numFmtId="3" fontId="4" fillId="0" borderId="51" xfId="56" applyNumberFormat="1" applyFont="1" applyFill="1" applyBorder="1" applyAlignment="1" applyProtection="1">
      <alignment vertical="center"/>
      <protection locked="0"/>
    </xf>
    <xf numFmtId="3" fontId="4" fillId="0" borderId="52" xfId="56" applyNumberFormat="1" applyFont="1" applyFill="1" applyBorder="1" applyAlignment="1" applyProtection="1">
      <alignment vertical="center"/>
      <protection locked="0"/>
    </xf>
    <xf numFmtId="3" fontId="4" fillId="0" borderId="53" xfId="56" applyNumberFormat="1" applyFont="1" applyFill="1" applyBorder="1" applyAlignment="1" applyProtection="1">
      <alignment vertical="center"/>
      <protection locked="0"/>
    </xf>
    <xf numFmtId="3" fontId="4" fillId="0" borderId="10" xfId="56" applyNumberFormat="1" applyFont="1" applyFill="1" applyBorder="1" applyAlignment="1" applyProtection="1">
      <alignment vertical="center"/>
      <protection locked="0"/>
    </xf>
    <xf numFmtId="3" fontId="4" fillId="0" borderId="60" xfId="56" applyNumberFormat="1" applyFont="1" applyFill="1" applyBorder="1" applyAlignment="1" applyProtection="1">
      <alignment vertical="center"/>
      <protection/>
    </xf>
    <xf numFmtId="3" fontId="4" fillId="0" borderId="56" xfId="56" applyNumberFormat="1" applyFont="1" applyFill="1" applyBorder="1" applyAlignment="1" applyProtection="1">
      <alignment vertical="center"/>
      <protection/>
    </xf>
    <xf numFmtId="3" fontId="4" fillId="0" borderId="59" xfId="56" applyNumberFormat="1" applyFont="1" applyFill="1" applyBorder="1" applyAlignment="1" applyProtection="1">
      <alignment vertical="center"/>
      <protection/>
    </xf>
    <xf numFmtId="0" fontId="3" fillId="0" borderId="0" xfId="56" applyFont="1" applyFill="1" applyBorder="1" applyAlignment="1" applyProtection="1">
      <alignment horizontal="left" vertical="center"/>
      <protection/>
    </xf>
    <xf numFmtId="0" fontId="4" fillId="0" borderId="61" xfId="56" applyFont="1" applyFill="1" applyBorder="1" applyAlignment="1" applyProtection="1">
      <alignment horizontal="left" vertical="center" wrapText="1"/>
      <protection/>
    </xf>
    <xf numFmtId="3" fontId="4" fillId="0" borderId="88" xfId="56" applyNumberFormat="1" applyFont="1" applyFill="1" applyBorder="1" applyAlignment="1" applyProtection="1">
      <alignment vertical="center"/>
      <protection/>
    </xf>
    <xf numFmtId="3" fontId="4" fillId="0" borderId="89" xfId="56" applyNumberFormat="1" applyFont="1" applyFill="1" applyBorder="1" applyAlignment="1" applyProtection="1">
      <alignment vertical="center"/>
      <protection/>
    </xf>
    <xf numFmtId="3" fontId="4" fillId="0" borderId="90" xfId="56" applyNumberFormat="1" applyFont="1" applyFill="1" applyBorder="1" applyAlignment="1" applyProtection="1">
      <alignment vertical="center"/>
      <protection/>
    </xf>
    <xf numFmtId="3" fontId="4" fillId="0" borderId="90" xfId="56" applyNumberFormat="1" applyFont="1" applyFill="1" applyBorder="1" applyAlignment="1" applyProtection="1">
      <alignment horizontal="left" vertical="center" wrapText="1"/>
      <protection locked="0"/>
    </xf>
    <xf numFmtId="0" fontId="4" fillId="0" borderId="91" xfId="56" applyFont="1" applyFill="1" applyBorder="1" applyAlignment="1" applyProtection="1">
      <alignment horizontal="right" vertical="center" wrapText="1"/>
      <protection/>
    </xf>
    <xf numFmtId="3" fontId="4" fillId="0" borderId="91" xfId="56" applyNumberFormat="1" applyFont="1" applyFill="1" applyBorder="1" applyAlignment="1" applyProtection="1">
      <alignment vertical="center"/>
      <protection/>
    </xf>
    <xf numFmtId="3" fontId="4" fillId="0" borderId="92" xfId="56" applyNumberFormat="1" applyFont="1" applyFill="1" applyBorder="1" applyAlignment="1" applyProtection="1">
      <alignment vertical="center"/>
      <protection locked="0"/>
    </xf>
    <xf numFmtId="3" fontId="4" fillId="0" borderId="89" xfId="56" applyNumberFormat="1" applyFont="1" applyFill="1" applyBorder="1" applyAlignment="1" applyProtection="1">
      <alignment vertical="center"/>
      <protection locked="0"/>
    </xf>
    <xf numFmtId="3" fontId="4" fillId="0" borderId="93" xfId="56" applyNumberFormat="1" applyFont="1" applyFill="1" applyBorder="1" applyAlignment="1" applyProtection="1">
      <alignment vertical="center"/>
      <protection locked="0"/>
    </xf>
    <xf numFmtId="3" fontId="4" fillId="0" borderId="94" xfId="56" applyNumberFormat="1" applyFont="1" applyFill="1" applyBorder="1" applyAlignment="1" applyProtection="1">
      <alignment vertical="center"/>
      <protection locked="0"/>
    </xf>
    <xf numFmtId="3" fontId="4" fillId="0" borderId="90" xfId="56" applyNumberFormat="1" applyFont="1" applyFill="1" applyBorder="1" applyAlignment="1" applyProtection="1">
      <alignment vertical="center"/>
      <protection locked="0"/>
    </xf>
    <xf numFmtId="3" fontId="4" fillId="0" borderId="88" xfId="56" applyNumberFormat="1" applyFont="1" applyFill="1" applyBorder="1" applyAlignment="1" applyProtection="1">
      <alignment vertical="center"/>
      <protection locked="0"/>
    </xf>
    <xf numFmtId="3" fontId="4" fillId="0" borderId="61" xfId="56" applyNumberFormat="1" applyFont="1" applyFill="1" applyBorder="1" applyAlignment="1" applyProtection="1">
      <alignment vertical="center"/>
      <protection/>
    </xf>
    <xf numFmtId="3" fontId="4" fillId="0" borderId="62" xfId="56" applyNumberFormat="1" applyFont="1" applyFill="1" applyBorder="1" applyAlignment="1" applyProtection="1">
      <alignment vertical="center"/>
      <protection/>
    </xf>
    <xf numFmtId="3" fontId="4" fillId="0" borderId="64" xfId="56" applyNumberFormat="1" applyFont="1" applyFill="1" applyBorder="1" applyAlignment="1" applyProtection="1">
      <alignment vertical="center"/>
      <protection/>
    </xf>
    <xf numFmtId="3" fontId="4" fillId="0" borderId="65" xfId="56" applyNumberFormat="1" applyFont="1" applyFill="1" applyBorder="1" applyAlignment="1" applyProtection="1">
      <alignment vertical="center"/>
      <protection/>
    </xf>
    <xf numFmtId="1" fontId="3" fillId="34" borderId="61" xfId="56" applyNumberFormat="1" applyFont="1" applyFill="1" applyBorder="1" applyAlignment="1" applyProtection="1">
      <alignment horizontal="left" vertical="center" wrapText="1"/>
      <protection/>
    </xf>
    <xf numFmtId="1" fontId="3" fillId="0" borderId="48" xfId="56" applyNumberFormat="1" applyFont="1" applyFill="1" applyBorder="1" applyAlignment="1" applyProtection="1">
      <alignment horizontal="left" vertical="center" wrapText="1"/>
      <protection/>
    </xf>
    <xf numFmtId="0" fontId="3" fillId="0" borderId="24" xfId="56" applyFont="1" applyFill="1" applyBorder="1" applyAlignment="1" applyProtection="1">
      <alignment horizontal="center" vertical="center" wrapText="1"/>
      <protection/>
    </xf>
    <xf numFmtId="3" fontId="3" fillId="0" borderId="87" xfId="56" applyNumberFormat="1" applyFont="1" applyFill="1" applyBorder="1" applyAlignment="1" applyProtection="1">
      <alignment vertical="center"/>
      <protection/>
    </xf>
    <xf numFmtId="3" fontId="3" fillId="0" borderId="69" xfId="56" applyNumberFormat="1" applyFont="1" applyFill="1" applyBorder="1" applyAlignment="1" applyProtection="1">
      <alignment vertical="center"/>
      <protection/>
    </xf>
    <xf numFmtId="3" fontId="3" fillId="0" borderId="72" xfId="56" applyNumberFormat="1" applyFont="1" applyFill="1" applyBorder="1" applyAlignment="1" applyProtection="1">
      <alignment vertical="center"/>
      <protection/>
    </xf>
    <xf numFmtId="3" fontId="3" fillId="0" borderId="72" xfId="56" applyNumberFormat="1" applyFont="1" applyFill="1" applyBorder="1" applyAlignment="1" applyProtection="1">
      <alignment horizontal="left" vertical="center" wrapText="1"/>
      <protection locked="0"/>
    </xf>
    <xf numFmtId="0" fontId="4" fillId="0" borderId="91" xfId="56" applyFont="1" applyFill="1" applyBorder="1" applyAlignment="1" applyProtection="1">
      <alignment horizontal="center" vertical="center" wrapText="1"/>
      <protection/>
    </xf>
    <xf numFmtId="0" fontId="4" fillId="0" borderId="91" xfId="56" applyFont="1" applyFill="1" applyBorder="1" applyAlignment="1" applyProtection="1">
      <alignment horizontal="left" vertical="center" wrapText="1"/>
      <protection/>
    </xf>
    <xf numFmtId="0" fontId="4" fillId="0" borderId="36" xfId="56" applyFont="1" applyFill="1" applyBorder="1" applyAlignment="1" applyProtection="1">
      <alignment vertical="center"/>
      <protection/>
    </xf>
    <xf numFmtId="0" fontId="3" fillId="34" borderId="48" xfId="56" applyFont="1" applyFill="1" applyBorder="1" applyAlignment="1" applyProtection="1">
      <alignment horizontal="left" vertical="center" wrapText="1"/>
      <protection/>
    </xf>
    <xf numFmtId="3" fontId="3" fillId="34" borderId="48" xfId="56" applyNumberFormat="1" applyFont="1" applyFill="1" applyBorder="1" applyAlignment="1" applyProtection="1">
      <alignment vertical="center"/>
      <protection/>
    </xf>
    <xf numFmtId="3" fontId="3" fillId="34" borderId="49" xfId="56" applyNumberFormat="1" applyFont="1" applyFill="1" applyBorder="1" applyAlignment="1" applyProtection="1">
      <alignment vertical="center"/>
      <protection/>
    </xf>
    <xf numFmtId="3" fontId="3" fillId="34" borderId="50" xfId="56" applyNumberFormat="1" applyFont="1" applyFill="1" applyBorder="1" applyAlignment="1" applyProtection="1">
      <alignment vertical="center"/>
      <protection/>
    </xf>
    <xf numFmtId="3" fontId="3" fillId="34" borderId="51" xfId="56" applyNumberFormat="1" applyFont="1" applyFill="1" applyBorder="1" applyAlignment="1" applyProtection="1">
      <alignment vertical="center"/>
      <protection/>
    </xf>
    <xf numFmtId="3" fontId="3" fillId="34" borderId="52" xfId="56" applyNumberFormat="1" applyFont="1" applyFill="1" applyBorder="1" applyAlignment="1" applyProtection="1">
      <alignment vertical="center"/>
      <protection/>
    </xf>
    <xf numFmtId="3" fontId="3" fillId="34" borderId="53" xfId="56" applyNumberFormat="1" applyFont="1" applyFill="1" applyBorder="1" applyAlignment="1" applyProtection="1">
      <alignment vertical="center"/>
      <protection/>
    </xf>
    <xf numFmtId="3" fontId="3" fillId="34" borderId="87" xfId="56" applyNumberFormat="1" applyFont="1" applyFill="1" applyBorder="1" applyAlignment="1" applyProtection="1">
      <alignment vertical="center"/>
      <protection/>
    </xf>
    <xf numFmtId="3" fontId="3" fillId="34" borderId="69" xfId="56" applyNumberFormat="1" applyFont="1" applyFill="1" applyBorder="1" applyAlignment="1" applyProtection="1">
      <alignment vertical="center"/>
      <protection/>
    </xf>
    <xf numFmtId="3" fontId="3" fillId="34" borderId="72" xfId="56" applyNumberFormat="1" applyFont="1" applyFill="1" applyBorder="1" applyAlignment="1" applyProtection="1">
      <alignment vertical="center"/>
      <protection/>
    </xf>
    <xf numFmtId="3" fontId="3" fillId="34" borderId="72" xfId="56" applyNumberFormat="1" applyFont="1" applyFill="1" applyBorder="1" applyAlignment="1" applyProtection="1">
      <alignment horizontal="left" vertical="center" wrapText="1"/>
      <protection/>
    </xf>
    <xf numFmtId="0" fontId="50" fillId="0" borderId="0" xfId="56" applyFont="1" applyFill="1" applyBorder="1" applyAlignment="1" applyProtection="1">
      <alignment vertical="center"/>
      <protection/>
    </xf>
    <xf numFmtId="3" fontId="4" fillId="0" borderId="68" xfId="56" applyNumberFormat="1" applyFont="1" applyFill="1" applyBorder="1" applyAlignment="1" applyProtection="1">
      <alignment vertical="center"/>
      <protection/>
    </xf>
    <xf numFmtId="3" fontId="4" fillId="0" borderId="70" xfId="56" applyNumberFormat="1" applyFont="1" applyFill="1" applyBorder="1" applyAlignment="1" applyProtection="1">
      <alignment vertical="center"/>
      <protection/>
    </xf>
    <xf numFmtId="3" fontId="4" fillId="0" borderId="71" xfId="56" applyNumberFormat="1" applyFont="1" applyFill="1" applyBorder="1" applyAlignment="1" applyProtection="1">
      <alignment vertical="center"/>
      <protection/>
    </xf>
    <xf numFmtId="3" fontId="4" fillId="0" borderId="68" xfId="56" applyNumberFormat="1" applyFont="1" applyFill="1" applyBorder="1" applyAlignment="1" applyProtection="1">
      <alignment vertical="center"/>
      <protection locked="0"/>
    </xf>
    <xf numFmtId="3" fontId="4" fillId="0" borderId="69" xfId="56" applyNumberFormat="1" applyFont="1" applyFill="1" applyBorder="1" applyAlignment="1" applyProtection="1">
      <alignment vertical="center"/>
      <protection locked="0"/>
    </xf>
    <xf numFmtId="3" fontId="4" fillId="0" borderId="70" xfId="56" applyNumberFormat="1" applyFont="1" applyFill="1" applyBorder="1" applyAlignment="1" applyProtection="1">
      <alignment vertical="center"/>
      <protection locked="0"/>
    </xf>
    <xf numFmtId="3" fontId="4" fillId="0" borderId="71" xfId="56" applyNumberFormat="1" applyFont="1" applyFill="1" applyBorder="1" applyAlignment="1" applyProtection="1">
      <alignment vertical="center"/>
      <protection locked="0"/>
    </xf>
    <xf numFmtId="3" fontId="4" fillId="0" borderId="72" xfId="56" applyNumberFormat="1" applyFont="1" applyFill="1" applyBorder="1" applyAlignment="1" applyProtection="1">
      <alignment vertical="center"/>
      <protection locked="0"/>
    </xf>
    <xf numFmtId="3" fontId="4" fillId="0" borderId="87" xfId="56" applyNumberFormat="1" applyFont="1" applyFill="1" applyBorder="1" applyAlignment="1" applyProtection="1">
      <alignment vertical="center"/>
      <protection locked="0"/>
    </xf>
    <xf numFmtId="0" fontId="4" fillId="0" borderId="48" xfId="56" applyFont="1" applyFill="1" applyBorder="1" applyAlignment="1" applyProtection="1">
      <alignment horizontal="right" vertical="center" wrapText="1"/>
      <protection/>
    </xf>
    <xf numFmtId="0" fontId="4" fillId="0" borderId="61" xfId="56" applyFont="1" applyFill="1" applyBorder="1" applyAlignment="1" applyProtection="1">
      <alignment vertical="center"/>
      <protection/>
    </xf>
    <xf numFmtId="0" fontId="4" fillId="0" borderId="95" xfId="56" applyFont="1" applyFill="1" applyBorder="1" applyAlignment="1" applyProtection="1">
      <alignment vertical="center"/>
      <protection/>
    </xf>
    <xf numFmtId="3" fontId="4" fillId="0" borderId="96" xfId="56" applyNumberFormat="1" applyFont="1" applyFill="1" applyBorder="1" applyAlignment="1" applyProtection="1">
      <alignment vertical="center"/>
      <protection/>
    </xf>
    <xf numFmtId="3" fontId="4" fillId="0" borderId="97" xfId="56" applyNumberFormat="1" applyFont="1" applyFill="1" applyBorder="1" applyAlignment="1" applyProtection="1">
      <alignment vertical="center"/>
      <protection/>
    </xf>
    <xf numFmtId="3" fontId="4" fillId="0" borderId="98" xfId="56" applyNumberFormat="1" applyFont="1" applyFill="1" applyBorder="1" applyAlignment="1" applyProtection="1">
      <alignment vertical="center"/>
      <protection/>
    </xf>
    <xf numFmtId="3" fontId="4" fillId="0" borderId="99" xfId="56" applyNumberFormat="1" applyFont="1" applyFill="1" applyBorder="1" applyAlignment="1" applyProtection="1">
      <alignment vertical="center"/>
      <protection/>
    </xf>
    <xf numFmtId="3" fontId="4" fillId="0" borderId="100" xfId="56" applyNumberFormat="1" applyFont="1" applyFill="1" applyBorder="1" applyAlignment="1" applyProtection="1">
      <alignment vertical="center"/>
      <protection/>
    </xf>
    <xf numFmtId="3" fontId="4" fillId="0" borderId="66" xfId="56" applyNumberFormat="1" applyFont="1" applyFill="1" applyBorder="1" applyAlignment="1" applyProtection="1">
      <alignment horizontal="left" vertical="center" wrapText="1"/>
      <protection/>
    </xf>
    <xf numFmtId="3" fontId="3" fillId="0" borderId="66" xfId="56" applyNumberFormat="1" applyFont="1" applyFill="1" applyBorder="1" applyAlignment="1" applyProtection="1">
      <alignment vertical="center"/>
      <protection/>
    </xf>
    <xf numFmtId="3" fontId="3" fillId="0" borderId="62" xfId="56" applyNumberFormat="1" applyFont="1" applyFill="1" applyBorder="1" applyAlignment="1" applyProtection="1">
      <alignment vertical="center"/>
      <protection/>
    </xf>
    <xf numFmtId="3" fontId="3" fillId="0" borderId="63" xfId="56" applyNumberFormat="1" applyFont="1" applyFill="1" applyBorder="1" applyAlignment="1" applyProtection="1">
      <alignment vertical="center"/>
      <protection/>
    </xf>
    <xf numFmtId="3" fontId="3" fillId="0" borderId="64" xfId="56" applyNumberFormat="1" applyFont="1" applyFill="1" applyBorder="1" applyAlignment="1" applyProtection="1">
      <alignment vertical="center"/>
      <protection/>
    </xf>
    <xf numFmtId="3" fontId="3" fillId="0" borderId="65" xfId="56" applyNumberFormat="1" applyFont="1" applyFill="1" applyBorder="1" applyAlignment="1" applyProtection="1">
      <alignment vertical="center"/>
      <protection/>
    </xf>
    <xf numFmtId="3" fontId="3" fillId="0" borderId="86" xfId="56" applyNumberFormat="1" applyFont="1" applyFill="1" applyBorder="1" applyAlignment="1" applyProtection="1">
      <alignment vertical="center"/>
      <protection/>
    </xf>
    <xf numFmtId="3" fontId="3" fillId="0" borderId="66" xfId="56" applyNumberFormat="1" applyFont="1" applyFill="1" applyBorder="1" applyAlignment="1" applyProtection="1">
      <alignment horizontal="left" vertical="center" wrapText="1"/>
      <protection locked="0"/>
    </xf>
    <xf numFmtId="0" fontId="4" fillId="0" borderId="61" xfId="56" applyFont="1" applyFill="1" applyBorder="1" applyAlignment="1" applyProtection="1">
      <alignment horizontal="left" vertical="center"/>
      <protection/>
    </xf>
    <xf numFmtId="0" fontId="3" fillId="0" borderId="95" xfId="56" applyFont="1" applyFill="1" applyBorder="1" applyAlignment="1" applyProtection="1">
      <alignment vertical="center"/>
      <protection/>
    </xf>
    <xf numFmtId="0" fontId="3" fillId="0" borderId="61" xfId="56" applyFont="1" applyFill="1" applyBorder="1" applyAlignment="1" applyProtection="1">
      <alignment vertical="center"/>
      <protection/>
    </xf>
    <xf numFmtId="0" fontId="4" fillId="0" borderId="73" xfId="56" applyFont="1" applyFill="1" applyBorder="1" applyAlignment="1" applyProtection="1">
      <alignment vertical="center"/>
      <protection/>
    </xf>
    <xf numFmtId="3" fontId="4" fillId="0" borderId="56" xfId="56" applyNumberFormat="1" applyFont="1" applyFill="1" applyBorder="1" applyAlignment="1" applyProtection="1">
      <alignment vertical="center"/>
      <protection locked="0"/>
    </xf>
    <xf numFmtId="3" fontId="4" fillId="0" borderId="57" xfId="56" applyNumberFormat="1" applyFont="1" applyFill="1" applyBorder="1" applyAlignment="1" applyProtection="1">
      <alignment vertical="center"/>
      <protection locked="0"/>
    </xf>
    <xf numFmtId="3" fontId="4" fillId="0" borderId="60" xfId="56" applyNumberFormat="1" applyFont="1" applyFill="1" applyBorder="1" applyAlignment="1" applyProtection="1">
      <alignment vertical="center"/>
      <protection locked="0"/>
    </xf>
    <xf numFmtId="0" fontId="4" fillId="0" borderId="91" xfId="56" applyFont="1" applyFill="1" applyBorder="1" applyAlignment="1" applyProtection="1">
      <alignment vertical="center"/>
      <protection/>
    </xf>
    <xf numFmtId="0" fontId="4" fillId="0" borderId="91" xfId="56" applyFont="1" applyFill="1" applyBorder="1" applyAlignment="1" applyProtection="1">
      <alignment vertical="center" wrapText="1"/>
      <protection/>
    </xf>
    <xf numFmtId="3" fontId="3" fillId="0" borderId="61" xfId="56" applyNumberFormat="1" applyFont="1" applyFill="1" applyBorder="1" applyAlignment="1" applyProtection="1">
      <alignment vertical="center"/>
      <protection/>
    </xf>
    <xf numFmtId="3" fontId="3" fillId="0" borderId="62" xfId="56" applyNumberFormat="1" applyFont="1" applyFill="1" applyBorder="1" applyAlignment="1" applyProtection="1">
      <alignment vertical="center"/>
      <protection locked="0"/>
    </xf>
    <xf numFmtId="3" fontId="3" fillId="0" borderId="63" xfId="56" applyNumberFormat="1" applyFont="1" applyFill="1" applyBorder="1" applyAlignment="1" applyProtection="1">
      <alignment vertical="center"/>
      <protection locked="0"/>
    </xf>
    <xf numFmtId="3" fontId="3" fillId="0" borderId="64" xfId="56" applyNumberFormat="1" applyFont="1" applyFill="1" applyBorder="1" applyAlignment="1" applyProtection="1">
      <alignment vertical="center"/>
      <protection locked="0"/>
    </xf>
    <xf numFmtId="3" fontId="3" fillId="0" borderId="65" xfId="56" applyNumberFormat="1" applyFont="1" applyFill="1" applyBorder="1" applyAlignment="1" applyProtection="1">
      <alignment vertical="center"/>
      <protection locked="0"/>
    </xf>
    <xf numFmtId="3" fontId="3" fillId="0" borderId="66" xfId="56" applyNumberFormat="1" applyFont="1" applyFill="1" applyBorder="1" applyAlignment="1" applyProtection="1">
      <alignment vertical="center"/>
      <protection locked="0"/>
    </xf>
    <xf numFmtId="3" fontId="3" fillId="0" borderId="86" xfId="56" applyNumberFormat="1" applyFont="1" applyFill="1" applyBorder="1" applyAlignment="1" applyProtection="1">
      <alignment vertical="center"/>
      <protection locked="0"/>
    </xf>
    <xf numFmtId="0" fontId="3" fillId="0" borderId="10" xfId="56" applyFont="1" applyFill="1" applyBorder="1" applyAlignment="1" applyProtection="1">
      <alignment vertical="center"/>
      <protection/>
    </xf>
    <xf numFmtId="3" fontId="3" fillId="0" borderId="53" xfId="56" applyNumberFormat="1" applyFont="1" applyFill="1" applyBorder="1" applyAlignment="1" applyProtection="1">
      <alignment vertical="center"/>
      <protection/>
    </xf>
    <xf numFmtId="3" fontId="3" fillId="0" borderId="50" xfId="56" applyNumberFormat="1" applyFont="1" applyFill="1" applyBorder="1" applyAlignment="1" applyProtection="1">
      <alignment vertical="center"/>
      <protection/>
    </xf>
    <xf numFmtId="3" fontId="3" fillId="0" borderId="51" xfId="56" applyNumberFormat="1" applyFont="1" applyFill="1" applyBorder="1" applyAlignment="1" applyProtection="1">
      <alignment vertical="center"/>
      <protection/>
    </xf>
    <xf numFmtId="3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Font="1" applyFill="1" applyBorder="1" applyAlignment="1" applyProtection="1">
      <alignment vertical="center" wrapText="1"/>
      <protection/>
    </xf>
    <xf numFmtId="3" fontId="3" fillId="0" borderId="48" xfId="56" applyNumberFormat="1" applyFont="1" applyFill="1" applyBorder="1" applyAlignment="1" applyProtection="1">
      <alignment vertical="center"/>
      <protection/>
    </xf>
    <xf numFmtId="3" fontId="3" fillId="0" borderId="50" xfId="56" applyNumberFormat="1" applyFont="1" applyFill="1" applyBorder="1" applyAlignment="1" applyProtection="1">
      <alignment vertical="center"/>
      <protection locked="0"/>
    </xf>
    <xf numFmtId="3" fontId="3" fillId="0" borderId="51" xfId="56" applyNumberFormat="1" applyFont="1" applyFill="1" applyBorder="1" applyAlignment="1" applyProtection="1">
      <alignment vertical="center"/>
      <protection locked="0"/>
    </xf>
    <xf numFmtId="0" fontId="4" fillId="0" borderId="0" xfId="56" applyFont="1" applyBorder="1" applyAlignment="1" applyProtection="1">
      <alignment vertical="center"/>
      <protection/>
    </xf>
    <xf numFmtId="3" fontId="4" fillId="0" borderId="47" xfId="56" applyNumberFormat="1" applyFont="1" applyFill="1" applyBorder="1" applyAlignment="1" applyProtection="1">
      <alignment horizontal="right" vertical="center"/>
      <protection/>
    </xf>
    <xf numFmtId="3" fontId="4" fillId="0" borderId="46" xfId="56" applyNumberFormat="1" applyFont="1" applyFill="1" applyBorder="1" applyAlignment="1" applyProtection="1">
      <alignment horizontal="right" vertical="center"/>
      <protection/>
    </xf>
    <xf numFmtId="3" fontId="4" fillId="0" borderId="52" xfId="56" applyNumberFormat="1" applyFont="1" applyFill="1" applyBorder="1" applyAlignment="1" applyProtection="1">
      <alignment horizontal="center" vertical="center"/>
      <protection locked="0"/>
    </xf>
    <xf numFmtId="3" fontId="4" fillId="0" borderId="52" xfId="56" applyNumberFormat="1" applyFont="1" applyFill="1" applyBorder="1" applyAlignment="1" applyProtection="1">
      <alignment horizontal="right" vertical="center"/>
      <protection locked="0"/>
    </xf>
    <xf numFmtId="3" fontId="4" fillId="0" borderId="58" xfId="56" applyNumberFormat="1" applyFont="1" applyFill="1" applyBorder="1" applyAlignment="1" applyProtection="1">
      <alignment vertical="center"/>
      <protection/>
    </xf>
    <xf numFmtId="3" fontId="3" fillId="0" borderId="52" xfId="56" applyNumberFormat="1" applyFont="1" applyFill="1" applyBorder="1" applyAlignment="1" applyProtection="1">
      <alignment vertical="center"/>
      <protection/>
    </xf>
    <xf numFmtId="3" fontId="3" fillId="0" borderId="52" xfId="56" applyNumberFormat="1" applyFont="1" applyFill="1" applyBorder="1" applyAlignment="1" applyProtection="1">
      <alignment vertical="center"/>
      <protection locked="0"/>
    </xf>
    <xf numFmtId="49" fontId="4" fillId="0" borderId="11" xfId="56" applyNumberFormat="1" applyFont="1" applyFill="1" applyBorder="1" applyAlignment="1" applyProtection="1">
      <alignment horizontal="center" vertical="center" wrapText="1"/>
      <protection/>
    </xf>
    <xf numFmtId="3" fontId="4" fillId="0" borderId="43" xfId="56" applyNumberFormat="1" applyFont="1" applyFill="1" applyBorder="1" applyAlignment="1" applyProtection="1">
      <alignment horizontal="right" vertical="center"/>
      <protection/>
    </xf>
    <xf numFmtId="0" fontId="4" fillId="0" borderId="0" xfId="55" applyFont="1">
      <alignment/>
      <protection/>
    </xf>
    <xf numFmtId="0" fontId="10" fillId="0" borderId="0" xfId="58" applyFont="1" applyAlignment="1">
      <alignment wrapText="1"/>
      <protection/>
    </xf>
    <xf numFmtId="0" fontId="51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58" applyFont="1" applyAlignment="1">
      <alignment horizontal="right" vertical="center"/>
      <protection/>
    </xf>
    <xf numFmtId="0" fontId="10" fillId="0" borderId="0" xfId="58" applyFont="1" applyAlignment="1">
      <alignment horizontal="right"/>
      <protection/>
    </xf>
    <xf numFmtId="0" fontId="4" fillId="0" borderId="0" xfId="55" applyFont="1" applyBorder="1">
      <alignment/>
      <protection/>
    </xf>
    <xf numFmtId="0" fontId="4" fillId="0" borderId="0" xfId="55" applyFont="1" applyBorder="1" applyAlignment="1">
      <alignment/>
      <protection/>
    </xf>
    <xf numFmtId="0" fontId="12" fillId="0" borderId="0" xfId="55" applyFont="1" applyBorder="1" applyAlignment="1">
      <alignment horizontal="center"/>
      <protection/>
    </xf>
    <xf numFmtId="0" fontId="4" fillId="0" borderId="0" xfId="55" applyFont="1" applyBorder="1" applyAlignment="1">
      <alignment horizontal="left" vertical="center"/>
      <protection/>
    </xf>
    <xf numFmtId="0" fontId="4" fillId="0" borderId="0" xfId="55" applyFont="1" applyBorder="1" applyAlignment="1">
      <alignment horizontal="left"/>
      <protection/>
    </xf>
    <xf numFmtId="0" fontId="14" fillId="0" borderId="0" xfId="55" applyFont="1" applyBorder="1" applyAlignment="1">
      <alignment horizontal="left"/>
      <protection/>
    </xf>
    <xf numFmtId="0" fontId="4" fillId="0" borderId="0" xfId="55" applyFont="1" applyFill="1" applyBorder="1" applyAlignment="1">
      <alignment horizontal="left"/>
      <protection/>
    </xf>
    <xf numFmtId="49" fontId="3" fillId="0" borderId="0" xfId="55" applyNumberFormat="1" applyFont="1" applyBorder="1" applyAlignment="1">
      <alignment horizontal="left"/>
      <protection/>
    </xf>
    <xf numFmtId="0" fontId="4" fillId="0" borderId="38" xfId="55" applyFont="1" applyBorder="1">
      <alignment/>
      <protection/>
    </xf>
    <xf numFmtId="3" fontId="3" fillId="0" borderId="38" xfId="55" applyNumberFormat="1" applyFont="1" applyFill="1" applyBorder="1" applyAlignment="1">
      <alignment horizontal="right" wrapText="1"/>
      <protection/>
    </xf>
    <xf numFmtId="3" fontId="3" fillId="0" borderId="38" xfId="55" applyNumberFormat="1" applyFont="1" applyFill="1" applyBorder="1" applyAlignment="1">
      <alignment wrapText="1"/>
      <protection/>
    </xf>
    <xf numFmtId="3" fontId="15" fillId="0" borderId="38" xfId="55" applyNumberFormat="1" applyFont="1" applyFill="1" applyBorder="1" applyAlignment="1">
      <alignment horizontal="left" vertical="center" wrapText="1"/>
      <protection/>
    </xf>
    <xf numFmtId="3" fontId="3" fillId="0" borderId="38" xfId="55" applyNumberFormat="1" applyFont="1" applyFill="1" applyBorder="1" applyAlignment="1">
      <alignment horizontal="right" vertical="center" wrapText="1"/>
      <protection/>
    </xf>
    <xf numFmtId="3" fontId="4" fillId="0" borderId="38" xfId="55" applyNumberFormat="1" applyFont="1" applyFill="1" applyBorder="1" applyAlignment="1">
      <alignment horizontal="center" vertical="center" wrapText="1"/>
      <protection/>
    </xf>
    <xf numFmtId="3" fontId="6" fillId="0" borderId="38" xfId="55" applyNumberFormat="1" applyFont="1" applyFill="1" applyBorder="1" applyAlignment="1">
      <alignment horizontal="left" vertical="center" wrapText="1"/>
      <protection/>
    </xf>
    <xf numFmtId="3" fontId="4" fillId="0" borderId="38" xfId="55" applyNumberFormat="1" applyFont="1" applyFill="1" applyBorder="1" applyAlignment="1">
      <alignment wrapText="1"/>
      <protection/>
    </xf>
    <xf numFmtId="0" fontId="4" fillId="33" borderId="38" xfId="55" applyFont="1" applyFill="1" applyBorder="1">
      <alignment/>
      <protection/>
    </xf>
    <xf numFmtId="0" fontId="4" fillId="33" borderId="0" xfId="55" applyFont="1" applyFill="1">
      <alignment/>
      <protection/>
    </xf>
    <xf numFmtId="3" fontId="4" fillId="0" borderId="75" xfId="0" applyNumberFormat="1" applyFont="1" applyBorder="1" applyAlignment="1">
      <alignment wrapText="1"/>
    </xf>
    <xf numFmtId="3" fontId="15" fillId="0" borderId="38" xfId="55" applyNumberFormat="1" applyFont="1" applyFill="1" applyBorder="1" applyAlignment="1">
      <alignment horizontal="left" vertical="top" wrapText="1"/>
      <protection/>
    </xf>
    <xf numFmtId="0" fontId="4" fillId="0" borderId="38" xfId="55" applyFont="1" applyBorder="1" applyAlignment="1">
      <alignment wrapText="1"/>
      <protection/>
    </xf>
    <xf numFmtId="3" fontId="3" fillId="0" borderId="38" xfId="55" applyNumberFormat="1" applyFont="1" applyFill="1" applyBorder="1" applyAlignment="1">
      <alignment vertical="center" wrapText="1"/>
      <protection/>
    </xf>
    <xf numFmtId="49" fontId="4" fillId="0" borderId="38" xfId="55" applyNumberFormat="1" applyFont="1" applyFill="1" applyBorder="1" applyAlignment="1">
      <alignment horizontal="center" vertical="center" wrapText="1"/>
      <protection/>
    </xf>
    <xf numFmtId="3" fontId="3" fillId="0" borderId="38" xfId="55" applyNumberFormat="1" applyFont="1" applyFill="1" applyBorder="1">
      <alignment/>
      <protection/>
    </xf>
    <xf numFmtId="3" fontId="15" fillId="0" borderId="38" xfId="55" applyNumberFormat="1" applyFont="1" applyFill="1" applyBorder="1" applyAlignment="1">
      <alignment vertical="top" wrapText="1"/>
      <protection/>
    </xf>
    <xf numFmtId="0" fontId="4" fillId="0" borderId="38" xfId="55" applyFont="1" applyFill="1" applyBorder="1">
      <alignment/>
      <protection/>
    </xf>
    <xf numFmtId="0" fontId="4" fillId="0" borderId="0" xfId="55" applyFont="1" applyFill="1">
      <alignment/>
      <protection/>
    </xf>
    <xf numFmtId="3" fontId="4" fillId="0" borderId="38" xfId="55" applyNumberFormat="1" applyFont="1" applyFill="1" applyBorder="1" applyAlignment="1">
      <alignment horizontal="center" vertical="center"/>
      <protection/>
    </xf>
    <xf numFmtId="3" fontId="3" fillId="0" borderId="38" xfId="55" applyNumberFormat="1" applyFont="1" applyFill="1" applyBorder="1" applyAlignment="1">
      <alignment/>
      <protection/>
    </xf>
    <xf numFmtId="0" fontId="4" fillId="0" borderId="38" xfId="55" applyFont="1" applyFill="1" applyBorder="1" applyAlignment="1">
      <alignment wrapText="1"/>
      <protection/>
    </xf>
    <xf numFmtId="3" fontId="4" fillId="0" borderId="38" xfId="55" applyNumberFormat="1" applyFont="1" applyFill="1" applyBorder="1" applyAlignment="1">
      <alignment/>
      <protection/>
    </xf>
    <xf numFmtId="3" fontId="6" fillId="0" borderId="38" xfId="55" applyNumberFormat="1" applyFont="1" applyFill="1" applyBorder="1" applyAlignment="1" quotePrefix="1">
      <alignment horizontal="left" vertical="center" wrapText="1"/>
      <protection/>
    </xf>
    <xf numFmtId="0" fontId="4" fillId="0" borderId="0" xfId="55" applyFont="1" applyFill="1" applyBorder="1">
      <alignment/>
      <protection/>
    </xf>
    <xf numFmtId="3" fontId="4" fillId="0" borderId="0" xfId="55" applyNumberFormat="1" applyFont="1" applyFill="1" applyBorder="1" applyAlignment="1">
      <alignment wrapText="1"/>
      <protection/>
    </xf>
    <xf numFmtId="3" fontId="15" fillId="0" borderId="38" xfId="55" applyNumberFormat="1" applyFont="1" applyFill="1" applyBorder="1" applyAlignment="1">
      <alignment horizontal="left" vertical="center"/>
      <protection/>
    </xf>
    <xf numFmtId="3" fontId="3" fillId="0" borderId="38" xfId="55" applyNumberFormat="1" applyFont="1" applyFill="1" applyBorder="1" applyAlignment="1">
      <alignment vertical="top"/>
      <protection/>
    </xf>
    <xf numFmtId="3" fontId="4" fillId="0" borderId="75" xfId="55" applyNumberFormat="1" applyFont="1" applyFill="1" applyBorder="1" applyAlignment="1">
      <alignment horizontal="center" vertical="center"/>
      <protection/>
    </xf>
    <xf numFmtId="3" fontId="4" fillId="0" borderId="75" xfId="55" applyNumberFormat="1" applyFont="1" applyFill="1" applyBorder="1" applyAlignment="1">
      <alignment horizontal="left" vertical="center" wrapText="1"/>
      <protection/>
    </xf>
    <xf numFmtId="3" fontId="4" fillId="0" borderId="38" xfId="55" applyNumberFormat="1" applyFont="1" applyFill="1" applyBorder="1" applyAlignment="1">
      <alignment horizontal="left" vertical="center"/>
      <protection/>
    </xf>
    <xf numFmtId="3" fontId="4" fillId="0" borderId="38" xfId="55" applyNumberFormat="1" applyFont="1" applyFill="1" applyBorder="1" applyAlignment="1">
      <alignment vertical="center" wrapText="1"/>
      <protection/>
    </xf>
    <xf numFmtId="3" fontId="3" fillId="0" borderId="38" xfId="55" applyNumberFormat="1" applyFont="1" applyFill="1" applyBorder="1" applyAlignment="1">
      <alignment vertical="center"/>
      <protection/>
    </xf>
    <xf numFmtId="3" fontId="4" fillId="0" borderId="38" xfId="55" applyNumberFormat="1" applyFont="1" applyFill="1" applyBorder="1">
      <alignment/>
      <protection/>
    </xf>
    <xf numFmtId="3" fontId="3" fillId="0" borderId="38" xfId="55" applyNumberFormat="1" applyFont="1" applyFill="1" applyBorder="1" applyAlignment="1">
      <alignment horizontal="left" vertical="center" wrapText="1"/>
      <protection/>
    </xf>
    <xf numFmtId="3" fontId="4" fillId="0" borderId="38" xfId="55" applyNumberFormat="1" applyFont="1" applyFill="1" applyBorder="1" applyAlignment="1">
      <alignment horizontal="left" vertical="center" wrapText="1"/>
      <protection/>
    </xf>
    <xf numFmtId="3" fontId="3" fillId="0" borderId="38" xfId="55" applyNumberFormat="1" applyFont="1" applyFill="1" applyBorder="1" applyAlignment="1">
      <alignment vertical="top" wrapText="1"/>
      <protection/>
    </xf>
    <xf numFmtId="4" fontId="4" fillId="0" borderId="38" xfId="55" applyNumberFormat="1" applyFont="1" applyFill="1" applyBorder="1" applyAlignment="1">
      <alignment wrapText="1"/>
      <protection/>
    </xf>
    <xf numFmtId="3" fontId="4" fillId="0" borderId="38" xfId="55" applyNumberFormat="1" applyFont="1" applyFill="1" applyBorder="1" applyAlignment="1">
      <alignment vertical="top" wrapText="1"/>
      <protection/>
    </xf>
    <xf numFmtId="0" fontId="10" fillId="0" borderId="0" xfId="0" applyFont="1" applyAlignment="1">
      <alignment horizontal="left"/>
    </xf>
    <xf numFmtId="0" fontId="12" fillId="0" borderId="0" xfId="55" applyFont="1" applyBorder="1" applyAlignment="1">
      <alignment horizontal="center" vertical="center"/>
      <protection/>
    </xf>
    <xf numFmtId="0" fontId="4" fillId="0" borderId="0" xfId="56" applyFont="1" applyBorder="1" applyAlignment="1" applyProtection="1">
      <alignment vertical="center"/>
      <protection locked="0"/>
    </xf>
    <xf numFmtId="0" fontId="4" fillId="0" borderId="0" xfId="56" applyFont="1" applyFill="1" applyBorder="1" applyAlignment="1" applyProtection="1">
      <alignment vertical="center"/>
      <protection locked="0"/>
    </xf>
    <xf numFmtId="0" fontId="4" fillId="0" borderId="36" xfId="56" applyFont="1" applyFill="1" applyBorder="1" applyAlignment="1" applyProtection="1">
      <alignment vertical="center"/>
      <protection locked="0"/>
    </xf>
    <xf numFmtId="49" fontId="4" fillId="0" borderId="0" xfId="56" applyNumberFormat="1" applyFont="1" applyFill="1" applyBorder="1" applyAlignment="1" applyProtection="1">
      <alignment vertical="center"/>
      <protection/>
    </xf>
    <xf numFmtId="49" fontId="4" fillId="0" borderId="0" xfId="56" applyNumberFormat="1" applyFont="1" applyFill="1" applyBorder="1" applyAlignment="1" applyProtection="1">
      <alignment horizontal="centerContinuous" vertical="center"/>
      <protection/>
    </xf>
    <xf numFmtId="49" fontId="4" fillId="33" borderId="78" xfId="56" applyNumberFormat="1" applyFont="1" applyFill="1" applyBorder="1" applyAlignment="1" applyProtection="1">
      <alignment horizontal="center" vertical="center"/>
      <protection/>
    </xf>
    <xf numFmtId="49" fontId="4" fillId="0" borderId="10" xfId="56" applyNumberFormat="1" applyFont="1" applyFill="1" applyBorder="1" applyAlignment="1" applyProtection="1">
      <alignment vertical="center"/>
      <protection/>
    </xf>
    <xf numFmtId="49" fontId="4" fillId="33" borderId="87" xfId="56" applyNumberFormat="1" applyFont="1" applyFill="1" applyBorder="1" applyAlignment="1" applyProtection="1">
      <alignment vertical="center"/>
      <protection locked="0"/>
    </xf>
    <xf numFmtId="49" fontId="4" fillId="0" borderId="87" xfId="56" applyNumberFormat="1" applyFont="1" applyFill="1" applyBorder="1" applyAlignment="1" applyProtection="1">
      <alignment vertical="center"/>
      <protection locked="0"/>
    </xf>
    <xf numFmtId="49" fontId="4" fillId="33" borderId="72" xfId="56" applyNumberFormat="1" applyFont="1" applyFill="1" applyBorder="1" applyAlignment="1" applyProtection="1">
      <alignment vertical="center"/>
      <protection locked="0"/>
    </xf>
    <xf numFmtId="0" fontId="4" fillId="0" borderId="92" xfId="56" applyFont="1" applyFill="1" applyBorder="1" applyAlignment="1" applyProtection="1">
      <alignment horizontal="center" vertical="center" textRotation="90" wrapText="1"/>
      <protection/>
    </xf>
    <xf numFmtId="0" fontId="50" fillId="35" borderId="92" xfId="56" applyFont="1" applyFill="1" applyBorder="1" applyAlignment="1" applyProtection="1">
      <alignment horizontal="center" vertical="center" textRotation="90"/>
      <protection/>
    </xf>
    <xf numFmtId="0" fontId="4" fillId="0" borderId="92" xfId="56" applyFont="1" applyFill="1" applyBorder="1" applyAlignment="1" applyProtection="1">
      <alignment horizontal="center" vertical="center" textRotation="90"/>
      <protection/>
    </xf>
    <xf numFmtId="0" fontId="4" fillId="0" borderId="88" xfId="56" applyFont="1" applyFill="1" applyBorder="1" applyAlignment="1" applyProtection="1">
      <alignment horizontal="center" vertical="center" textRotation="90"/>
      <protection/>
    </xf>
    <xf numFmtId="3" fontId="8" fillId="0" borderId="17" xfId="56" applyNumberFormat="1" applyFont="1" applyFill="1" applyBorder="1" applyAlignment="1" applyProtection="1">
      <alignment horizontal="center" vertical="center"/>
      <protection/>
    </xf>
    <xf numFmtId="1" fontId="8" fillId="36" borderId="23" xfId="56" applyNumberFormat="1" applyFont="1" applyFill="1" applyBorder="1" applyAlignment="1" applyProtection="1">
      <alignment horizontal="center" vertical="center"/>
      <protection/>
    </xf>
    <xf numFmtId="1" fontId="8" fillId="0" borderId="101" xfId="56" applyNumberFormat="1" applyFont="1" applyFill="1" applyBorder="1" applyAlignment="1" applyProtection="1">
      <alignment horizontal="center" vertical="center"/>
      <protection/>
    </xf>
    <xf numFmtId="1" fontId="8" fillId="36" borderId="17" xfId="56" applyNumberFormat="1" applyFont="1" applyFill="1" applyBorder="1" applyAlignment="1" applyProtection="1">
      <alignment horizontal="center" vertical="center"/>
      <protection/>
    </xf>
    <xf numFmtId="1" fontId="8" fillId="0" borderId="102" xfId="56" applyNumberFormat="1" applyFont="1" applyFill="1" applyBorder="1" applyAlignment="1" applyProtection="1">
      <alignment horizontal="center" vertical="center"/>
      <protection/>
    </xf>
    <xf numFmtId="3" fontId="3" fillId="0" borderId="24" xfId="56" applyNumberFormat="1" applyFont="1" applyFill="1" applyBorder="1" applyAlignment="1" applyProtection="1">
      <alignment horizontal="left" vertical="center" wrapText="1"/>
      <protection/>
    </xf>
    <xf numFmtId="0" fontId="3" fillId="36" borderId="95" xfId="56" applyFont="1" applyFill="1" applyBorder="1" applyAlignment="1" applyProtection="1">
      <alignment vertical="center"/>
      <protection/>
    </xf>
    <xf numFmtId="0" fontId="3" fillId="0" borderId="0" xfId="56" applyFont="1" applyFill="1" applyBorder="1" applyAlignment="1" applyProtection="1">
      <alignment vertical="center"/>
      <protection locked="0"/>
    </xf>
    <xf numFmtId="0" fontId="3" fillId="36" borderId="24" xfId="56" applyFont="1" applyFill="1" applyBorder="1" applyAlignment="1" applyProtection="1">
      <alignment vertical="center"/>
      <protection locked="0"/>
    </xf>
    <xf numFmtId="0" fontId="3" fillId="0" borderId="28" xfId="56" applyFont="1" applyFill="1" applyBorder="1" applyAlignment="1" applyProtection="1">
      <alignment vertical="center"/>
      <protection locked="0"/>
    </xf>
    <xf numFmtId="0" fontId="3" fillId="0" borderId="24" xfId="56" applyFont="1" applyFill="1" applyBorder="1" applyAlignment="1" applyProtection="1">
      <alignment vertical="center"/>
      <protection locked="0"/>
    </xf>
    <xf numFmtId="0" fontId="3" fillId="0" borderId="103" xfId="56" applyFont="1" applyFill="1" applyBorder="1" applyAlignment="1" applyProtection="1">
      <alignment vertical="center"/>
      <protection locked="0"/>
    </xf>
    <xf numFmtId="3" fontId="3" fillId="0" borderId="29" xfId="56" applyNumberFormat="1" applyFont="1" applyFill="1" applyBorder="1" applyAlignment="1" applyProtection="1">
      <alignment horizontal="right" vertical="center" wrapText="1"/>
      <protection/>
    </xf>
    <xf numFmtId="3" fontId="3" fillId="36" borderId="29" xfId="56" applyNumberFormat="1" applyFont="1" applyFill="1" applyBorder="1" applyAlignment="1" applyProtection="1">
      <alignment horizontal="right" vertical="center"/>
      <protection/>
    </xf>
    <xf numFmtId="3" fontId="3" fillId="0" borderId="104" xfId="56" applyNumberFormat="1" applyFont="1" applyFill="1" applyBorder="1" applyAlignment="1" applyProtection="1">
      <alignment horizontal="right" vertical="center"/>
      <protection/>
    </xf>
    <xf numFmtId="3" fontId="4" fillId="0" borderId="17" xfId="56" applyNumberFormat="1" applyFont="1" applyFill="1" applyBorder="1" applyAlignment="1" applyProtection="1">
      <alignment horizontal="right" vertical="center" wrapText="1"/>
      <protection/>
    </xf>
    <xf numFmtId="3" fontId="4" fillId="36" borderId="17" xfId="56" applyNumberFormat="1" applyFont="1" applyFill="1" applyBorder="1" applyAlignment="1" applyProtection="1">
      <alignment horizontal="right" vertical="center"/>
      <protection/>
    </xf>
    <xf numFmtId="3" fontId="4" fillId="0" borderId="102" xfId="56" applyNumberFormat="1" applyFont="1" applyFill="1" applyBorder="1" applyAlignment="1" applyProtection="1">
      <alignment horizontal="right" vertical="center"/>
      <protection/>
    </xf>
    <xf numFmtId="3" fontId="4" fillId="0" borderId="24" xfId="56" applyNumberFormat="1" applyFont="1" applyFill="1" applyBorder="1" applyAlignment="1" applyProtection="1">
      <alignment horizontal="right" vertical="center" wrapText="1"/>
      <protection/>
    </xf>
    <xf numFmtId="3" fontId="4" fillId="36" borderId="24" xfId="56" applyNumberFormat="1" applyFont="1" applyFill="1" applyBorder="1" applyAlignment="1" applyProtection="1">
      <alignment horizontal="right" vertical="center"/>
      <protection/>
    </xf>
    <xf numFmtId="3" fontId="4" fillId="36" borderId="24" xfId="56" applyNumberFormat="1" applyFont="1" applyFill="1" applyBorder="1" applyAlignment="1" applyProtection="1">
      <alignment horizontal="right" vertical="center"/>
      <protection locked="0"/>
    </xf>
    <xf numFmtId="3" fontId="4" fillId="0" borderId="24" xfId="56" applyNumberFormat="1" applyFont="1" applyFill="1" applyBorder="1" applyAlignment="1" applyProtection="1">
      <alignment horizontal="right" vertical="center"/>
      <protection locked="0"/>
    </xf>
    <xf numFmtId="3" fontId="4" fillId="0" borderId="103" xfId="56" applyNumberFormat="1" applyFont="1" applyFill="1" applyBorder="1" applyAlignment="1" applyProtection="1">
      <alignment horizontal="right" vertical="center"/>
      <protection locked="0"/>
    </xf>
    <xf numFmtId="3" fontId="4" fillId="0" borderId="36" xfId="56" applyNumberFormat="1" applyFont="1" applyFill="1" applyBorder="1" applyAlignment="1" applyProtection="1">
      <alignment horizontal="right" vertical="center" wrapText="1"/>
      <protection/>
    </xf>
    <xf numFmtId="3" fontId="4" fillId="36" borderId="36" xfId="56" applyNumberFormat="1" applyFont="1" applyFill="1" applyBorder="1" applyAlignment="1" applyProtection="1">
      <alignment horizontal="right" vertical="center"/>
      <protection/>
    </xf>
    <xf numFmtId="3" fontId="4" fillId="36" borderId="36" xfId="56" applyNumberFormat="1" applyFont="1" applyFill="1" applyBorder="1" applyAlignment="1" applyProtection="1">
      <alignment horizontal="right" vertical="center"/>
      <protection locked="0"/>
    </xf>
    <xf numFmtId="3" fontId="4" fillId="0" borderId="36" xfId="56" applyNumberFormat="1" applyFont="1" applyFill="1" applyBorder="1" applyAlignment="1" applyProtection="1">
      <alignment horizontal="right" vertical="center"/>
      <protection locked="0"/>
    </xf>
    <xf numFmtId="3" fontId="4" fillId="0" borderId="105" xfId="56" applyNumberFormat="1" applyFont="1" applyFill="1" applyBorder="1" applyAlignment="1" applyProtection="1">
      <alignment horizontal="right" vertical="center"/>
      <protection locked="0"/>
    </xf>
    <xf numFmtId="3" fontId="3" fillId="0" borderId="41" xfId="56" applyNumberFormat="1" applyFont="1" applyFill="1" applyBorder="1" applyAlignment="1" applyProtection="1">
      <alignment horizontal="right" vertical="center" wrapText="1"/>
      <protection/>
    </xf>
    <xf numFmtId="3" fontId="4" fillId="36" borderId="41" xfId="56" applyNumberFormat="1" applyFont="1" applyFill="1" applyBorder="1" applyAlignment="1" applyProtection="1">
      <alignment vertical="center"/>
      <protection/>
    </xf>
    <xf numFmtId="3" fontId="4" fillId="0" borderId="47" xfId="56" applyNumberFormat="1" applyFont="1" applyFill="1" applyBorder="1" applyAlignment="1" applyProtection="1">
      <alignment vertical="center"/>
      <protection locked="0"/>
    </xf>
    <xf numFmtId="3" fontId="4" fillId="36" borderId="41" xfId="56" applyNumberFormat="1" applyFont="1" applyFill="1" applyBorder="1" applyAlignment="1" applyProtection="1">
      <alignment vertical="center"/>
      <protection locked="0"/>
    </xf>
    <xf numFmtId="3" fontId="4" fillId="0" borderId="41" xfId="56" applyNumberFormat="1" applyFont="1" applyFill="1" applyBorder="1" applyAlignment="1" applyProtection="1">
      <alignment vertical="center"/>
      <protection locked="0"/>
    </xf>
    <xf numFmtId="3" fontId="4" fillId="0" borderId="41" xfId="56" applyNumberFormat="1" applyFont="1" applyFill="1" applyBorder="1" applyAlignment="1" applyProtection="1">
      <alignment horizontal="center" vertical="center"/>
      <protection/>
    </xf>
    <xf numFmtId="3" fontId="4" fillId="36" borderId="41" xfId="56" applyNumberFormat="1" applyFont="1" applyFill="1" applyBorder="1" applyAlignment="1" applyProtection="1">
      <alignment horizontal="center" vertical="center"/>
      <protection/>
    </xf>
    <xf numFmtId="3" fontId="4" fillId="0" borderId="106" xfId="56" applyNumberFormat="1" applyFont="1" applyFill="1" applyBorder="1" applyAlignment="1" applyProtection="1">
      <alignment horizontal="center" vertical="center"/>
      <protection/>
    </xf>
    <xf numFmtId="3" fontId="4" fillId="0" borderId="107" xfId="56" applyNumberFormat="1" applyFont="1" applyFill="1" applyBorder="1" applyAlignment="1" applyProtection="1">
      <alignment horizontal="center" vertical="center"/>
      <protection/>
    </xf>
    <xf numFmtId="3" fontId="3" fillId="0" borderId="48" xfId="56" applyNumberFormat="1" applyFont="1" applyFill="1" applyBorder="1" applyAlignment="1" applyProtection="1">
      <alignment horizontal="right" vertical="center" wrapText="1"/>
      <protection/>
    </xf>
    <xf numFmtId="3" fontId="4" fillId="36" borderId="48" xfId="56" applyNumberFormat="1" applyFont="1" applyFill="1" applyBorder="1" applyAlignment="1" applyProtection="1">
      <alignment vertical="center"/>
      <protection/>
    </xf>
    <xf numFmtId="3" fontId="4" fillId="0" borderId="10" xfId="56" applyNumberFormat="1" applyFont="1" applyFill="1" applyBorder="1" applyAlignment="1" applyProtection="1">
      <alignment horizontal="right" vertical="center"/>
      <protection locked="0"/>
    </xf>
    <xf numFmtId="3" fontId="4" fillId="36" borderId="48" xfId="56" applyNumberFormat="1" applyFont="1" applyFill="1" applyBorder="1" applyAlignment="1" applyProtection="1">
      <alignment horizontal="center" vertical="center"/>
      <protection locked="0"/>
    </xf>
    <xf numFmtId="3" fontId="4" fillId="0" borderId="10" xfId="56" applyNumberFormat="1" applyFont="1" applyFill="1" applyBorder="1" applyAlignment="1" applyProtection="1">
      <alignment horizontal="center" vertical="center"/>
      <protection locked="0"/>
    </xf>
    <xf numFmtId="3" fontId="4" fillId="0" borderId="48" xfId="56" applyNumberFormat="1" applyFont="1" applyFill="1" applyBorder="1" applyAlignment="1" applyProtection="1">
      <alignment horizontal="center" vertical="center"/>
      <protection/>
    </xf>
    <xf numFmtId="3" fontId="4" fillId="36" borderId="48" xfId="56" applyNumberFormat="1" applyFont="1" applyFill="1" applyBorder="1" applyAlignment="1" applyProtection="1">
      <alignment horizontal="center" vertical="center"/>
      <protection/>
    </xf>
    <xf numFmtId="3" fontId="4" fillId="0" borderId="108" xfId="56" applyNumberFormat="1" applyFont="1" applyFill="1" applyBorder="1" applyAlignment="1" applyProtection="1">
      <alignment horizontal="center" vertical="center"/>
      <protection/>
    </xf>
    <xf numFmtId="3" fontId="4" fillId="0" borderId="109" xfId="56" applyNumberFormat="1" applyFont="1" applyFill="1" applyBorder="1" applyAlignment="1" applyProtection="1">
      <alignment horizontal="center" vertical="center"/>
      <protection/>
    </xf>
    <xf numFmtId="3" fontId="4" fillId="0" borderId="108" xfId="56" applyNumberFormat="1" applyFont="1" applyFill="1" applyBorder="1" applyAlignment="1" applyProtection="1">
      <alignment vertical="center"/>
      <protection/>
    </xf>
    <xf numFmtId="3" fontId="4" fillId="36" borderId="24" xfId="56" applyNumberFormat="1" applyFont="1" applyFill="1" applyBorder="1" applyAlignment="1" applyProtection="1">
      <alignment vertical="center"/>
      <protection/>
    </xf>
    <xf numFmtId="3" fontId="4" fillId="36" borderId="24" xfId="56" applyNumberFormat="1" applyFont="1" applyFill="1" applyBorder="1" applyAlignment="1" applyProtection="1">
      <alignment horizontal="center" vertical="center"/>
      <protection/>
    </xf>
    <xf numFmtId="3" fontId="4" fillId="0" borderId="24" xfId="56" applyNumberFormat="1" applyFont="1" applyFill="1" applyBorder="1" applyAlignment="1" applyProtection="1">
      <alignment horizontal="center" vertical="center"/>
      <protection/>
    </xf>
    <xf numFmtId="3" fontId="4" fillId="36" borderId="24" xfId="56" applyNumberFormat="1" applyFont="1" applyFill="1" applyBorder="1" applyAlignment="1" applyProtection="1">
      <alignment vertical="center"/>
      <protection locked="0"/>
    </xf>
    <xf numFmtId="3" fontId="4" fillId="0" borderId="28" xfId="56" applyNumberFormat="1" applyFont="1" applyFill="1" applyBorder="1" applyAlignment="1" applyProtection="1">
      <alignment horizontal="right" vertical="center"/>
      <protection/>
    </xf>
    <xf numFmtId="3" fontId="4" fillId="0" borderId="0" xfId="56" applyNumberFormat="1" applyFont="1" applyFill="1" applyBorder="1" applyAlignment="1" applyProtection="1">
      <alignment horizontal="right" vertical="center"/>
      <protection/>
    </xf>
    <xf numFmtId="3" fontId="4" fillId="0" borderId="103" xfId="56" applyNumberFormat="1" applyFont="1" applyFill="1" applyBorder="1" applyAlignment="1" applyProtection="1">
      <alignment horizontal="center" vertical="center"/>
      <protection/>
    </xf>
    <xf numFmtId="3" fontId="4" fillId="36" borderId="36" xfId="56" applyNumberFormat="1" applyFont="1" applyFill="1" applyBorder="1" applyAlignment="1" applyProtection="1">
      <alignment vertical="center"/>
      <protection/>
    </xf>
    <xf numFmtId="3" fontId="4" fillId="36" borderId="36" xfId="56" applyNumberFormat="1" applyFont="1" applyFill="1" applyBorder="1" applyAlignment="1" applyProtection="1">
      <alignment horizontal="center" vertical="center"/>
      <protection/>
    </xf>
    <xf numFmtId="3" fontId="4" fillId="0" borderId="36" xfId="56" applyNumberFormat="1" applyFont="1" applyFill="1" applyBorder="1" applyAlignment="1" applyProtection="1">
      <alignment horizontal="center" vertical="center"/>
      <protection/>
    </xf>
    <xf numFmtId="3" fontId="4" fillId="36" borderId="36" xfId="56" applyNumberFormat="1" applyFont="1" applyFill="1" applyBorder="1" applyAlignment="1" applyProtection="1">
      <alignment vertical="center"/>
      <protection locked="0"/>
    </xf>
    <xf numFmtId="3" fontId="4" fillId="0" borderId="37" xfId="56" applyNumberFormat="1" applyFont="1" applyFill="1" applyBorder="1" applyAlignment="1" applyProtection="1">
      <alignment horizontal="right" vertical="center"/>
      <protection/>
    </xf>
    <xf numFmtId="3" fontId="4" fillId="0" borderId="14" xfId="56" applyNumberFormat="1" applyFont="1" applyFill="1" applyBorder="1" applyAlignment="1" applyProtection="1">
      <alignment horizontal="right" vertical="center"/>
      <protection/>
    </xf>
    <xf numFmtId="3" fontId="4" fillId="0" borderId="105" xfId="56" applyNumberFormat="1" applyFont="1" applyFill="1" applyBorder="1" applyAlignment="1" applyProtection="1">
      <alignment horizontal="center" vertical="center"/>
      <protection/>
    </xf>
    <xf numFmtId="3" fontId="4" fillId="0" borderId="54" xfId="56" applyNumberFormat="1" applyFont="1" applyFill="1" applyBorder="1" applyAlignment="1" applyProtection="1">
      <alignment horizontal="right" vertical="center" wrapText="1"/>
      <protection/>
    </xf>
    <xf numFmtId="3" fontId="4" fillId="36" borderId="54" xfId="56" applyNumberFormat="1" applyFont="1" applyFill="1" applyBorder="1" applyAlignment="1" applyProtection="1">
      <alignment vertical="center"/>
      <protection/>
    </xf>
    <xf numFmtId="3" fontId="4" fillId="36" borderId="54" xfId="56" applyNumberFormat="1" applyFont="1" applyFill="1" applyBorder="1" applyAlignment="1" applyProtection="1">
      <alignment horizontal="center" vertical="center"/>
      <protection/>
    </xf>
    <xf numFmtId="3" fontId="4" fillId="0" borderId="54" xfId="56" applyNumberFormat="1" applyFont="1" applyFill="1" applyBorder="1" applyAlignment="1" applyProtection="1">
      <alignment horizontal="center" vertical="center"/>
      <protection/>
    </xf>
    <xf numFmtId="3" fontId="4" fillId="36" borderId="54" xfId="56" applyNumberFormat="1" applyFont="1" applyFill="1" applyBorder="1" applyAlignment="1" applyProtection="1">
      <alignment vertical="center"/>
      <protection locked="0"/>
    </xf>
    <xf numFmtId="3" fontId="4" fillId="0" borderId="55" xfId="56" applyNumberFormat="1" applyFont="1" applyFill="1" applyBorder="1" applyAlignment="1" applyProtection="1">
      <alignment horizontal="right" vertical="center"/>
      <protection/>
    </xf>
    <xf numFmtId="3" fontId="4" fillId="0" borderId="60" xfId="56" applyNumberFormat="1" applyFont="1" applyFill="1" applyBorder="1" applyAlignment="1" applyProtection="1">
      <alignment horizontal="right" vertical="center"/>
      <protection/>
    </xf>
    <xf numFmtId="3" fontId="4" fillId="0" borderId="110" xfId="56" applyNumberFormat="1" applyFont="1" applyFill="1" applyBorder="1" applyAlignment="1" applyProtection="1">
      <alignment horizontal="center" vertical="center"/>
      <protection/>
    </xf>
    <xf numFmtId="3" fontId="4" fillId="36" borderId="48" xfId="56" applyNumberFormat="1" applyFont="1" applyFill="1" applyBorder="1" applyAlignment="1" applyProtection="1">
      <alignment horizontal="right" vertical="center"/>
      <protection/>
    </xf>
    <xf numFmtId="3" fontId="4" fillId="36" borderId="48" xfId="56" applyNumberFormat="1" applyFont="1" applyFill="1" applyBorder="1" applyAlignment="1" applyProtection="1">
      <alignment horizontal="right" vertical="center"/>
      <protection locked="0"/>
    </xf>
    <xf numFmtId="3" fontId="4" fillId="0" borderId="86" xfId="56" applyNumberFormat="1" applyFont="1" applyFill="1" applyBorder="1" applyAlignment="1" applyProtection="1">
      <alignment horizontal="right" vertical="center"/>
      <protection/>
    </xf>
    <xf numFmtId="3" fontId="4" fillId="36" borderId="61" xfId="56" applyNumberFormat="1" applyFont="1" applyFill="1" applyBorder="1" applyAlignment="1" applyProtection="1">
      <alignment horizontal="right" vertical="center"/>
      <protection/>
    </xf>
    <xf numFmtId="3" fontId="4" fillId="0" borderId="61" xfId="56" applyNumberFormat="1" applyFont="1" applyFill="1" applyBorder="1" applyAlignment="1" applyProtection="1">
      <alignment horizontal="right" vertical="center"/>
      <protection/>
    </xf>
    <xf numFmtId="3" fontId="4" fillId="0" borderId="73" xfId="56" applyNumberFormat="1" applyFont="1" applyFill="1" applyBorder="1" applyAlignment="1" applyProtection="1">
      <alignment horizontal="right" vertical="center" wrapText="1"/>
      <protection/>
    </xf>
    <xf numFmtId="3" fontId="4" fillId="36" borderId="54" xfId="56" applyNumberFormat="1" applyFont="1" applyFill="1" applyBorder="1" applyAlignment="1" applyProtection="1">
      <alignment horizontal="right" vertical="center"/>
      <protection/>
    </xf>
    <xf numFmtId="3" fontId="4" fillId="36" borderId="24" xfId="56" applyNumberFormat="1" applyFont="1" applyFill="1" applyBorder="1" applyAlignment="1" applyProtection="1">
      <alignment horizontal="center" vertical="center"/>
      <protection locked="0"/>
    </xf>
    <xf numFmtId="3" fontId="4" fillId="0" borderId="48" xfId="56" applyNumberFormat="1" applyFont="1" applyFill="1" applyBorder="1" applyAlignment="1" applyProtection="1">
      <alignment horizontal="right" vertical="center" wrapText="1"/>
      <protection/>
    </xf>
    <xf numFmtId="3" fontId="4" fillId="0" borderId="87" xfId="56" applyNumberFormat="1" applyFont="1" applyFill="1" applyBorder="1" applyAlignment="1" applyProtection="1">
      <alignment horizontal="center" vertical="center"/>
      <protection/>
    </xf>
    <xf numFmtId="3" fontId="4" fillId="36" borderId="67" xfId="56" applyNumberFormat="1" applyFont="1" applyFill="1" applyBorder="1" applyAlignment="1" applyProtection="1">
      <alignment horizontal="center" vertical="center"/>
      <protection/>
    </xf>
    <xf numFmtId="3" fontId="4" fillId="0" borderId="67" xfId="56" applyNumberFormat="1" applyFont="1" applyFill="1" applyBorder="1" applyAlignment="1" applyProtection="1">
      <alignment horizontal="center" vertical="center"/>
      <protection/>
    </xf>
    <xf numFmtId="3" fontId="4" fillId="0" borderId="109" xfId="56" applyNumberFormat="1" applyFont="1" applyFill="1" applyBorder="1" applyAlignment="1" applyProtection="1">
      <alignment horizontal="right" vertical="center"/>
      <protection/>
    </xf>
    <xf numFmtId="3" fontId="4" fillId="36" borderId="73" xfId="56" applyNumberFormat="1" applyFont="1" applyFill="1" applyBorder="1" applyAlignment="1" applyProtection="1">
      <alignment horizontal="center" vertical="center"/>
      <protection/>
    </xf>
    <xf numFmtId="3" fontId="4" fillId="0" borderId="12" xfId="56" applyNumberFormat="1" applyFont="1" applyFill="1" applyBorder="1" applyAlignment="1" applyProtection="1">
      <alignment horizontal="center" vertical="center"/>
      <protection/>
    </xf>
    <xf numFmtId="3" fontId="4" fillId="0" borderId="73" xfId="56" applyNumberFormat="1" applyFont="1" applyFill="1" applyBorder="1" applyAlignment="1" applyProtection="1">
      <alignment horizontal="center" vertical="center"/>
      <protection/>
    </xf>
    <xf numFmtId="3" fontId="4" fillId="0" borderId="111" xfId="56" applyNumberFormat="1" applyFont="1" applyFill="1" applyBorder="1" applyAlignment="1" applyProtection="1">
      <alignment horizontal="right" vertical="center"/>
      <protection locked="0"/>
    </xf>
    <xf numFmtId="3" fontId="4" fillId="0" borderId="73" xfId="56" applyNumberFormat="1" applyFont="1" applyFill="1" applyBorder="1" applyAlignment="1" applyProtection="1">
      <alignment horizontal="left" vertical="center" wrapText="1"/>
      <protection/>
    </xf>
    <xf numFmtId="3" fontId="4" fillId="36" borderId="73" xfId="56" applyNumberFormat="1" applyFont="1" applyFill="1" applyBorder="1" applyAlignment="1" applyProtection="1">
      <alignment vertical="center"/>
      <protection locked="0"/>
    </xf>
    <xf numFmtId="3" fontId="4" fillId="0" borderId="12" xfId="56" applyNumberFormat="1" applyFont="1" applyFill="1" applyBorder="1" applyAlignment="1" applyProtection="1">
      <alignment horizontal="center" vertical="center"/>
      <protection locked="0"/>
    </xf>
    <xf numFmtId="3" fontId="4" fillId="36" borderId="73" xfId="56" applyNumberFormat="1" applyFont="1" applyFill="1" applyBorder="1" applyAlignment="1" applyProtection="1">
      <alignment horizontal="center" vertical="center"/>
      <protection locked="0"/>
    </xf>
    <xf numFmtId="3" fontId="4" fillId="0" borderId="74" xfId="56" applyNumberFormat="1" applyFont="1" applyFill="1" applyBorder="1" applyAlignment="1" applyProtection="1">
      <alignment horizontal="center" vertical="center"/>
      <protection locked="0"/>
    </xf>
    <xf numFmtId="3" fontId="4" fillId="0" borderId="73" xfId="56" applyNumberFormat="1" applyFont="1" applyFill="1" applyBorder="1" applyAlignment="1" applyProtection="1">
      <alignment horizontal="center" vertical="center"/>
      <protection locked="0"/>
    </xf>
    <xf numFmtId="3" fontId="4" fillId="36" borderId="73" xfId="56" applyNumberFormat="1" applyFont="1" applyFill="1" applyBorder="1" applyAlignment="1" applyProtection="1">
      <alignment horizontal="right" vertical="center"/>
      <protection locked="0"/>
    </xf>
    <xf numFmtId="3" fontId="3" fillId="36" borderId="24" xfId="56" applyNumberFormat="1" applyFont="1" applyFill="1" applyBorder="1" applyAlignment="1" applyProtection="1">
      <alignment vertical="center"/>
      <protection/>
    </xf>
    <xf numFmtId="3" fontId="3" fillId="0" borderId="0" xfId="56" applyNumberFormat="1" applyFont="1" applyFill="1" applyBorder="1" applyAlignment="1" applyProtection="1">
      <alignment vertical="center"/>
      <protection locked="0"/>
    </xf>
    <xf numFmtId="3" fontId="3" fillId="36" borderId="24" xfId="56" applyNumberFormat="1" applyFont="1" applyFill="1" applyBorder="1" applyAlignment="1" applyProtection="1">
      <alignment vertical="center"/>
      <protection locked="0"/>
    </xf>
    <xf numFmtId="3" fontId="3" fillId="0" borderId="28" xfId="56" applyNumberFormat="1" applyFont="1" applyBorder="1" applyAlignment="1" applyProtection="1">
      <alignment vertical="center"/>
      <protection locked="0"/>
    </xf>
    <xf numFmtId="3" fontId="3" fillId="0" borderId="0" xfId="56" applyNumberFormat="1" applyFont="1" applyBorder="1" applyAlignment="1" applyProtection="1">
      <alignment vertical="center"/>
      <protection locked="0"/>
    </xf>
    <xf numFmtId="3" fontId="3" fillId="0" borderId="24" xfId="56" applyNumberFormat="1" applyFont="1" applyFill="1" applyBorder="1" applyAlignment="1" applyProtection="1">
      <alignment vertical="center"/>
      <protection locked="0"/>
    </xf>
    <xf numFmtId="3" fontId="3" fillId="0" borderId="103" xfId="56" applyNumberFormat="1" applyFont="1" applyBorder="1" applyAlignment="1" applyProtection="1">
      <alignment vertical="center"/>
      <protection locked="0"/>
    </xf>
    <xf numFmtId="3" fontId="3" fillId="36" borderId="29" xfId="56" applyNumberFormat="1" applyFont="1" applyFill="1" applyBorder="1" applyAlignment="1" applyProtection="1">
      <alignment vertical="center"/>
      <protection/>
    </xf>
    <xf numFmtId="3" fontId="3" fillId="0" borderId="104" xfId="56" applyNumberFormat="1" applyFont="1" applyFill="1" applyBorder="1" applyAlignment="1" applyProtection="1">
      <alignment vertical="center"/>
      <protection/>
    </xf>
    <xf numFmtId="3" fontId="3" fillId="0" borderId="79" xfId="56" applyNumberFormat="1" applyFont="1" applyFill="1" applyBorder="1" applyAlignment="1" applyProtection="1">
      <alignment horizontal="right" vertical="center" wrapText="1"/>
      <protection/>
    </xf>
    <xf numFmtId="3" fontId="3" fillId="36" borderId="79" xfId="56" applyNumberFormat="1" applyFont="1" applyFill="1" applyBorder="1" applyAlignment="1" applyProtection="1">
      <alignment vertical="center"/>
      <protection/>
    </xf>
    <xf numFmtId="3" fontId="3" fillId="0" borderId="112" xfId="56" applyNumberFormat="1" applyFont="1" applyFill="1" applyBorder="1" applyAlignment="1" applyProtection="1">
      <alignment vertical="center"/>
      <protection/>
    </xf>
    <xf numFmtId="3" fontId="3" fillId="0" borderId="24" xfId="56" applyNumberFormat="1" applyFont="1" applyFill="1" applyBorder="1" applyAlignment="1" applyProtection="1">
      <alignment horizontal="right" vertical="center" wrapText="1"/>
      <protection/>
    </xf>
    <xf numFmtId="3" fontId="3" fillId="0" borderId="103" xfId="56" applyNumberFormat="1" applyFont="1" applyFill="1" applyBorder="1" applyAlignment="1" applyProtection="1">
      <alignment vertical="center"/>
      <protection/>
    </xf>
    <xf numFmtId="3" fontId="3" fillId="37" borderId="61" xfId="56" applyNumberFormat="1" applyFont="1" applyFill="1" applyBorder="1" applyAlignment="1" applyProtection="1">
      <alignment horizontal="right" vertical="center" wrapText="1"/>
      <protection/>
    </xf>
    <xf numFmtId="3" fontId="3" fillId="37" borderId="61" xfId="56" applyNumberFormat="1" applyFont="1" applyFill="1" applyBorder="1" applyAlignment="1" applyProtection="1">
      <alignment vertical="center"/>
      <protection/>
    </xf>
    <xf numFmtId="3" fontId="3" fillId="37" borderId="86" xfId="56" applyNumberFormat="1" applyFont="1" applyFill="1" applyBorder="1" applyAlignment="1" applyProtection="1">
      <alignment vertical="center"/>
      <protection/>
    </xf>
    <xf numFmtId="3" fontId="3" fillId="37" borderId="62" xfId="56" applyNumberFormat="1" applyFont="1" applyFill="1" applyBorder="1" applyAlignment="1" applyProtection="1">
      <alignment vertical="center"/>
      <protection/>
    </xf>
    <xf numFmtId="3" fontId="3" fillId="34" borderId="113" xfId="56" applyNumberFormat="1" applyFont="1" applyFill="1" applyBorder="1" applyAlignment="1" applyProtection="1">
      <alignment vertical="center"/>
      <protection/>
    </xf>
    <xf numFmtId="3" fontId="4" fillId="0" borderId="113" xfId="56" applyNumberFormat="1" applyFont="1" applyFill="1" applyBorder="1" applyAlignment="1" applyProtection="1">
      <alignment vertical="center"/>
      <protection/>
    </xf>
    <xf numFmtId="3" fontId="4" fillId="36" borderId="73" xfId="56" applyNumberFormat="1" applyFont="1" applyFill="1" applyBorder="1" applyAlignment="1" applyProtection="1">
      <alignment vertical="center"/>
      <protection/>
    </xf>
    <xf numFmtId="3" fontId="4" fillId="0" borderId="111" xfId="56" applyNumberFormat="1" applyFont="1" applyFill="1" applyBorder="1" applyAlignment="1" applyProtection="1">
      <alignment vertical="center"/>
      <protection/>
    </xf>
    <xf numFmtId="3" fontId="4" fillId="0" borderId="24" xfId="56" applyNumberFormat="1" applyFont="1" applyFill="1" applyBorder="1" applyAlignment="1" applyProtection="1">
      <alignment vertical="center"/>
      <protection locked="0"/>
    </xf>
    <xf numFmtId="3" fontId="4" fillId="0" borderId="103" xfId="56" applyNumberFormat="1" applyFont="1" applyFill="1" applyBorder="1" applyAlignment="1" applyProtection="1">
      <alignment vertical="center"/>
      <protection locked="0"/>
    </xf>
    <xf numFmtId="3" fontId="4" fillId="0" borderId="36" xfId="56" applyNumberFormat="1" applyFont="1" applyFill="1" applyBorder="1" applyAlignment="1" applyProtection="1">
      <alignment vertical="center"/>
      <protection locked="0"/>
    </xf>
    <xf numFmtId="3" fontId="4" fillId="0" borderId="105" xfId="56" applyNumberFormat="1" applyFont="1" applyFill="1" applyBorder="1" applyAlignment="1" applyProtection="1">
      <alignment vertical="center"/>
      <protection locked="0"/>
    </xf>
    <xf numFmtId="3" fontId="4" fillId="0" borderId="105" xfId="56" applyNumberFormat="1" applyFont="1" applyFill="1" applyBorder="1" applyAlignment="1" applyProtection="1">
      <alignment vertical="center"/>
      <protection/>
    </xf>
    <xf numFmtId="3" fontId="4" fillId="0" borderId="73" xfId="56" applyNumberFormat="1" applyFont="1" applyFill="1" applyBorder="1" applyAlignment="1" applyProtection="1">
      <alignment vertical="center"/>
      <protection locked="0"/>
    </xf>
    <xf numFmtId="3" fontId="4" fillId="0" borderId="111" xfId="56" applyNumberFormat="1" applyFont="1" applyFill="1" applyBorder="1" applyAlignment="1" applyProtection="1">
      <alignment vertical="center"/>
      <protection locked="0"/>
    </xf>
    <xf numFmtId="3" fontId="4" fillId="0" borderId="109" xfId="56" applyNumberFormat="1" applyFont="1" applyFill="1" applyBorder="1" applyAlignment="1" applyProtection="1">
      <alignment vertical="center"/>
      <protection/>
    </xf>
    <xf numFmtId="3" fontId="4" fillId="0" borderId="103" xfId="56" applyNumberFormat="1" applyFont="1" applyFill="1" applyBorder="1" applyAlignment="1" applyProtection="1">
      <alignment vertical="center"/>
      <protection/>
    </xf>
    <xf numFmtId="3" fontId="4" fillId="0" borderId="114" xfId="56" applyNumberFormat="1" applyFont="1" applyFill="1" applyBorder="1" applyAlignment="1" applyProtection="1">
      <alignment vertical="center"/>
      <protection/>
    </xf>
    <xf numFmtId="3" fontId="4" fillId="36" borderId="48" xfId="56" applyNumberFormat="1" applyFont="1" applyFill="1" applyBorder="1" applyAlignment="1" applyProtection="1">
      <alignment vertical="center"/>
      <protection locked="0"/>
    </xf>
    <xf numFmtId="3" fontId="4" fillId="0" borderId="48" xfId="56" applyNumberFormat="1" applyFont="1" applyFill="1" applyBorder="1" applyAlignment="1" applyProtection="1">
      <alignment vertical="center"/>
      <protection locked="0"/>
    </xf>
    <xf numFmtId="3" fontId="4" fillId="0" borderId="109" xfId="56" applyNumberFormat="1" applyFont="1" applyFill="1" applyBorder="1" applyAlignment="1" applyProtection="1">
      <alignment vertical="center"/>
      <protection locked="0"/>
    </xf>
    <xf numFmtId="3" fontId="4" fillId="0" borderId="110" xfId="56" applyNumberFormat="1" applyFont="1" applyFill="1" applyBorder="1" applyAlignment="1" applyProtection="1">
      <alignment vertical="center"/>
      <protection/>
    </xf>
    <xf numFmtId="3" fontId="4" fillId="36" borderId="91" xfId="56" applyNumberFormat="1" applyFont="1" applyFill="1" applyBorder="1" applyAlignment="1" applyProtection="1">
      <alignment vertical="center"/>
      <protection/>
    </xf>
    <xf numFmtId="3" fontId="4" fillId="0" borderId="115" xfId="56" applyNumberFormat="1" applyFont="1" applyFill="1" applyBorder="1" applyAlignment="1" applyProtection="1">
      <alignment vertical="center"/>
      <protection/>
    </xf>
    <xf numFmtId="3" fontId="4" fillId="0" borderId="91" xfId="56" applyNumberFormat="1" applyFont="1" applyFill="1" applyBorder="1" applyAlignment="1" applyProtection="1">
      <alignment horizontal="right" vertical="center" wrapText="1"/>
      <protection/>
    </xf>
    <xf numFmtId="3" fontId="4" fillId="36" borderId="91" xfId="56" applyNumberFormat="1" applyFont="1" applyFill="1" applyBorder="1" applyAlignment="1" applyProtection="1">
      <alignment vertical="center"/>
      <protection locked="0"/>
    </xf>
    <xf numFmtId="3" fontId="4" fillId="0" borderId="91" xfId="56" applyNumberFormat="1" applyFont="1" applyFill="1" applyBorder="1" applyAlignment="1" applyProtection="1">
      <alignment vertical="center"/>
      <protection locked="0"/>
    </xf>
    <xf numFmtId="3" fontId="4" fillId="0" borderId="115" xfId="56" applyNumberFormat="1" applyFont="1" applyFill="1" applyBorder="1" applyAlignment="1" applyProtection="1">
      <alignment vertical="center"/>
      <protection locked="0"/>
    </xf>
    <xf numFmtId="3" fontId="4" fillId="0" borderId="61" xfId="56" applyNumberFormat="1" applyFont="1" applyFill="1" applyBorder="1" applyAlignment="1" applyProtection="1">
      <alignment horizontal="right" vertical="center" wrapText="1"/>
      <protection/>
    </xf>
    <xf numFmtId="3" fontId="4" fillId="36" borderId="61" xfId="56" applyNumberFormat="1" applyFont="1" applyFill="1" applyBorder="1" applyAlignment="1" applyProtection="1">
      <alignment vertical="center"/>
      <protection/>
    </xf>
    <xf numFmtId="3" fontId="3" fillId="0" borderId="114" xfId="56" applyNumberFormat="1" applyFont="1" applyFill="1" applyBorder="1" applyAlignment="1" applyProtection="1">
      <alignment vertical="center"/>
      <protection/>
    </xf>
    <xf numFmtId="3" fontId="16" fillId="0" borderId="36" xfId="56" applyNumberFormat="1" applyFont="1" applyFill="1" applyBorder="1" applyAlignment="1" applyProtection="1">
      <alignment vertical="center"/>
      <protection/>
    </xf>
    <xf numFmtId="0" fontId="3" fillId="37" borderId="48" xfId="56" applyFont="1" applyFill="1" applyBorder="1" applyAlignment="1" applyProtection="1">
      <alignment horizontal="left" vertical="center" wrapText="1"/>
      <protection/>
    </xf>
    <xf numFmtId="3" fontId="3" fillId="37" borderId="48" xfId="56" applyNumberFormat="1" applyFont="1" applyFill="1" applyBorder="1" applyAlignment="1" applyProtection="1">
      <alignment horizontal="right" vertical="center" wrapText="1"/>
      <protection/>
    </xf>
    <xf numFmtId="3" fontId="3" fillId="37" borderId="48" xfId="56" applyNumberFormat="1" applyFont="1" applyFill="1" applyBorder="1" applyAlignment="1" applyProtection="1">
      <alignment vertical="center"/>
      <protection/>
    </xf>
    <xf numFmtId="3" fontId="3" fillId="37" borderId="10" xfId="56" applyNumberFormat="1" applyFont="1" applyFill="1" applyBorder="1" applyAlignment="1" applyProtection="1">
      <alignment vertical="center"/>
      <protection/>
    </xf>
    <xf numFmtId="3" fontId="3" fillId="37" borderId="49" xfId="56" applyNumberFormat="1" applyFont="1" applyFill="1" applyBorder="1" applyAlignment="1" applyProtection="1">
      <alignment vertical="center"/>
      <protection/>
    </xf>
    <xf numFmtId="3" fontId="3" fillId="34" borderId="10" xfId="56" applyNumberFormat="1" applyFont="1" applyFill="1" applyBorder="1" applyAlignment="1" applyProtection="1">
      <alignment vertical="center"/>
      <protection/>
    </xf>
    <xf numFmtId="3" fontId="3" fillId="34" borderId="114" xfId="56" applyNumberFormat="1" applyFont="1" applyFill="1" applyBorder="1" applyAlignment="1" applyProtection="1">
      <alignment vertical="center"/>
      <protection/>
    </xf>
    <xf numFmtId="0" fontId="4" fillId="0" borderId="67" xfId="56" applyFont="1" applyFill="1" applyBorder="1" applyAlignment="1" applyProtection="1">
      <alignment horizontal="left" vertical="center" wrapText="1"/>
      <protection/>
    </xf>
    <xf numFmtId="3" fontId="4" fillId="36" borderId="67" xfId="56" applyNumberFormat="1" applyFont="1" applyFill="1" applyBorder="1" applyAlignment="1" applyProtection="1">
      <alignment vertical="center"/>
      <protection/>
    </xf>
    <xf numFmtId="3" fontId="4" fillId="36" borderId="67" xfId="56" applyNumberFormat="1" applyFont="1" applyFill="1" applyBorder="1" applyAlignment="1" applyProtection="1">
      <alignment vertical="center"/>
      <protection locked="0"/>
    </xf>
    <xf numFmtId="3" fontId="4" fillId="0" borderId="114" xfId="56" applyNumberFormat="1" applyFont="1" applyFill="1" applyBorder="1" applyAlignment="1" applyProtection="1">
      <alignment vertical="center"/>
      <protection locked="0"/>
    </xf>
    <xf numFmtId="3" fontId="4" fillId="0" borderId="95" xfId="56" applyNumberFormat="1" applyFont="1" applyFill="1" applyBorder="1" applyAlignment="1" applyProtection="1">
      <alignment horizontal="right" vertical="center"/>
      <protection/>
    </xf>
    <xf numFmtId="3" fontId="4" fillId="36" borderId="95" xfId="56" applyNumberFormat="1" applyFont="1" applyFill="1" applyBorder="1" applyAlignment="1" applyProtection="1">
      <alignment vertical="center"/>
      <protection/>
    </xf>
    <xf numFmtId="3" fontId="4" fillId="0" borderId="116" xfId="56" applyNumberFormat="1" applyFont="1" applyFill="1" applyBorder="1" applyAlignment="1" applyProtection="1">
      <alignment vertical="center"/>
      <protection/>
    </xf>
    <xf numFmtId="3" fontId="4" fillId="0" borderId="95" xfId="56" applyNumberFormat="1" applyFont="1" applyFill="1" applyBorder="1" applyAlignment="1" applyProtection="1">
      <alignment vertical="center"/>
      <protection/>
    </xf>
    <xf numFmtId="3" fontId="3" fillId="0" borderId="61" xfId="56" applyNumberFormat="1" applyFont="1" applyFill="1" applyBorder="1" applyAlignment="1" applyProtection="1">
      <alignment horizontal="right" vertical="center"/>
      <protection/>
    </xf>
    <xf numFmtId="3" fontId="3" fillId="36" borderId="61" xfId="56" applyNumberFormat="1" applyFont="1" applyFill="1" applyBorder="1" applyAlignment="1" applyProtection="1">
      <alignment vertical="center"/>
      <protection/>
    </xf>
    <xf numFmtId="3" fontId="3" fillId="0" borderId="113" xfId="56" applyNumberFormat="1" applyFont="1" applyFill="1" applyBorder="1" applyAlignment="1" applyProtection="1">
      <alignment vertical="center"/>
      <protection/>
    </xf>
    <xf numFmtId="3" fontId="3" fillId="0" borderId="95" xfId="56" applyNumberFormat="1" applyFont="1" applyFill="1" applyBorder="1" applyAlignment="1" applyProtection="1">
      <alignment horizontal="right" vertical="center"/>
      <protection/>
    </xf>
    <xf numFmtId="3" fontId="4" fillId="0" borderId="54" xfId="56" applyNumberFormat="1" applyFont="1" applyFill="1" applyBorder="1" applyAlignment="1" applyProtection="1">
      <alignment vertical="center"/>
      <protection locked="0"/>
    </xf>
    <xf numFmtId="3" fontId="4" fillId="0" borderId="110" xfId="56" applyNumberFormat="1" applyFont="1" applyFill="1" applyBorder="1" applyAlignment="1" applyProtection="1">
      <alignment vertical="center"/>
      <protection locked="0"/>
    </xf>
    <xf numFmtId="3" fontId="3" fillId="36" borderId="61" xfId="56" applyNumberFormat="1" applyFont="1" applyFill="1" applyBorder="1" applyAlignment="1" applyProtection="1">
      <alignment vertical="center"/>
      <protection locked="0"/>
    </xf>
    <xf numFmtId="3" fontId="3" fillId="0" borderId="61" xfId="56" applyNumberFormat="1" applyFont="1" applyFill="1" applyBorder="1" applyAlignment="1" applyProtection="1">
      <alignment vertical="center"/>
      <protection locked="0"/>
    </xf>
    <xf numFmtId="3" fontId="3" fillId="0" borderId="113" xfId="56" applyNumberFormat="1" applyFont="1" applyFill="1" applyBorder="1" applyAlignment="1" applyProtection="1">
      <alignment vertical="center"/>
      <protection locked="0"/>
    </xf>
    <xf numFmtId="3" fontId="3" fillId="0" borderId="48" xfId="56" applyNumberFormat="1" applyFont="1" applyFill="1" applyBorder="1" applyAlignment="1" applyProtection="1">
      <alignment horizontal="right" vertical="center"/>
      <protection/>
    </xf>
    <xf numFmtId="3" fontId="3" fillId="36" borderId="48" xfId="56" applyNumberFormat="1" applyFont="1" applyFill="1" applyBorder="1" applyAlignment="1" applyProtection="1">
      <alignment vertical="center"/>
      <protection/>
    </xf>
    <xf numFmtId="3" fontId="4" fillId="0" borderId="86" xfId="56" applyNumberFormat="1" applyFont="1" applyFill="1" applyBorder="1" applyAlignment="1" applyProtection="1">
      <alignment vertical="center"/>
      <protection locked="0"/>
    </xf>
    <xf numFmtId="3" fontId="4" fillId="0" borderId="62" xfId="56" applyNumberFormat="1" applyFont="1" applyFill="1" applyBorder="1" applyAlignment="1" applyProtection="1">
      <alignment vertical="center"/>
      <protection locked="0"/>
    </xf>
    <xf numFmtId="3" fontId="4" fillId="0" borderId="61" xfId="56" applyNumberFormat="1" applyFont="1" applyFill="1" applyBorder="1" applyAlignment="1" applyProtection="1">
      <alignment vertical="center"/>
      <protection locked="0"/>
    </xf>
    <xf numFmtId="3" fontId="4" fillId="36" borderId="61" xfId="56" applyNumberFormat="1" applyFont="1" applyFill="1" applyBorder="1" applyAlignment="1" applyProtection="1">
      <alignment vertical="center"/>
      <protection locked="0"/>
    </xf>
    <xf numFmtId="3" fontId="4" fillId="0" borderId="65" xfId="56" applyNumberFormat="1" applyFont="1" applyFill="1" applyBorder="1" applyAlignment="1" applyProtection="1">
      <alignment vertical="center"/>
      <protection locked="0"/>
    </xf>
    <xf numFmtId="3" fontId="4" fillId="0" borderId="63" xfId="56" applyNumberFormat="1" applyFont="1" applyFill="1" applyBorder="1" applyAlignment="1" applyProtection="1">
      <alignment vertical="center"/>
      <protection locked="0"/>
    </xf>
    <xf numFmtId="3" fontId="4" fillId="0" borderId="64" xfId="56" applyNumberFormat="1" applyFont="1" applyFill="1" applyBorder="1" applyAlignment="1" applyProtection="1">
      <alignment vertical="center"/>
      <protection locked="0"/>
    </xf>
    <xf numFmtId="3" fontId="4" fillId="0" borderId="113" xfId="56" applyNumberFormat="1" applyFont="1" applyFill="1" applyBorder="1" applyAlignment="1" applyProtection="1">
      <alignment vertical="center"/>
      <protection locked="0"/>
    </xf>
    <xf numFmtId="0" fontId="3" fillId="0" borderId="65" xfId="56" applyFont="1" applyFill="1" applyBorder="1" applyAlignment="1" applyProtection="1">
      <alignment horizontal="left" vertical="center"/>
      <protection/>
    </xf>
    <xf numFmtId="0" fontId="3" fillId="0" borderId="64" xfId="56" applyFont="1" applyFill="1" applyBorder="1" applyAlignment="1" applyProtection="1">
      <alignment horizontal="left" vertical="center"/>
      <protection/>
    </xf>
    <xf numFmtId="0" fontId="4" fillId="0" borderId="98" xfId="56" applyFont="1" applyFill="1" applyBorder="1" applyAlignment="1" applyProtection="1">
      <alignment horizontal="center" vertical="center" textRotation="90" wrapText="1"/>
      <protection/>
    </xf>
    <xf numFmtId="0" fontId="4" fillId="0" borderId="43" xfId="56" applyFont="1" applyFill="1" applyBorder="1" applyAlignment="1" applyProtection="1">
      <alignment horizontal="center" vertical="center" textRotation="90" wrapText="1"/>
      <protection/>
    </xf>
    <xf numFmtId="0" fontId="4" fillId="0" borderId="96" xfId="56" applyFont="1" applyFill="1" applyBorder="1" applyAlignment="1" applyProtection="1">
      <alignment horizontal="center" vertical="center" textRotation="90" wrapText="1"/>
      <protection/>
    </xf>
    <xf numFmtId="0" fontId="4" fillId="0" borderId="46" xfId="56" applyFont="1" applyFill="1" applyBorder="1" applyAlignment="1" applyProtection="1">
      <alignment horizontal="center" vertical="center" textRotation="90" wrapText="1"/>
      <protection/>
    </xf>
    <xf numFmtId="0" fontId="4" fillId="0" borderId="116" xfId="56" applyFont="1" applyFill="1" applyBorder="1" applyAlignment="1" applyProtection="1">
      <alignment horizontal="center" vertical="center" textRotation="90" wrapText="1"/>
      <protection/>
    </xf>
    <xf numFmtId="0" fontId="4" fillId="0" borderId="47" xfId="56" applyFont="1" applyFill="1" applyBorder="1" applyAlignment="1" applyProtection="1">
      <alignment horizontal="center" vertical="center" textRotation="90" wrapText="1"/>
      <protection/>
    </xf>
    <xf numFmtId="49" fontId="4" fillId="33" borderId="10" xfId="56" applyNumberFormat="1" applyFont="1" applyFill="1" applyBorder="1" applyAlignment="1" applyProtection="1">
      <alignment horizontal="center" vertical="center"/>
      <protection locked="0"/>
    </xf>
    <xf numFmtId="49" fontId="4" fillId="33" borderId="53" xfId="56" applyNumberFormat="1" applyFont="1" applyFill="1" applyBorder="1" applyAlignment="1" applyProtection="1">
      <alignment horizontal="center" vertical="center"/>
      <protection locked="0"/>
    </xf>
    <xf numFmtId="49" fontId="4" fillId="0" borderId="95" xfId="56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24" xfId="56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1" xfId="56" applyFont="1" applyFill="1" applyBorder="1" applyAlignment="1" applyProtection="1">
      <alignment horizontal="center" vertical="center" wrapText="1"/>
      <protection/>
    </xf>
    <xf numFmtId="49" fontId="4" fillId="0" borderId="95" xfId="56" applyNumberFormat="1" applyFont="1" applyFill="1" applyBorder="1" applyAlignment="1" applyProtection="1">
      <alignment horizontal="center" vertical="center" wrapText="1"/>
      <protection/>
    </xf>
    <xf numFmtId="49" fontId="4" fillId="0" borderId="24" xfId="56" applyNumberFormat="1" applyFont="1" applyFill="1" applyBorder="1" applyAlignment="1" applyProtection="1">
      <alignment horizontal="center" vertical="center" wrapText="1"/>
      <protection/>
    </xf>
    <xf numFmtId="49" fontId="4" fillId="0" borderId="41" xfId="56" applyNumberFormat="1" applyFont="1" applyFill="1" applyBorder="1" applyAlignment="1" applyProtection="1">
      <alignment horizontal="center" vertical="center" wrapText="1"/>
      <protection/>
    </xf>
    <xf numFmtId="49" fontId="4" fillId="0" borderId="117" xfId="56" applyNumberFormat="1" applyFont="1" applyFill="1" applyBorder="1" applyAlignment="1" applyProtection="1">
      <alignment horizontal="center" vertical="center"/>
      <protection/>
    </xf>
    <xf numFmtId="49" fontId="4" fillId="0" borderId="86" xfId="56" applyNumberFormat="1" applyFont="1" applyFill="1" applyBorder="1" applyAlignment="1" applyProtection="1">
      <alignment horizontal="center" vertical="center"/>
      <protection/>
    </xf>
    <xf numFmtId="49" fontId="4" fillId="0" borderId="66" xfId="56" applyNumberFormat="1" applyFont="1" applyFill="1" applyBorder="1" applyAlignment="1" applyProtection="1">
      <alignment horizontal="center" vertical="center"/>
      <protection/>
    </xf>
    <xf numFmtId="0" fontId="4" fillId="0" borderId="95" xfId="56" applyFont="1" applyFill="1" applyBorder="1" applyAlignment="1" applyProtection="1">
      <alignment horizontal="center" vertical="center" textRotation="90"/>
      <protection/>
    </xf>
    <xf numFmtId="0" fontId="4" fillId="0" borderId="41" xfId="56" applyFont="1" applyFill="1" applyBorder="1" applyAlignment="1" applyProtection="1">
      <alignment horizontal="center" vertical="center" textRotation="90"/>
      <protection/>
    </xf>
    <xf numFmtId="49" fontId="4" fillId="33" borderId="14" xfId="56" applyNumberFormat="1" applyFont="1" applyFill="1" applyBorder="1" applyAlignment="1" applyProtection="1">
      <alignment horizontal="center" vertical="center"/>
      <protection locked="0"/>
    </xf>
    <xf numFmtId="49" fontId="4" fillId="33" borderId="15" xfId="56" applyNumberFormat="1" applyFont="1" applyFill="1" applyBorder="1" applyAlignment="1" applyProtection="1">
      <alignment horizontal="center" vertical="center"/>
      <protection locked="0"/>
    </xf>
    <xf numFmtId="0" fontId="4" fillId="33" borderId="118" xfId="56" applyFont="1" applyFill="1" applyBorder="1" applyAlignment="1" applyProtection="1">
      <alignment horizontal="center" vertical="center"/>
      <protection/>
    </xf>
    <xf numFmtId="0" fontId="4" fillId="33" borderId="116" xfId="56" applyFont="1" applyFill="1" applyBorder="1" applyAlignment="1" applyProtection="1">
      <alignment horizontal="center" vertical="center"/>
      <protection/>
    </xf>
    <xf numFmtId="0" fontId="4" fillId="33" borderId="96" xfId="56" applyFont="1" applyFill="1" applyBorder="1" applyAlignment="1" applyProtection="1">
      <alignment horizontal="center" vertical="center"/>
      <protection/>
    </xf>
    <xf numFmtId="49" fontId="5" fillId="33" borderId="11" xfId="56" applyNumberFormat="1" applyFont="1" applyFill="1" applyBorder="1" applyAlignment="1" applyProtection="1">
      <alignment horizontal="center" vertical="center"/>
      <protection/>
    </xf>
    <xf numFmtId="49" fontId="5" fillId="33" borderId="0" xfId="56" applyNumberFormat="1" applyFont="1" applyFill="1" applyBorder="1" applyAlignment="1" applyProtection="1">
      <alignment horizontal="center" vertical="center"/>
      <protection/>
    </xf>
    <xf numFmtId="49" fontId="5" fillId="33" borderId="13" xfId="56" applyNumberFormat="1" applyFont="1" applyFill="1" applyBorder="1" applyAlignment="1" applyProtection="1">
      <alignment horizontal="center" vertical="center"/>
      <protection/>
    </xf>
    <xf numFmtId="49" fontId="3" fillId="33" borderId="14" xfId="56" applyNumberFormat="1" applyFont="1" applyFill="1" applyBorder="1" applyAlignment="1" applyProtection="1">
      <alignment horizontal="center" vertical="center" wrapText="1"/>
      <protection locked="0"/>
    </xf>
    <xf numFmtId="49" fontId="3" fillId="33" borderId="15" xfId="56" applyNumberFormat="1" applyFont="1" applyFill="1" applyBorder="1" applyAlignment="1" applyProtection="1">
      <alignment horizontal="center" vertical="center" wrapText="1"/>
      <protection locked="0"/>
    </xf>
    <xf numFmtId="0" fontId="4" fillId="36" borderId="95" xfId="56" applyNumberFormat="1" applyFont="1" applyFill="1" applyBorder="1" applyAlignment="1" applyProtection="1">
      <alignment horizontal="center" vertical="center" textRotation="90" wrapText="1"/>
      <protection/>
    </xf>
    <xf numFmtId="0" fontId="4" fillId="36" borderId="41" xfId="56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60" xfId="56" applyNumberFormat="1" applyFont="1" applyFill="1" applyBorder="1" applyAlignment="1" applyProtection="1">
      <alignment horizontal="center" vertical="center"/>
      <protection/>
    </xf>
    <xf numFmtId="0" fontId="4" fillId="0" borderId="95" xfId="56" applyFont="1" applyFill="1" applyBorder="1" applyAlignment="1" applyProtection="1">
      <alignment horizontal="center" vertical="center" textRotation="90" wrapText="1"/>
      <protection/>
    </xf>
    <xf numFmtId="0" fontId="4" fillId="0" borderId="41" xfId="56" applyFont="1" applyFill="1" applyBorder="1" applyAlignment="1" applyProtection="1">
      <alignment horizontal="center" vertical="center" textRotation="90" wrapText="1"/>
      <protection/>
    </xf>
    <xf numFmtId="0" fontId="4" fillId="36" borderId="95" xfId="56" applyFont="1" applyFill="1" applyBorder="1" applyAlignment="1" applyProtection="1">
      <alignment horizontal="center" vertical="center" textRotation="90" wrapText="1"/>
      <protection/>
    </xf>
    <xf numFmtId="0" fontId="4" fillId="36" borderId="41" xfId="56" applyFont="1" applyFill="1" applyBorder="1" applyAlignment="1" applyProtection="1">
      <alignment horizontal="center" vertical="center" textRotation="90" wrapText="1"/>
      <protection/>
    </xf>
    <xf numFmtId="49" fontId="4" fillId="0" borderId="119" xfId="56" applyNumberFormat="1" applyFont="1" applyFill="1" applyBorder="1" applyAlignment="1" applyProtection="1">
      <alignment horizontal="center" vertical="center"/>
      <protection/>
    </xf>
    <xf numFmtId="0" fontId="4" fillId="0" borderId="120" xfId="56" applyFont="1" applyFill="1" applyBorder="1" applyAlignment="1" applyProtection="1">
      <alignment horizontal="center" vertical="center" textRotation="90" wrapText="1"/>
      <protection/>
    </xf>
    <xf numFmtId="0" fontId="4" fillId="0" borderId="107" xfId="56" applyFont="1" applyFill="1" applyBorder="1" applyAlignment="1" applyProtection="1">
      <alignment horizontal="center" vertical="center" textRotation="90" wrapText="1"/>
      <protection/>
    </xf>
    <xf numFmtId="49" fontId="4" fillId="0" borderId="121" xfId="56" applyNumberFormat="1" applyFont="1" applyFill="1" applyBorder="1" applyAlignment="1" applyProtection="1">
      <alignment horizontal="center" vertical="center"/>
      <protection locked="0"/>
    </xf>
    <xf numFmtId="49" fontId="4" fillId="0" borderId="14" xfId="56" applyNumberFormat="1" applyFont="1" applyFill="1" applyBorder="1" applyAlignment="1" applyProtection="1">
      <alignment horizontal="center" vertical="center"/>
      <protection locked="0"/>
    </xf>
    <xf numFmtId="49" fontId="4" fillId="0" borderId="15" xfId="56" applyNumberFormat="1" applyFont="1" applyFill="1" applyBorder="1" applyAlignment="1" applyProtection="1">
      <alignment horizontal="center" vertical="center"/>
      <protection locked="0"/>
    </xf>
    <xf numFmtId="0" fontId="4" fillId="0" borderId="24" xfId="56" applyFont="1" applyFill="1" applyBorder="1" applyAlignment="1" applyProtection="1">
      <alignment horizontal="center" vertical="center" wrapText="1"/>
      <protection/>
    </xf>
    <xf numFmtId="49" fontId="4" fillId="0" borderId="122" xfId="56" applyNumberFormat="1" applyFont="1" applyFill="1" applyBorder="1" applyAlignment="1" applyProtection="1">
      <alignment horizontal="center" vertical="center"/>
      <protection/>
    </xf>
    <xf numFmtId="3" fontId="4" fillId="0" borderId="95" xfId="56" applyNumberFormat="1" applyFont="1" applyFill="1" applyBorder="1" applyAlignment="1" applyProtection="1">
      <alignment horizontal="center" vertical="center" textRotation="90" wrapText="1"/>
      <protection/>
    </xf>
    <xf numFmtId="3" fontId="4" fillId="0" borderId="41" xfId="56" applyNumberFormat="1" applyFont="1" applyFill="1" applyBorder="1" applyAlignment="1" applyProtection="1">
      <alignment horizontal="center" vertical="center" textRotation="90" wrapText="1"/>
      <protection/>
    </xf>
    <xf numFmtId="0" fontId="4" fillId="0" borderId="95" xfId="56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1" xfId="56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0" xfId="56" applyFont="1" applyFill="1" applyBorder="1" applyAlignment="1" applyProtection="1">
      <alignment horizontal="left" vertical="center"/>
      <protection/>
    </xf>
    <xf numFmtId="49" fontId="5" fillId="33" borderId="118" xfId="56" applyNumberFormat="1" applyFont="1" applyFill="1" applyBorder="1" applyAlignment="1" applyProtection="1">
      <alignment horizontal="center" vertical="center"/>
      <protection/>
    </xf>
    <xf numFmtId="49" fontId="5" fillId="33" borderId="116" xfId="56" applyNumberFormat="1" applyFont="1" applyFill="1" applyBorder="1" applyAlignment="1" applyProtection="1">
      <alignment horizontal="center" vertical="center"/>
      <protection/>
    </xf>
    <xf numFmtId="49" fontId="5" fillId="33" borderId="96" xfId="56" applyNumberFormat="1" applyFont="1" applyFill="1" applyBorder="1" applyAlignment="1" applyProtection="1">
      <alignment horizontal="center" vertical="center"/>
      <protection/>
    </xf>
    <xf numFmtId="49" fontId="3" fillId="0" borderId="121" xfId="56" applyNumberFormat="1" applyFont="1" applyFill="1" applyBorder="1" applyAlignment="1" applyProtection="1">
      <alignment horizontal="center" vertical="center"/>
      <protection locked="0"/>
    </xf>
    <xf numFmtId="49" fontId="3" fillId="0" borderId="14" xfId="56" applyNumberFormat="1" applyFont="1" applyFill="1" applyBorder="1" applyAlignment="1" applyProtection="1">
      <alignment horizontal="center" vertical="center"/>
      <protection locked="0"/>
    </xf>
    <xf numFmtId="49" fontId="3" fillId="0" borderId="15" xfId="56" applyNumberFormat="1" applyFont="1" applyFill="1" applyBorder="1" applyAlignment="1" applyProtection="1">
      <alignment horizontal="center" vertical="center"/>
      <protection locked="0"/>
    </xf>
    <xf numFmtId="49" fontId="3" fillId="0" borderId="121" xfId="56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56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56" applyNumberFormat="1" applyFont="1" applyFill="1" applyBorder="1" applyAlignment="1" applyProtection="1">
      <alignment horizontal="center" vertical="center" wrapText="1"/>
      <protection locked="0"/>
    </xf>
    <xf numFmtId="0" fontId="4" fillId="0" borderId="89" xfId="57" applyFont="1" applyBorder="1" applyAlignment="1">
      <alignment horizontal="center" vertical="center" wrapText="1"/>
      <protection/>
    </xf>
    <xf numFmtId="0" fontId="4" fillId="0" borderId="75" xfId="57" applyFont="1" applyBorder="1" applyAlignment="1">
      <alignment horizontal="center" vertical="center" wrapText="1"/>
      <protection/>
    </xf>
    <xf numFmtId="0" fontId="10" fillId="0" borderId="0" xfId="58" applyFont="1" applyAlignment="1">
      <alignment horizontal="left" wrapText="1"/>
      <protection/>
    </xf>
    <xf numFmtId="0" fontId="10" fillId="0" borderId="0" xfId="0" applyFont="1" applyAlignment="1">
      <alignment horizontal="left"/>
    </xf>
    <xf numFmtId="0" fontId="12" fillId="0" borderId="0" xfId="55" applyFont="1" applyBorder="1" applyAlignment="1">
      <alignment horizontal="center" vertical="center"/>
      <protection/>
    </xf>
    <xf numFmtId="3" fontId="4" fillId="0" borderId="89" xfId="55" applyNumberFormat="1" applyFont="1" applyFill="1" applyBorder="1" applyAlignment="1">
      <alignment horizontal="center" vertical="center" wrapText="1"/>
      <protection/>
    </xf>
    <xf numFmtId="3" fontId="4" fillId="0" borderId="26" xfId="55" applyNumberFormat="1" applyFont="1" applyFill="1" applyBorder="1" applyAlignment="1">
      <alignment horizontal="center" vertical="center" wrapText="1"/>
      <protection/>
    </xf>
    <xf numFmtId="3" fontId="4" fillId="0" borderId="75" xfId="55" applyNumberFormat="1" applyFont="1" applyFill="1" applyBorder="1" applyAlignment="1">
      <alignment horizontal="center" vertical="center" wrapText="1"/>
      <protection/>
    </xf>
    <xf numFmtId="0" fontId="4" fillId="0" borderId="12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55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rmal 2" xfId="56"/>
    <cellStyle name="Normal 2 3" xfId="57"/>
    <cellStyle name="Normal 3 2 2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323"/>
  <sheetViews>
    <sheetView view="pageLayout" workbookViewId="0" topLeftCell="A1">
      <selection activeCell="T5" sqref="T5"/>
    </sheetView>
  </sheetViews>
  <sheetFormatPr defaultColWidth="9.140625" defaultRowHeight="15" outlineLevelCol="1"/>
  <cols>
    <col min="1" max="1" width="10.8515625" style="372" customWidth="1"/>
    <col min="2" max="2" width="28.00390625" style="372" customWidth="1"/>
    <col min="3" max="3" width="8.7109375" style="372" customWidth="1"/>
    <col min="4" max="5" width="8.7109375" style="372" hidden="1" customWidth="1" outlineLevel="1"/>
    <col min="6" max="6" width="8.7109375" style="372" customWidth="1" collapsed="1"/>
    <col min="7" max="7" width="12.28125" style="372" hidden="1" customWidth="1" outlineLevel="1"/>
    <col min="8" max="8" width="10.00390625" style="372" hidden="1" customWidth="1" outlineLevel="1"/>
    <col min="9" max="9" width="8.7109375" style="372" customWidth="1" collapsed="1"/>
    <col min="10" max="10" width="8.7109375" style="372" hidden="1" customWidth="1" outlineLevel="1"/>
    <col min="11" max="11" width="7.7109375" style="372" hidden="1" customWidth="1" outlineLevel="1"/>
    <col min="12" max="12" width="7.421875" style="372" customWidth="1" collapsed="1"/>
    <col min="13" max="14" width="8.7109375" style="372" hidden="1" customWidth="1" outlineLevel="1"/>
    <col min="15" max="15" width="7.57421875" style="372" customWidth="1" collapsed="1"/>
    <col min="16" max="16" width="36.7109375" style="2" hidden="1" customWidth="1" outlineLevel="1"/>
    <col min="17" max="17" width="9.140625" style="2" customWidth="1" collapsed="1"/>
    <col min="18" max="16384" width="9.140625" style="2" customWidth="1"/>
  </cols>
  <sheetData>
    <row r="1" spans="1:16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12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9"/>
      <c r="Q2" s="3"/>
    </row>
    <row r="3" spans="1:17" ht="18" customHeight="1">
      <c r="A3" s="650" t="s">
        <v>0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2"/>
      <c r="Q3" s="3"/>
    </row>
    <row r="4" spans="1:17" ht="12">
      <c r="A4" s="4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"/>
      <c r="P4" s="8"/>
      <c r="Q4" s="3"/>
    </row>
    <row r="5" spans="1:17" ht="12.75" customHeight="1">
      <c r="A5" s="9" t="s">
        <v>1</v>
      </c>
      <c r="B5" s="10"/>
      <c r="C5" s="653" t="s">
        <v>427</v>
      </c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4"/>
      <c r="Q5" s="3"/>
    </row>
    <row r="6" spans="1:17" ht="12.75" customHeight="1">
      <c r="A6" s="9" t="s">
        <v>2</v>
      </c>
      <c r="B6" s="10"/>
      <c r="C6" s="653" t="s">
        <v>428</v>
      </c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4"/>
      <c r="Q6" s="3"/>
    </row>
    <row r="7" spans="1:17" ht="12.75" customHeight="1">
      <c r="A7" s="4" t="s">
        <v>3</v>
      </c>
      <c r="B7" s="5"/>
      <c r="C7" s="645" t="s">
        <v>429</v>
      </c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46"/>
      <c r="Q7" s="3"/>
    </row>
    <row r="8" spans="1:17" ht="12.75" customHeight="1">
      <c r="A8" s="4" t="s">
        <v>4</v>
      </c>
      <c r="B8" s="5"/>
      <c r="C8" s="645" t="s">
        <v>430</v>
      </c>
      <c r="D8" s="645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46"/>
      <c r="Q8" s="3"/>
    </row>
    <row r="9" spans="1:17" ht="24" customHeight="1">
      <c r="A9" s="4" t="s">
        <v>5</v>
      </c>
      <c r="B9" s="5"/>
      <c r="C9" s="653" t="s">
        <v>431</v>
      </c>
      <c r="D9" s="653"/>
      <c r="E9" s="653"/>
      <c r="F9" s="653"/>
      <c r="G9" s="653"/>
      <c r="H9" s="653"/>
      <c r="I9" s="653"/>
      <c r="J9" s="653"/>
      <c r="K9" s="653"/>
      <c r="L9" s="653"/>
      <c r="M9" s="653"/>
      <c r="N9" s="653"/>
      <c r="O9" s="653"/>
      <c r="P9" s="654"/>
      <c r="Q9" s="3"/>
    </row>
    <row r="10" spans="1:17" ht="12.75" customHeight="1">
      <c r="A10" s="11" t="s">
        <v>6</v>
      </c>
      <c r="B10" s="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3"/>
    </row>
    <row r="11" spans="1:17" ht="12.75" customHeight="1">
      <c r="A11" s="4"/>
      <c r="B11" s="5" t="s">
        <v>7</v>
      </c>
      <c r="C11" s="645" t="s">
        <v>432</v>
      </c>
      <c r="D11" s="645"/>
      <c r="E11" s="645"/>
      <c r="F11" s="645"/>
      <c r="G11" s="645"/>
      <c r="H11" s="645"/>
      <c r="I11" s="645"/>
      <c r="J11" s="645"/>
      <c r="K11" s="645"/>
      <c r="L11" s="645"/>
      <c r="M11" s="645"/>
      <c r="N11" s="645"/>
      <c r="O11" s="645"/>
      <c r="P11" s="646"/>
      <c r="Q11" s="3"/>
    </row>
    <row r="12" spans="1:17" ht="12.75" customHeight="1">
      <c r="A12" s="4"/>
      <c r="B12" s="5" t="s">
        <v>8</v>
      </c>
      <c r="C12" s="645"/>
      <c r="D12" s="645"/>
      <c r="E12" s="645"/>
      <c r="F12" s="645"/>
      <c r="G12" s="645"/>
      <c r="H12" s="645"/>
      <c r="I12" s="645"/>
      <c r="J12" s="645"/>
      <c r="K12" s="645"/>
      <c r="L12" s="645"/>
      <c r="M12" s="645"/>
      <c r="N12" s="645"/>
      <c r="O12" s="645"/>
      <c r="P12" s="646"/>
      <c r="Q12" s="3"/>
    </row>
    <row r="13" spans="1:17" ht="12.75" customHeight="1">
      <c r="A13" s="4"/>
      <c r="B13" s="5" t="s">
        <v>9</v>
      </c>
      <c r="C13" s="645"/>
      <c r="D13" s="645"/>
      <c r="E13" s="645"/>
      <c r="F13" s="645"/>
      <c r="G13" s="645"/>
      <c r="H13" s="645"/>
      <c r="I13" s="645"/>
      <c r="J13" s="645"/>
      <c r="K13" s="645"/>
      <c r="L13" s="645"/>
      <c r="M13" s="645"/>
      <c r="N13" s="645"/>
      <c r="O13" s="645"/>
      <c r="P13" s="646"/>
      <c r="Q13" s="3"/>
    </row>
    <row r="14" spans="1:17" ht="12.75" customHeight="1">
      <c r="A14" s="4"/>
      <c r="B14" s="5" t="s">
        <v>10</v>
      </c>
      <c r="C14" s="645" t="s">
        <v>433</v>
      </c>
      <c r="D14" s="645"/>
      <c r="E14" s="645"/>
      <c r="F14" s="645"/>
      <c r="G14" s="645"/>
      <c r="H14" s="645"/>
      <c r="I14" s="645"/>
      <c r="J14" s="645"/>
      <c r="K14" s="645"/>
      <c r="L14" s="645"/>
      <c r="M14" s="645"/>
      <c r="N14" s="645"/>
      <c r="O14" s="645"/>
      <c r="P14" s="646"/>
      <c r="Q14" s="3"/>
    </row>
    <row r="15" spans="1:17" ht="12.75" customHeight="1">
      <c r="A15" s="4"/>
      <c r="B15" s="5" t="s">
        <v>11</v>
      </c>
      <c r="C15" s="645"/>
      <c r="D15" s="645"/>
      <c r="E15" s="645"/>
      <c r="F15" s="645"/>
      <c r="G15" s="645"/>
      <c r="H15" s="645"/>
      <c r="I15" s="645"/>
      <c r="J15" s="645"/>
      <c r="K15" s="645"/>
      <c r="L15" s="645"/>
      <c r="M15" s="645"/>
      <c r="N15" s="645"/>
      <c r="O15" s="645"/>
      <c r="P15" s="646"/>
      <c r="Q15" s="3"/>
    </row>
    <row r="16" spans="1:17" ht="12.75" customHeight="1">
      <c r="A16" s="14"/>
      <c r="B16" s="15"/>
      <c r="C16" s="632"/>
      <c r="D16" s="632"/>
      <c r="E16" s="632"/>
      <c r="F16" s="632"/>
      <c r="G16" s="632"/>
      <c r="H16" s="632"/>
      <c r="I16" s="632"/>
      <c r="J16" s="632"/>
      <c r="K16" s="632"/>
      <c r="L16" s="632"/>
      <c r="M16" s="632"/>
      <c r="N16" s="632"/>
      <c r="O16" s="632"/>
      <c r="P16" s="633"/>
      <c r="Q16" s="3"/>
    </row>
    <row r="17" spans="1:16" s="16" customFormat="1" ht="12.75" customHeight="1">
      <c r="A17" s="634" t="s">
        <v>12</v>
      </c>
      <c r="B17" s="637" t="s">
        <v>13</v>
      </c>
      <c r="C17" s="640" t="s">
        <v>14</v>
      </c>
      <c r="D17" s="641"/>
      <c r="E17" s="641"/>
      <c r="F17" s="641"/>
      <c r="G17" s="641"/>
      <c r="H17" s="641"/>
      <c r="I17" s="641"/>
      <c r="J17" s="641"/>
      <c r="K17" s="641"/>
      <c r="L17" s="641"/>
      <c r="M17" s="641"/>
      <c r="N17" s="641"/>
      <c r="O17" s="642"/>
      <c r="P17" s="637" t="s">
        <v>15</v>
      </c>
    </row>
    <row r="18" spans="1:16" s="16" customFormat="1" ht="12.75" customHeight="1">
      <c r="A18" s="635"/>
      <c r="B18" s="638"/>
      <c r="C18" s="643" t="s">
        <v>16</v>
      </c>
      <c r="D18" s="630" t="s">
        <v>17</v>
      </c>
      <c r="E18" s="626" t="s">
        <v>18</v>
      </c>
      <c r="F18" s="628" t="s">
        <v>19</v>
      </c>
      <c r="G18" s="630" t="s">
        <v>20</v>
      </c>
      <c r="H18" s="626" t="s">
        <v>21</v>
      </c>
      <c r="I18" s="628" t="s">
        <v>22</v>
      </c>
      <c r="J18" s="630" t="s">
        <v>23</v>
      </c>
      <c r="K18" s="626" t="s">
        <v>24</v>
      </c>
      <c r="L18" s="628" t="s">
        <v>25</v>
      </c>
      <c r="M18" s="630" t="s">
        <v>26</v>
      </c>
      <c r="N18" s="626" t="s">
        <v>27</v>
      </c>
      <c r="O18" s="628" t="s">
        <v>28</v>
      </c>
      <c r="P18" s="638"/>
    </row>
    <row r="19" spans="1:16" s="17" customFormat="1" ht="78.75" customHeight="1" thickBot="1">
      <c r="A19" s="636"/>
      <c r="B19" s="639"/>
      <c r="C19" s="644"/>
      <c r="D19" s="631"/>
      <c r="E19" s="627"/>
      <c r="F19" s="629"/>
      <c r="G19" s="631"/>
      <c r="H19" s="627"/>
      <c r="I19" s="629"/>
      <c r="J19" s="631"/>
      <c r="K19" s="627"/>
      <c r="L19" s="629"/>
      <c r="M19" s="631"/>
      <c r="N19" s="627"/>
      <c r="O19" s="629"/>
      <c r="P19" s="639"/>
    </row>
    <row r="20" spans="1:16" s="17" customFormat="1" ht="9.75" customHeight="1" thickTop="1">
      <c r="A20" s="18" t="s">
        <v>29</v>
      </c>
      <c r="B20" s="18">
        <v>2</v>
      </c>
      <c r="C20" s="18">
        <v>3</v>
      </c>
      <c r="D20" s="19">
        <v>4</v>
      </c>
      <c r="E20" s="20">
        <v>5</v>
      </c>
      <c r="F20" s="21">
        <v>6</v>
      </c>
      <c r="G20" s="19">
        <v>7</v>
      </c>
      <c r="H20" s="22">
        <v>8</v>
      </c>
      <c r="I20" s="23">
        <v>9</v>
      </c>
      <c r="J20" s="19">
        <v>10</v>
      </c>
      <c r="K20" s="24">
        <v>11</v>
      </c>
      <c r="L20" s="23">
        <v>12</v>
      </c>
      <c r="M20" s="24">
        <v>13</v>
      </c>
      <c r="N20" s="20">
        <v>14</v>
      </c>
      <c r="O20" s="23">
        <v>15</v>
      </c>
      <c r="P20" s="23">
        <v>16</v>
      </c>
    </row>
    <row r="21" spans="1:16" s="32" customFormat="1" ht="12">
      <c r="A21" s="25"/>
      <c r="B21" s="26" t="s">
        <v>30</v>
      </c>
      <c r="C21" s="209"/>
      <c r="D21" s="27"/>
      <c r="E21" s="28"/>
      <c r="F21" s="29"/>
      <c r="G21" s="27"/>
      <c r="H21" s="30"/>
      <c r="I21" s="31"/>
      <c r="J21" s="27"/>
      <c r="L21" s="31"/>
      <c r="N21" s="28"/>
      <c r="O21" s="31"/>
      <c r="P21" s="33"/>
    </row>
    <row r="22" spans="1:16" s="32" customFormat="1" ht="32.25" customHeight="1" thickBot="1">
      <c r="A22" s="34"/>
      <c r="B22" s="35" t="s">
        <v>31</v>
      </c>
      <c r="C22" s="36">
        <f>F22+I22+L22+O22</f>
        <v>763186</v>
      </c>
      <c r="D22" s="40">
        <f>SUM(D23,D26,D27,D43,D44)</f>
        <v>730276</v>
      </c>
      <c r="E22" s="38">
        <f>SUM(E23,E26,E27,E43,E44)</f>
        <v>0</v>
      </c>
      <c r="F22" s="39">
        <f aca="true" t="shared" si="0" ref="F22:F27">D22+E22</f>
        <v>730276</v>
      </c>
      <c r="G22" s="40">
        <f>SUM(G23,G26,G44)</f>
        <v>0</v>
      </c>
      <c r="H22" s="37">
        <f>SUM(H23,H26,H44)</f>
        <v>0</v>
      </c>
      <c r="I22" s="41">
        <f>G22+H22</f>
        <v>0</v>
      </c>
      <c r="J22" s="40">
        <f>SUM(J23,J28,J44)</f>
        <v>32910</v>
      </c>
      <c r="K22" s="37">
        <f>SUM(K23,K28,K44)</f>
        <v>0</v>
      </c>
      <c r="L22" s="41">
        <f>J22+K22</f>
        <v>32910</v>
      </c>
      <c r="M22" s="42">
        <f>SUM(M23,M46)</f>
        <v>0</v>
      </c>
      <c r="N22" s="38">
        <f>SUM(N23,N46)</f>
        <v>0</v>
      </c>
      <c r="O22" s="41">
        <f>M22+N22</f>
        <v>0</v>
      </c>
      <c r="P22" s="43"/>
    </row>
    <row r="23" spans="1:16" ht="21.75" customHeight="1" thickTop="1">
      <c r="A23" s="45"/>
      <c r="B23" s="46" t="s">
        <v>32</v>
      </c>
      <c r="C23" s="47">
        <f>F23+I23+L23+O23</f>
        <v>12245</v>
      </c>
      <c r="D23" s="51">
        <f>SUM(D24:D25)</f>
        <v>0</v>
      </c>
      <c r="E23" s="49">
        <f>SUM(E24:E25)</f>
        <v>0</v>
      </c>
      <c r="F23" s="50">
        <f t="shared" si="0"/>
        <v>0</v>
      </c>
      <c r="G23" s="51">
        <f>SUM(G24:G25)</f>
        <v>0</v>
      </c>
      <c r="H23" s="48">
        <f>SUM(H24:H25)</f>
        <v>0</v>
      </c>
      <c r="I23" s="52">
        <f>G23+H23</f>
        <v>0</v>
      </c>
      <c r="J23" s="51">
        <f>SUM(J24:J25)</f>
        <v>12245</v>
      </c>
      <c r="K23" s="48">
        <f>SUM(K24:K25)</f>
        <v>0</v>
      </c>
      <c r="L23" s="52">
        <f>J23+K23</f>
        <v>12245</v>
      </c>
      <c r="M23" s="53">
        <f>SUM(M24:M25)</f>
        <v>0</v>
      </c>
      <c r="N23" s="49">
        <f>SUM(N24:N25)</f>
        <v>0</v>
      </c>
      <c r="O23" s="52">
        <f>M23+N23</f>
        <v>0</v>
      </c>
      <c r="P23" s="54"/>
    </row>
    <row r="24" spans="1:16" ht="12">
      <c r="A24" s="55"/>
      <c r="B24" s="56" t="s">
        <v>33</v>
      </c>
      <c r="C24" s="57">
        <f>F24+I24+L24+O24</f>
        <v>0</v>
      </c>
      <c r="D24" s="61"/>
      <c r="E24" s="59"/>
      <c r="F24" s="60">
        <f t="shared" si="0"/>
        <v>0</v>
      </c>
      <c r="G24" s="61"/>
      <c r="H24" s="58"/>
      <c r="I24" s="62">
        <f>G24+H24</f>
        <v>0</v>
      </c>
      <c r="J24" s="61"/>
      <c r="K24" s="58"/>
      <c r="L24" s="62">
        <f>J24+K24</f>
        <v>0</v>
      </c>
      <c r="M24" s="63"/>
      <c r="N24" s="59"/>
      <c r="O24" s="62">
        <f>M24+N24</f>
        <v>0</v>
      </c>
      <c r="P24" s="64"/>
    </row>
    <row r="25" spans="1:16" ht="12">
      <c r="A25" s="65"/>
      <c r="B25" s="66" t="s">
        <v>34</v>
      </c>
      <c r="C25" s="67">
        <f>F25+I25+L25+O25</f>
        <v>12245</v>
      </c>
      <c r="D25" s="71"/>
      <c r="E25" s="69"/>
      <c r="F25" s="70">
        <f t="shared" si="0"/>
        <v>0</v>
      </c>
      <c r="G25" s="71"/>
      <c r="H25" s="68"/>
      <c r="I25" s="72">
        <f>G25+H25</f>
        <v>0</v>
      </c>
      <c r="J25" s="71">
        <f>12696-451</f>
        <v>12245</v>
      </c>
      <c r="K25" s="68"/>
      <c r="L25" s="72">
        <f>J25+K25</f>
        <v>12245</v>
      </c>
      <c r="M25" s="73"/>
      <c r="N25" s="69"/>
      <c r="O25" s="72">
        <f>M25+N25</f>
        <v>0</v>
      </c>
      <c r="P25" s="74"/>
    </row>
    <row r="26" spans="1:16" s="32" customFormat="1" ht="33.75" customHeight="1" thickBot="1">
      <c r="A26" s="75">
        <v>19300</v>
      </c>
      <c r="B26" s="75" t="s">
        <v>35</v>
      </c>
      <c r="C26" s="76">
        <f>SUM(F26,I26)</f>
        <v>730276</v>
      </c>
      <c r="D26" s="80">
        <v>730276</v>
      </c>
      <c r="E26" s="78"/>
      <c r="F26" s="79">
        <f t="shared" si="0"/>
        <v>730276</v>
      </c>
      <c r="G26" s="80"/>
      <c r="H26" s="77"/>
      <c r="I26" s="81">
        <f>G26+H26</f>
        <v>0</v>
      </c>
      <c r="J26" s="82" t="s">
        <v>36</v>
      </c>
      <c r="K26" s="83" t="s">
        <v>36</v>
      </c>
      <c r="L26" s="84" t="s">
        <v>36</v>
      </c>
      <c r="M26" s="85" t="s">
        <v>36</v>
      </c>
      <c r="N26" s="86" t="s">
        <v>36</v>
      </c>
      <c r="O26" s="84" t="s">
        <v>36</v>
      </c>
      <c r="P26" s="87"/>
    </row>
    <row r="27" spans="1:16" s="32" customFormat="1" ht="36.75" customHeight="1" thickTop="1">
      <c r="A27" s="88"/>
      <c r="B27" s="88" t="s">
        <v>37</v>
      </c>
      <c r="C27" s="89">
        <f>F27</f>
        <v>0</v>
      </c>
      <c r="D27" s="375"/>
      <c r="E27" s="91"/>
      <c r="F27" s="92">
        <f t="shared" si="0"/>
        <v>0</v>
      </c>
      <c r="G27" s="93" t="s">
        <v>36</v>
      </c>
      <c r="H27" s="94" t="s">
        <v>36</v>
      </c>
      <c r="I27" s="95" t="s">
        <v>36</v>
      </c>
      <c r="J27" s="93" t="s">
        <v>36</v>
      </c>
      <c r="K27" s="94" t="s">
        <v>36</v>
      </c>
      <c r="L27" s="95" t="s">
        <v>36</v>
      </c>
      <c r="M27" s="96" t="s">
        <v>36</v>
      </c>
      <c r="N27" s="97" t="s">
        <v>36</v>
      </c>
      <c r="O27" s="95" t="s">
        <v>36</v>
      </c>
      <c r="P27" s="98"/>
    </row>
    <row r="28" spans="1:16" s="32" customFormat="1" ht="36">
      <c r="A28" s="88">
        <v>21300</v>
      </c>
      <c r="B28" s="88" t="s">
        <v>38</v>
      </c>
      <c r="C28" s="89">
        <f aca="true" t="shared" si="1" ref="C28:C42">L28</f>
        <v>20665</v>
      </c>
      <c r="D28" s="93" t="s">
        <v>36</v>
      </c>
      <c r="E28" s="97" t="s">
        <v>36</v>
      </c>
      <c r="F28" s="99" t="s">
        <v>36</v>
      </c>
      <c r="G28" s="93" t="s">
        <v>36</v>
      </c>
      <c r="H28" s="94" t="s">
        <v>36</v>
      </c>
      <c r="I28" s="95" t="s">
        <v>36</v>
      </c>
      <c r="J28" s="100">
        <f>SUM(J29,J33,J35,J38)</f>
        <v>20665</v>
      </c>
      <c r="K28" s="101">
        <f>SUM(K29,K33,K35,K38)</f>
        <v>0</v>
      </c>
      <c r="L28" s="102">
        <f aca="true" t="shared" si="2" ref="L28:L42">J28+K28</f>
        <v>20665</v>
      </c>
      <c r="M28" s="96" t="s">
        <v>36</v>
      </c>
      <c r="N28" s="97" t="s">
        <v>36</v>
      </c>
      <c r="O28" s="95" t="s">
        <v>36</v>
      </c>
      <c r="P28" s="98"/>
    </row>
    <row r="29" spans="1:16" s="32" customFormat="1" ht="24">
      <c r="A29" s="103">
        <v>21350</v>
      </c>
      <c r="B29" s="88" t="s">
        <v>39</v>
      </c>
      <c r="C29" s="89">
        <f t="shared" si="1"/>
        <v>0</v>
      </c>
      <c r="D29" s="93" t="s">
        <v>36</v>
      </c>
      <c r="E29" s="97" t="s">
        <v>36</v>
      </c>
      <c r="F29" s="99" t="s">
        <v>36</v>
      </c>
      <c r="G29" s="93" t="s">
        <v>36</v>
      </c>
      <c r="H29" s="94" t="s">
        <v>36</v>
      </c>
      <c r="I29" s="95" t="s">
        <v>36</v>
      </c>
      <c r="J29" s="100">
        <f>SUM(J30:J32)</f>
        <v>0</v>
      </c>
      <c r="K29" s="101">
        <f>SUM(K30:K32)</f>
        <v>0</v>
      </c>
      <c r="L29" s="102">
        <f t="shared" si="2"/>
        <v>0</v>
      </c>
      <c r="M29" s="96" t="s">
        <v>36</v>
      </c>
      <c r="N29" s="97" t="s">
        <v>36</v>
      </c>
      <c r="O29" s="95" t="s">
        <v>36</v>
      </c>
      <c r="P29" s="98"/>
    </row>
    <row r="30" spans="1:16" ht="12">
      <c r="A30" s="55">
        <v>21351</v>
      </c>
      <c r="B30" s="104" t="s">
        <v>40</v>
      </c>
      <c r="C30" s="105">
        <f t="shared" si="1"/>
        <v>0</v>
      </c>
      <c r="D30" s="109" t="s">
        <v>36</v>
      </c>
      <c r="E30" s="107" t="s">
        <v>36</v>
      </c>
      <c r="F30" s="108" t="s">
        <v>36</v>
      </c>
      <c r="G30" s="109" t="s">
        <v>36</v>
      </c>
      <c r="H30" s="106" t="s">
        <v>36</v>
      </c>
      <c r="I30" s="110" t="s">
        <v>36</v>
      </c>
      <c r="J30" s="111"/>
      <c r="K30" s="112"/>
      <c r="L30" s="113">
        <f t="shared" si="2"/>
        <v>0</v>
      </c>
      <c r="M30" s="114" t="s">
        <v>36</v>
      </c>
      <c r="N30" s="107" t="s">
        <v>36</v>
      </c>
      <c r="O30" s="110" t="s">
        <v>36</v>
      </c>
      <c r="P30" s="64"/>
    </row>
    <row r="31" spans="1:16" ht="12">
      <c r="A31" s="65">
        <v>21352</v>
      </c>
      <c r="B31" s="115" t="s">
        <v>41</v>
      </c>
      <c r="C31" s="116">
        <f t="shared" si="1"/>
        <v>0</v>
      </c>
      <c r="D31" s="120" t="s">
        <v>36</v>
      </c>
      <c r="E31" s="118" t="s">
        <v>36</v>
      </c>
      <c r="F31" s="119" t="s">
        <v>36</v>
      </c>
      <c r="G31" s="120" t="s">
        <v>36</v>
      </c>
      <c r="H31" s="117" t="s">
        <v>36</v>
      </c>
      <c r="I31" s="121" t="s">
        <v>36</v>
      </c>
      <c r="J31" s="122"/>
      <c r="K31" s="123"/>
      <c r="L31" s="124">
        <f t="shared" si="2"/>
        <v>0</v>
      </c>
      <c r="M31" s="125" t="s">
        <v>36</v>
      </c>
      <c r="N31" s="118" t="s">
        <v>36</v>
      </c>
      <c r="O31" s="121" t="s">
        <v>36</v>
      </c>
      <c r="P31" s="74"/>
    </row>
    <row r="32" spans="1:16" ht="24">
      <c r="A32" s="65">
        <v>21359</v>
      </c>
      <c r="B32" s="115" t="s">
        <v>42</v>
      </c>
      <c r="C32" s="116">
        <f t="shared" si="1"/>
        <v>0</v>
      </c>
      <c r="D32" s="120" t="s">
        <v>36</v>
      </c>
      <c r="E32" s="118" t="s">
        <v>36</v>
      </c>
      <c r="F32" s="119" t="s">
        <v>36</v>
      </c>
      <c r="G32" s="120" t="s">
        <v>36</v>
      </c>
      <c r="H32" s="117" t="s">
        <v>36</v>
      </c>
      <c r="I32" s="121" t="s">
        <v>36</v>
      </c>
      <c r="J32" s="122"/>
      <c r="K32" s="123"/>
      <c r="L32" s="124">
        <f t="shared" si="2"/>
        <v>0</v>
      </c>
      <c r="M32" s="125" t="s">
        <v>36</v>
      </c>
      <c r="N32" s="118" t="s">
        <v>36</v>
      </c>
      <c r="O32" s="121" t="s">
        <v>36</v>
      </c>
      <c r="P32" s="74"/>
    </row>
    <row r="33" spans="1:16" s="32" customFormat="1" ht="36">
      <c r="A33" s="103">
        <v>21370</v>
      </c>
      <c r="B33" s="88" t="s">
        <v>43</v>
      </c>
      <c r="C33" s="89">
        <f t="shared" si="1"/>
        <v>0</v>
      </c>
      <c r="D33" s="93" t="s">
        <v>36</v>
      </c>
      <c r="E33" s="97" t="s">
        <v>36</v>
      </c>
      <c r="F33" s="99" t="s">
        <v>36</v>
      </c>
      <c r="G33" s="93" t="s">
        <v>36</v>
      </c>
      <c r="H33" s="94" t="s">
        <v>36</v>
      </c>
      <c r="I33" s="95" t="s">
        <v>36</v>
      </c>
      <c r="J33" s="100">
        <f>SUM(J34)</f>
        <v>0</v>
      </c>
      <c r="K33" s="101">
        <f>SUM(K34)</f>
        <v>0</v>
      </c>
      <c r="L33" s="102">
        <f t="shared" si="2"/>
        <v>0</v>
      </c>
      <c r="M33" s="96" t="s">
        <v>36</v>
      </c>
      <c r="N33" s="97" t="s">
        <v>36</v>
      </c>
      <c r="O33" s="95" t="s">
        <v>36</v>
      </c>
      <c r="P33" s="98"/>
    </row>
    <row r="34" spans="1:16" ht="36">
      <c r="A34" s="126">
        <v>21379</v>
      </c>
      <c r="B34" s="127" t="s">
        <v>44</v>
      </c>
      <c r="C34" s="128">
        <f t="shared" si="1"/>
        <v>0</v>
      </c>
      <c r="D34" s="132" t="s">
        <v>36</v>
      </c>
      <c r="E34" s="130" t="s">
        <v>36</v>
      </c>
      <c r="F34" s="131" t="s">
        <v>36</v>
      </c>
      <c r="G34" s="132" t="s">
        <v>36</v>
      </c>
      <c r="H34" s="129" t="s">
        <v>36</v>
      </c>
      <c r="I34" s="133" t="s">
        <v>36</v>
      </c>
      <c r="J34" s="134"/>
      <c r="K34" s="135"/>
      <c r="L34" s="136">
        <f t="shared" si="2"/>
        <v>0</v>
      </c>
      <c r="M34" s="137" t="s">
        <v>36</v>
      </c>
      <c r="N34" s="130" t="s">
        <v>36</v>
      </c>
      <c r="O34" s="133" t="s">
        <v>36</v>
      </c>
      <c r="P34" s="138"/>
    </row>
    <row r="35" spans="1:16" s="32" customFormat="1" ht="12">
      <c r="A35" s="103">
        <v>21380</v>
      </c>
      <c r="B35" s="88" t="s">
        <v>45</v>
      </c>
      <c r="C35" s="89">
        <f t="shared" si="1"/>
        <v>0</v>
      </c>
      <c r="D35" s="93" t="s">
        <v>36</v>
      </c>
      <c r="E35" s="97" t="s">
        <v>36</v>
      </c>
      <c r="F35" s="99" t="s">
        <v>36</v>
      </c>
      <c r="G35" s="93" t="s">
        <v>36</v>
      </c>
      <c r="H35" s="94" t="s">
        <v>36</v>
      </c>
      <c r="I35" s="95" t="s">
        <v>36</v>
      </c>
      <c r="J35" s="100">
        <f>SUM(J36:J37)</f>
        <v>0</v>
      </c>
      <c r="K35" s="101">
        <f>SUM(K36:K37)</f>
        <v>0</v>
      </c>
      <c r="L35" s="102">
        <f t="shared" si="2"/>
        <v>0</v>
      </c>
      <c r="M35" s="96" t="s">
        <v>36</v>
      </c>
      <c r="N35" s="97" t="s">
        <v>36</v>
      </c>
      <c r="O35" s="95" t="s">
        <v>36</v>
      </c>
      <c r="P35" s="98"/>
    </row>
    <row r="36" spans="1:16" ht="12">
      <c r="A36" s="56">
        <v>21381</v>
      </c>
      <c r="B36" s="104" t="s">
        <v>46</v>
      </c>
      <c r="C36" s="105">
        <f t="shared" si="1"/>
        <v>0</v>
      </c>
      <c r="D36" s="109" t="s">
        <v>36</v>
      </c>
      <c r="E36" s="107" t="s">
        <v>36</v>
      </c>
      <c r="F36" s="108" t="s">
        <v>36</v>
      </c>
      <c r="G36" s="109" t="s">
        <v>36</v>
      </c>
      <c r="H36" s="106" t="s">
        <v>36</v>
      </c>
      <c r="I36" s="110" t="s">
        <v>36</v>
      </c>
      <c r="J36" s="111"/>
      <c r="K36" s="112"/>
      <c r="L36" s="113">
        <f t="shared" si="2"/>
        <v>0</v>
      </c>
      <c r="M36" s="114" t="s">
        <v>36</v>
      </c>
      <c r="N36" s="107" t="s">
        <v>36</v>
      </c>
      <c r="O36" s="110" t="s">
        <v>36</v>
      </c>
      <c r="P36" s="64"/>
    </row>
    <row r="37" spans="1:16" ht="24">
      <c r="A37" s="66">
        <v>21383</v>
      </c>
      <c r="B37" s="115" t="s">
        <v>47</v>
      </c>
      <c r="C37" s="116">
        <f t="shared" si="1"/>
        <v>0</v>
      </c>
      <c r="D37" s="120" t="s">
        <v>36</v>
      </c>
      <c r="E37" s="118" t="s">
        <v>36</v>
      </c>
      <c r="F37" s="119" t="s">
        <v>36</v>
      </c>
      <c r="G37" s="120" t="s">
        <v>36</v>
      </c>
      <c r="H37" s="117" t="s">
        <v>36</v>
      </c>
      <c r="I37" s="121" t="s">
        <v>36</v>
      </c>
      <c r="J37" s="122"/>
      <c r="K37" s="123"/>
      <c r="L37" s="124">
        <f t="shared" si="2"/>
        <v>0</v>
      </c>
      <c r="M37" s="125" t="s">
        <v>36</v>
      </c>
      <c r="N37" s="118" t="s">
        <v>36</v>
      </c>
      <c r="O37" s="121" t="s">
        <v>36</v>
      </c>
      <c r="P37" s="74"/>
    </row>
    <row r="38" spans="1:16" s="32" customFormat="1" ht="24">
      <c r="A38" s="103">
        <v>21390</v>
      </c>
      <c r="B38" s="88" t="s">
        <v>48</v>
      </c>
      <c r="C38" s="89">
        <f t="shared" si="1"/>
        <v>20665</v>
      </c>
      <c r="D38" s="93" t="s">
        <v>36</v>
      </c>
      <c r="E38" s="97" t="s">
        <v>36</v>
      </c>
      <c r="F38" s="99" t="s">
        <v>36</v>
      </c>
      <c r="G38" s="93" t="s">
        <v>36</v>
      </c>
      <c r="H38" s="94" t="s">
        <v>36</v>
      </c>
      <c r="I38" s="95" t="s">
        <v>36</v>
      </c>
      <c r="J38" s="100">
        <f>SUM(J39:J42)</f>
        <v>20665</v>
      </c>
      <c r="K38" s="101">
        <f>SUM(K39:K42)</f>
        <v>0</v>
      </c>
      <c r="L38" s="102">
        <f t="shared" si="2"/>
        <v>20665</v>
      </c>
      <c r="M38" s="96" t="s">
        <v>36</v>
      </c>
      <c r="N38" s="97" t="s">
        <v>36</v>
      </c>
      <c r="O38" s="95" t="s">
        <v>36</v>
      </c>
      <c r="P38" s="98"/>
    </row>
    <row r="39" spans="1:16" ht="24">
      <c r="A39" s="56">
        <v>21391</v>
      </c>
      <c r="B39" s="104" t="s">
        <v>49</v>
      </c>
      <c r="C39" s="105">
        <f t="shared" si="1"/>
        <v>0</v>
      </c>
      <c r="D39" s="109" t="s">
        <v>36</v>
      </c>
      <c r="E39" s="107" t="s">
        <v>36</v>
      </c>
      <c r="F39" s="108" t="s">
        <v>36</v>
      </c>
      <c r="G39" s="109" t="s">
        <v>36</v>
      </c>
      <c r="H39" s="106" t="s">
        <v>36</v>
      </c>
      <c r="I39" s="110" t="s">
        <v>36</v>
      </c>
      <c r="J39" s="111"/>
      <c r="K39" s="112"/>
      <c r="L39" s="113">
        <f t="shared" si="2"/>
        <v>0</v>
      </c>
      <c r="M39" s="114" t="s">
        <v>36</v>
      </c>
      <c r="N39" s="107" t="s">
        <v>36</v>
      </c>
      <c r="O39" s="110" t="s">
        <v>36</v>
      </c>
      <c r="P39" s="64"/>
    </row>
    <row r="40" spans="1:16" ht="12">
      <c r="A40" s="66">
        <v>21393</v>
      </c>
      <c r="B40" s="115" t="s">
        <v>50</v>
      </c>
      <c r="C40" s="116">
        <f t="shared" si="1"/>
        <v>0</v>
      </c>
      <c r="D40" s="120" t="s">
        <v>36</v>
      </c>
      <c r="E40" s="118" t="s">
        <v>36</v>
      </c>
      <c r="F40" s="119" t="s">
        <v>36</v>
      </c>
      <c r="G40" s="120" t="s">
        <v>36</v>
      </c>
      <c r="H40" s="117" t="s">
        <v>36</v>
      </c>
      <c r="I40" s="121" t="s">
        <v>36</v>
      </c>
      <c r="J40" s="122"/>
      <c r="K40" s="123"/>
      <c r="L40" s="124">
        <f t="shared" si="2"/>
        <v>0</v>
      </c>
      <c r="M40" s="125" t="s">
        <v>36</v>
      </c>
      <c r="N40" s="118" t="s">
        <v>36</v>
      </c>
      <c r="O40" s="121" t="s">
        <v>36</v>
      </c>
      <c r="P40" s="74"/>
    </row>
    <row r="41" spans="1:16" ht="12">
      <c r="A41" s="66">
        <v>21395</v>
      </c>
      <c r="B41" s="115" t="s">
        <v>51</v>
      </c>
      <c r="C41" s="116">
        <f t="shared" si="1"/>
        <v>0</v>
      </c>
      <c r="D41" s="120" t="s">
        <v>36</v>
      </c>
      <c r="E41" s="118" t="s">
        <v>36</v>
      </c>
      <c r="F41" s="119" t="s">
        <v>36</v>
      </c>
      <c r="G41" s="120" t="s">
        <v>36</v>
      </c>
      <c r="H41" s="117" t="s">
        <v>36</v>
      </c>
      <c r="I41" s="121" t="s">
        <v>36</v>
      </c>
      <c r="J41" s="122"/>
      <c r="K41" s="123"/>
      <c r="L41" s="124">
        <f t="shared" si="2"/>
        <v>0</v>
      </c>
      <c r="M41" s="125" t="s">
        <v>36</v>
      </c>
      <c r="N41" s="118" t="s">
        <v>36</v>
      </c>
      <c r="O41" s="121" t="s">
        <v>36</v>
      </c>
      <c r="P41" s="74"/>
    </row>
    <row r="42" spans="1:16" ht="24">
      <c r="A42" s="66">
        <v>21399</v>
      </c>
      <c r="B42" s="115" t="s">
        <v>52</v>
      </c>
      <c r="C42" s="116">
        <f t="shared" si="1"/>
        <v>20665</v>
      </c>
      <c r="D42" s="120" t="s">
        <v>36</v>
      </c>
      <c r="E42" s="118" t="s">
        <v>36</v>
      </c>
      <c r="F42" s="119" t="s">
        <v>36</v>
      </c>
      <c r="G42" s="120" t="s">
        <v>36</v>
      </c>
      <c r="H42" s="117" t="s">
        <v>36</v>
      </c>
      <c r="I42" s="121" t="s">
        <v>36</v>
      </c>
      <c r="J42" s="122">
        <v>20665</v>
      </c>
      <c r="K42" s="123"/>
      <c r="L42" s="124">
        <f t="shared" si="2"/>
        <v>20665</v>
      </c>
      <c r="M42" s="125" t="s">
        <v>36</v>
      </c>
      <c r="N42" s="118" t="s">
        <v>36</v>
      </c>
      <c r="O42" s="121" t="s">
        <v>36</v>
      </c>
      <c r="P42" s="74"/>
    </row>
    <row r="43" spans="1:16" s="32" customFormat="1" ht="36.75" customHeight="1">
      <c r="A43" s="103">
        <v>21420</v>
      </c>
      <c r="B43" s="88" t="s">
        <v>53</v>
      </c>
      <c r="C43" s="139">
        <f>F43</f>
        <v>0</v>
      </c>
      <c r="D43" s="376"/>
      <c r="E43" s="141"/>
      <c r="F43" s="92">
        <f>D43+E43</f>
        <v>0</v>
      </c>
      <c r="G43" s="93" t="s">
        <v>36</v>
      </c>
      <c r="H43" s="94" t="s">
        <v>36</v>
      </c>
      <c r="I43" s="95" t="s">
        <v>36</v>
      </c>
      <c r="J43" s="93" t="s">
        <v>36</v>
      </c>
      <c r="K43" s="94" t="s">
        <v>36</v>
      </c>
      <c r="L43" s="95" t="s">
        <v>36</v>
      </c>
      <c r="M43" s="96" t="s">
        <v>36</v>
      </c>
      <c r="N43" s="97" t="s">
        <v>36</v>
      </c>
      <c r="O43" s="95" t="s">
        <v>36</v>
      </c>
      <c r="P43" s="98"/>
    </row>
    <row r="44" spans="1:16" s="32" customFormat="1" ht="24">
      <c r="A44" s="142">
        <v>21490</v>
      </c>
      <c r="B44" s="143" t="s">
        <v>54</v>
      </c>
      <c r="C44" s="139">
        <f>F44+I44+L44</f>
        <v>0</v>
      </c>
      <c r="D44" s="147">
        <f>D45</f>
        <v>0</v>
      </c>
      <c r="E44" s="145">
        <f>E45</f>
        <v>0</v>
      </c>
      <c r="F44" s="146">
        <f>D44+E44</f>
        <v>0</v>
      </c>
      <c r="G44" s="147">
        <f>G45</f>
        <v>0</v>
      </c>
      <c r="H44" s="144">
        <f>H45</f>
        <v>0</v>
      </c>
      <c r="I44" s="148">
        <f>G44+H44</f>
        <v>0</v>
      </c>
      <c r="J44" s="147">
        <f>J45</f>
        <v>0</v>
      </c>
      <c r="K44" s="144">
        <f>K45</f>
        <v>0</v>
      </c>
      <c r="L44" s="148">
        <f>J44+K44</f>
        <v>0</v>
      </c>
      <c r="M44" s="96" t="s">
        <v>36</v>
      </c>
      <c r="N44" s="97" t="s">
        <v>36</v>
      </c>
      <c r="O44" s="95" t="s">
        <v>36</v>
      </c>
      <c r="P44" s="98"/>
    </row>
    <row r="45" spans="1:16" s="32" customFormat="1" ht="24">
      <c r="A45" s="66">
        <v>21499</v>
      </c>
      <c r="B45" s="115" t="s">
        <v>55</v>
      </c>
      <c r="C45" s="149">
        <f>F45+I45+L45</f>
        <v>0</v>
      </c>
      <c r="D45" s="61"/>
      <c r="E45" s="59"/>
      <c r="F45" s="60">
        <f>D45+E45</f>
        <v>0</v>
      </c>
      <c r="G45" s="150"/>
      <c r="H45" s="58"/>
      <c r="I45" s="62">
        <f>G45+H45</f>
        <v>0</v>
      </c>
      <c r="J45" s="61"/>
      <c r="K45" s="58"/>
      <c r="L45" s="62">
        <f>J45+K45</f>
        <v>0</v>
      </c>
      <c r="M45" s="137" t="s">
        <v>36</v>
      </c>
      <c r="N45" s="130" t="s">
        <v>36</v>
      </c>
      <c r="O45" s="133" t="s">
        <v>36</v>
      </c>
      <c r="P45" s="138"/>
    </row>
    <row r="46" spans="1:16" ht="24">
      <c r="A46" s="151">
        <v>23000</v>
      </c>
      <c r="B46" s="152" t="s">
        <v>56</v>
      </c>
      <c r="C46" s="139">
        <f>O46</f>
        <v>0</v>
      </c>
      <c r="D46" s="156" t="s">
        <v>36</v>
      </c>
      <c r="E46" s="154" t="s">
        <v>36</v>
      </c>
      <c r="F46" s="155" t="s">
        <v>36</v>
      </c>
      <c r="G46" s="156" t="s">
        <v>36</v>
      </c>
      <c r="H46" s="153" t="s">
        <v>36</v>
      </c>
      <c r="I46" s="157" t="s">
        <v>36</v>
      </c>
      <c r="J46" s="156" t="s">
        <v>36</v>
      </c>
      <c r="K46" s="153" t="s">
        <v>36</v>
      </c>
      <c r="L46" s="157" t="s">
        <v>36</v>
      </c>
      <c r="M46" s="158">
        <f>SUM(M47:M48)</f>
        <v>0</v>
      </c>
      <c r="N46" s="159">
        <f>SUM(N47:N48)</f>
        <v>0</v>
      </c>
      <c r="O46" s="160">
        <f>M46+N46</f>
        <v>0</v>
      </c>
      <c r="P46" s="98"/>
    </row>
    <row r="47" spans="1:16" ht="24">
      <c r="A47" s="161">
        <v>23410</v>
      </c>
      <c r="B47" s="162" t="s">
        <v>57</v>
      </c>
      <c r="C47" s="163">
        <f>O47</f>
        <v>0</v>
      </c>
      <c r="D47" s="167" t="s">
        <v>36</v>
      </c>
      <c r="E47" s="165" t="s">
        <v>36</v>
      </c>
      <c r="F47" s="166" t="s">
        <v>36</v>
      </c>
      <c r="G47" s="167" t="s">
        <v>36</v>
      </c>
      <c r="H47" s="164" t="s">
        <v>36</v>
      </c>
      <c r="I47" s="168" t="s">
        <v>36</v>
      </c>
      <c r="J47" s="167" t="s">
        <v>36</v>
      </c>
      <c r="K47" s="164" t="s">
        <v>36</v>
      </c>
      <c r="L47" s="168" t="s">
        <v>36</v>
      </c>
      <c r="M47" s="169"/>
      <c r="N47" s="170"/>
      <c r="O47" s="171">
        <f>M47+N47</f>
        <v>0</v>
      </c>
      <c r="P47" s="172"/>
    </row>
    <row r="48" spans="1:16" ht="24">
      <c r="A48" s="161">
        <v>23510</v>
      </c>
      <c r="B48" s="162" t="s">
        <v>58</v>
      </c>
      <c r="C48" s="163">
        <f>O48</f>
        <v>0</v>
      </c>
      <c r="D48" s="167" t="s">
        <v>36</v>
      </c>
      <c r="E48" s="165" t="s">
        <v>36</v>
      </c>
      <c r="F48" s="166" t="s">
        <v>36</v>
      </c>
      <c r="G48" s="167" t="s">
        <v>36</v>
      </c>
      <c r="H48" s="164" t="s">
        <v>36</v>
      </c>
      <c r="I48" s="168" t="s">
        <v>36</v>
      </c>
      <c r="J48" s="167" t="s">
        <v>36</v>
      </c>
      <c r="K48" s="164" t="s">
        <v>36</v>
      </c>
      <c r="L48" s="168" t="s">
        <v>36</v>
      </c>
      <c r="M48" s="169"/>
      <c r="N48" s="170"/>
      <c r="O48" s="171">
        <f>M48+N48</f>
        <v>0</v>
      </c>
      <c r="P48" s="172"/>
    </row>
    <row r="49" spans="1:16" ht="12">
      <c r="A49" s="173"/>
      <c r="B49" s="162"/>
      <c r="C49" s="174"/>
      <c r="D49" s="167"/>
      <c r="E49" s="165"/>
      <c r="F49" s="175"/>
      <c r="G49" s="167"/>
      <c r="H49" s="164"/>
      <c r="I49" s="168"/>
      <c r="J49" s="176"/>
      <c r="K49" s="177"/>
      <c r="L49" s="178"/>
      <c r="M49" s="179"/>
      <c r="N49" s="180"/>
      <c r="O49" s="178"/>
      <c r="P49" s="172"/>
    </row>
    <row r="50" spans="1:16" s="32" customFormat="1" ht="12">
      <c r="A50" s="181"/>
      <c r="B50" s="182" t="s">
        <v>59</v>
      </c>
      <c r="C50" s="183"/>
      <c r="D50" s="187"/>
      <c r="E50" s="185"/>
      <c r="F50" s="186"/>
      <c r="G50" s="187"/>
      <c r="H50" s="184"/>
      <c r="I50" s="188"/>
      <c r="J50" s="187"/>
      <c r="K50" s="184"/>
      <c r="L50" s="188"/>
      <c r="M50" s="189"/>
      <c r="N50" s="185"/>
      <c r="O50" s="188"/>
      <c r="P50" s="190"/>
    </row>
    <row r="51" spans="1:16" s="32" customFormat="1" ht="12.75" thickBot="1">
      <c r="A51" s="191"/>
      <c r="B51" s="34" t="s">
        <v>60</v>
      </c>
      <c r="C51" s="192">
        <f aca="true" t="shared" si="3" ref="C51:C114">F51+I51+L51+O51</f>
        <v>763186</v>
      </c>
      <c r="D51" s="196">
        <f>SUM(D52,D283)</f>
        <v>730276</v>
      </c>
      <c r="E51" s="194">
        <f>SUM(E52,E283)</f>
        <v>0</v>
      </c>
      <c r="F51" s="195">
        <f aca="true" t="shared" si="4" ref="F51:F115">D51+E51</f>
        <v>730276</v>
      </c>
      <c r="G51" s="196">
        <f>SUM(G52,G283)</f>
        <v>0</v>
      </c>
      <c r="H51" s="193">
        <f>SUM(H52,H283)</f>
        <v>0</v>
      </c>
      <c r="I51" s="197">
        <f aca="true" t="shared" si="5" ref="I51:I115">G51+H51</f>
        <v>0</v>
      </c>
      <c r="J51" s="196">
        <f>SUM(J52,J283)</f>
        <v>32910</v>
      </c>
      <c r="K51" s="193">
        <f>SUM(K52,K283)</f>
        <v>0</v>
      </c>
      <c r="L51" s="197">
        <f aca="true" t="shared" si="6" ref="L51:L115">J51+K51</f>
        <v>32910</v>
      </c>
      <c r="M51" s="198">
        <f>SUM(M52,M283)</f>
        <v>0</v>
      </c>
      <c r="N51" s="194">
        <f>SUM(N52,N283)</f>
        <v>0</v>
      </c>
      <c r="O51" s="197">
        <f aca="true" t="shared" si="7" ref="O51:O115">M51+N51</f>
        <v>0</v>
      </c>
      <c r="P51" s="43"/>
    </row>
    <row r="52" spans="1:16" s="32" customFormat="1" ht="36.75" thickTop="1">
      <c r="A52" s="199"/>
      <c r="B52" s="200" t="s">
        <v>61</v>
      </c>
      <c r="C52" s="201">
        <f t="shared" si="3"/>
        <v>763186</v>
      </c>
      <c r="D52" s="205">
        <f>SUM(D53,D195)</f>
        <v>730276</v>
      </c>
      <c r="E52" s="203">
        <f>SUM(E53,E195)</f>
        <v>0</v>
      </c>
      <c r="F52" s="204">
        <f t="shared" si="4"/>
        <v>730276</v>
      </c>
      <c r="G52" s="205">
        <f>SUM(G53,G195)</f>
        <v>0</v>
      </c>
      <c r="H52" s="202">
        <f>SUM(H53,H195)</f>
        <v>0</v>
      </c>
      <c r="I52" s="206">
        <f t="shared" si="5"/>
        <v>0</v>
      </c>
      <c r="J52" s="205">
        <f>SUM(J53,J195)</f>
        <v>32910</v>
      </c>
      <c r="K52" s="202">
        <f>SUM(K53,K195)</f>
        <v>0</v>
      </c>
      <c r="L52" s="206">
        <f t="shared" si="6"/>
        <v>32910</v>
      </c>
      <c r="M52" s="207">
        <f>SUM(M53,M195)</f>
        <v>0</v>
      </c>
      <c r="N52" s="203">
        <f>SUM(N53,N195)</f>
        <v>0</v>
      </c>
      <c r="O52" s="206">
        <f t="shared" si="7"/>
        <v>0</v>
      </c>
      <c r="P52" s="208"/>
    </row>
    <row r="53" spans="1:16" s="32" customFormat="1" ht="24">
      <c r="A53" s="209"/>
      <c r="B53" s="25" t="s">
        <v>62</v>
      </c>
      <c r="C53" s="210">
        <f t="shared" si="3"/>
        <v>763186</v>
      </c>
      <c r="D53" s="214">
        <f>SUM(D54,D76,D174,D188)</f>
        <v>730276</v>
      </c>
      <c r="E53" s="212">
        <f>SUM(E54,E76,E174,E188)</f>
        <v>0</v>
      </c>
      <c r="F53" s="213">
        <f t="shared" si="4"/>
        <v>730276</v>
      </c>
      <c r="G53" s="214">
        <f>SUM(G54,G76,G174,G188)</f>
        <v>0</v>
      </c>
      <c r="H53" s="211">
        <f>SUM(H54,H76,H174,H188)</f>
        <v>0</v>
      </c>
      <c r="I53" s="215">
        <f t="shared" si="5"/>
        <v>0</v>
      </c>
      <c r="J53" s="214">
        <f>SUM(J54,J76,J174,J188)</f>
        <v>32910</v>
      </c>
      <c r="K53" s="211">
        <f>SUM(K54,K76,K174,K188)</f>
        <v>0</v>
      </c>
      <c r="L53" s="215">
        <f t="shared" si="6"/>
        <v>32910</v>
      </c>
      <c r="M53" s="44">
        <f>SUM(M54,M76,M174,M188)</f>
        <v>0</v>
      </c>
      <c r="N53" s="212">
        <f>SUM(N54,N76,N174,N188)</f>
        <v>0</v>
      </c>
      <c r="O53" s="215">
        <f t="shared" si="7"/>
        <v>0</v>
      </c>
      <c r="P53" s="216"/>
    </row>
    <row r="54" spans="1:16" s="32" customFormat="1" ht="12">
      <c r="A54" s="217">
        <v>1000</v>
      </c>
      <c r="B54" s="217" t="s">
        <v>63</v>
      </c>
      <c r="C54" s="218">
        <f t="shared" si="3"/>
        <v>578658</v>
      </c>
      <c r="D54" s="222">
        <f>SUM(D55,D68)</f>
        <v>578658</v>
      </c>
      <c r="E54" s="220">
        <f>SUM(E55,E68)</f>
        <v>0</v>
      </c>
      <c r="F54" s="221">
        <f t="shared" si="4"/>
        <v>578658</v>
      </c>
      <c r="G54" s="222">
        <f>SUM(G55,G68)</f>
        <v>0</v>
      </c>
      <c r="H54" s="219">
        <f>SUM(H55,H68)</f>
        <v>0</v>
      </c>
      <c r="I54" s="223">
        <f t="shared" si="5"/>
        <v>0</v>
      </c>
      <c r="J54" s="222">
        <f>SUM(J55,J68)</f>
        <v>0</v>
      </c>
      <c r="K54" s="219">
        <f>SUM(K55,K68)</f>
        <v>0</v>
      </c>
      <c r="L54" s="223">
        <f t="shared" si="6"/>
        <v>0</v>
      </c>
      <c r="M54" s="224">
        <f>SUM(M55,M68)</f>
        <v>0</v>
      </c>
      <c r="N54" s="220">
        <f>SUM(N55,N68)</f>
        <v>0</v>
      </c>
      <c r="O54" s="223">
        <f t="shared" si="7"/>
        <v>0</v>
      </c>
      <c r="P54" s="225"/>
    </row>
    <row r="55" spans="1:16" ht="12">
      <c r="A55" s="88">
        <v>1100</v>
      </c>
      <c r="B55" s="226" t="s">
        <v>64</v>
      </c>
      <c r="C55" s="89">
        <f t="shared" si="3"/>
        <v>450550</v>
      </c>
      <c r="D55" s="100">
        <f>SUM(D56,D59,D67)</f>
        <v>450550</v>
      </c>
      <c r="E55" s="227">
        <f>SUM(E56,E59,E67)</f>
        <v>0</v>
      </c>
      <c r="F55" s="228">
        <f t="shared" si="4"/>
        <v>450550</v>
      </c>
      <c r="G55" s="100">
        <f>SUM(G56,G59,G67)</f>
        <v>0</v>
      </c>
      <c r="H55" s="101">
        <f>SUM(H56,H59,H67)</f>
        <v>0</v>
      </c>
      <c r="I55" s="102">
        <f t="shared" si="5"/>
        <v>0</v>
      </c>
      <c r="J55" s="100">
        <f>SUM(J56,J59,J67)</f>
        <v>0</v>
      </c>
      <c r="K55" s="101">
        <f>SUM(K56,K59,K67)</f>
        <v>0</v>
      </c>
      <c r="L55" s="102">
        <f t="shared" si="6"/>
        <v>0</v>
      </c>
      <c r="M55" s="229">
        <f>SUM(M56,M59,M67)</f>
        <v>0</v>
      </c>
      <c r="N55" s="230">
        <f>SUM(N56,N59,N67)</f>
        <v>0</v>
      </c>
      <c r="O55" s="231">
        <f t="shared" si="7"/>
        <v>0</v>
      </c>
      <c r="P55" s="232"/>
    </row>
    <row r="56" spans="1:16" ht="12">
      <c r="A56" s="233">
        <v>1110</v>
      </c>
      <c r="B56" s="162" t="s">
        <v>65</v>
      </c>
      <c r="C56" s="174">
        <f t="shared" si="3"/>
        <v>406797</v>
      </c>
      <c r="D56" s="237">
        <f>SUM(D57:D58)</f>
        <v>406797</v>
      </c>
      <c r="E56" s="235">
        <f>SUM(E57:E58)</f>
        <v>0</v>
      </c>
      <c r="F56" s="236">
        <f t="shared" si="4"/>
        <v>406797</v>
      </c>
      <c r="G56" s="237">
        <f>SUM(G57:G58)</f>
        <v>0</v>
      </c>
      <c r="H56" s="234">
        <f>SUM(H57:H58)</f>
        <v>0</v>
      </c>
      <c r="I56" s="238">
        <f t="shared" si="5"/>
        <v>0</v>
      </c>
      <c r="J56" s="237">
        <f>SUM(J57:J58)</f>
        <v>0</v>
      </c>
      <c r="K56" s="234">
        <f>SUM(K57:K58)</f>
        <v>0</v>
      </c>
      <c r="L56" s="238">
        <f t="shared" si="6"/>
        <v>0</v>
      </c>
      <c r="M56" s="239">
        <f>SUM(M57:M58)</f>
        <v>0</v>
      </c>
      <c r="N56" s="235">
        <f>SUM(N57:N58)</f>
        <v>0</v>
      </c>
      <c r="O56" s="238">
        <f t="shared" si="7"/>
        <v>0</v>
      </c>
      <c r="P56" s="172"/>
    </row>
    <row r="57" spans="1:16" ht="12">
      <c r="A57" s="56">
        <v>1111</v>
      </c>
      <c r="B57" s="104" t="s">
        <v>66</v>
      </c>
      <c r="C57" s="105">
        <f t="shared" si="3"/>
        <v>32962</v>
      </c>
      <c r="D57" s="111">
        <f>42962-10000</f>
        <v>32962</v>
      </c>
      <c r="E57" s="240"/>
      <c r="F57" s="241">
        <f t="shared" si="4"/>
        <v>32962</v>
      </c>
      <c r="G57" s="111"/>
      <c r="H57" s="112"/>
      <c r="I57" s="113">
        <f t="shared" si="5"/>
        <v>0</v>
      </c>
      <c r="J57" s="111"/>
      <c r="K57" s="112"/>
      <c r="L57" s="113">
        <f t="shared" si="6"/>
        <v>0</v>
      </c>
      <c r="M57" s="242"/>
      <c r="N57" s="240"/>
      <c r="O57" s="113">
        <f t="shared" si="7"/>
        <v>0</v>
      </c>
      <c r="P57" s="64"/>
    </row>
    <row r="58" spans="1:16" ht="24" customHeight="1">
      <c r="A58" s="66">
        <v>1119</v>
      </c>
      <c r="B58" s="115" t="s">
        <v>67</v>
      </c>
      <c r="C58" s="116">
        <f t="shared" si="3"/>
        <v>373835</v>
      </c>
      <c r="D58" s="122">
        <f>165835+208000</f>
        <v>373835</v>
      </c>
      <c r="E58" s="243"/>
      <c r="F58" s="244">
        <f t="shared" si="4"/>
        <v>373835</v>
      </c>
      <c r="G58" s="122"/>
      <c r="H58" s="123"/>
      <c r="I58" s="124">
        <f t="shared" si="5"/>
        <v>0</v>
      </c>
      <c r="J58" s="122"/>
      <c r="K58" s="123"/>
      <c r="L58" s="124">
        <f t="shared" si="6"/>
        <v>0</v>
      </c>
      <c r="M58" s="245"/>
      <c r="N58" s="243"/>
      <c r="O58" s="124">
        <f t="shared" si="7"/>
        <v>0</v>
      </c>
      <c r="P58" s="64"/>
    </row>
    <row r="59" spans="1:16" ht="23.25" customHeight="1">
      <c r="A59" s="246">
        <v>1140</v>
      </c>
      <c r="B59" s="115" t="s">
        <v>68</v>
      </c>
      <c r="C59" s="116">
        <f t="shared" si="3"/>
        <v>16891</v>
      </c>
      <c r="D59" s="250">
        <f>SUM(D60:D66)</f>
        <v>16891</v>
      </c>
      <c r="E59" s="248">
        <f>SUM(E60:E66)</f>
        <v>0</v>
      </c>
      <c r="F59" s="249">
        <f>D59+E59</f>
        <v>16891</v>
      </c>
      <c r="G59" s="250">
        <f>SUM(G60:G66)</f>
        <v>0</v>
      </c>
      <c r="H59" s="247">
        <f>SUM(H60:H66)</f>
        <v>0</v>
      </c>
      <c r="I59" s="251">
        <f t="shared" si="5"/>
        <v>0</v>
      </c>
      <c r="J59" s="250">
        <f>SUM(J60:J66)</f>
        <v>0</v>
      </c>
      <c r="K59" s="247">
        <f>SUM(K60:K66)</f>
        <v>0</v>
      </c>
      <c r="L59" s="251">
        <f t="shared" si="6"/>
        <v>0</v>
      </c>
      <c r="M59" s="252">
        <f>SUM(M60:M66)</f>
        <v>0</v>
      </c>
      <c r="N59" s="248">
        <f>SUM(N60:N66)</f>
        <v>0</v>
      </c>
      <c r="O59" s="251">
        <f t="shared" si="7"/>
        <v>0</v>
      </c>
      <c r="P59" s="74"/>
    </row>
    <row r="60" spans="1:16" ht="12">
      <c r="A60" s="66">
        <v>1141</v>
      </c>
      <c r="B60" s="115" t="s">
        <v>69</v>
      </c>
      <c r="C60" s="116">
        <f t="shared" si="3"/>
        <v>0</v>
      </c>
      <c r="D60" s="122"/>
      <c r="E60" s="243"/>
      <c r="F60" s="244">
        <f t="shared" si="4"/>
        <v>0</v>
      </c>
      <c r="G60" s="122"/>
      <c r="H60" s="123"/>
      <c r="I60" s="124">
        <f t="shared" si="5"/>
        <v>0</v>
      </c>
      <c r="J60" s="122"/>
      <c r="K60" s="123"/>
      <c r="L60" s="124">
        <f t="shared" si="6"/>
        <v>0</v>
      </c>
      <c r="M60" s="245"/>
      <c r="N60" s="243"/>
      <c r="O60" s="124">
        <f t="shared" si="7"/>
        <v>0</v>
      </c>
      <c r="P60" s="74"/>
    </row>
    <row r="61" spans="1:16" ht="24.75" customHeight="1">
      <c r="A61" s="66">
        <v>1142</v>
      </c>
      <c r="B61" s="115" t="s">
        <v>70</v>
      </c>
      <c r="C61" s="116">
        <f t="shared" si="3"/>
        <v>3558</v>
      </c>
      <c r="D61" s="122">
        <v>3558</v>
      </c>
      <c r="E61" s="243"/>
      <c r="F61" s="244">
        <f t="shared" si="4"/>
        <v>3558</v>
      </c>
      <c r="G61" s="122"/>
      <c r="H61" s="123"/>
      <c r="I61" s="124">
        <f t="shared" si="5"/>
        <v>0</v>
      </c>
      <c r="J61" s="122"/>
      <c r="K61" s="123"/>
      <c r="L61" s="124">
        <f t="shared" si="6"/>
        <v>0</v>
      </c>
      <c r="M61" s="245"/>
      <c r="N61" s="243"/>
      <c r="O61" s="124">
        <f t="shared" si="7"/>
        <v>0</v>
      </c>
      <c r="P61" s="74"/>
    </row>
    <row r="62" spans="1:16" ht="24">
      <c r="A62" s="66">
        <v>1145</v>
      </c>
      <c r="B62" s="115" t="s">
        <v>71</v>
      </c>
      <c r="C62" s="116">
        <f t="shared" si="3"/>
        <v>0</v>
      </c>
      <c r="D62" s="122"/>
      <c r="E62" s="243"/>
      <c r="F62" s="244">
        <f t="shared" si="4"/>
        <v>0</v>
      </c>
      <c r="G62" s="122"/>
      <c r="H62" s="123"/>
      <c r="I62" s="124">
        <f t="shared" si="5"/>
        <v>0</v>
      </c>
      <c r="J62" s="122"/>
      <c r="K62" s="123"/>
      <c r="L62" s="124">
        <f t="shared" si="6"/>
        <v>0</v>
      </c>
      <c r="M62" s="245"/>
      <c r="N62" s="243"/>
      <c r="O62" s="124">
        <f t="shared" si="7"/>
        <v>0</v>
      </c>
      <c r="P62" s="74"/>
    </row>
    <row r="63" spans="1:16" ht="27.75" customHeight="1">
      <c r="A63" s="66">
        <v>1146</v>
      </c>
      <c r="B63" s="115" t="s">
        <v>72</v>
      </c>
      <c r="C63" s="116">
        <f t="shared" si="3"/>
        <v>0</v>
      </c>
      <c r="D63" s="122"/>
      <c r="E63" s="243"/>
      <c r="F63" s="244">
        <f t="shared" si="4"/>
        <v>0</v>
      </c>
      <c r="G63" s="122"/>
      <c r="H63" s="123"/>
      <c r="I63" s="124">
        <f t="shared" si="5"/>
        <v>0</v>
      </c>
      <c r="J63" s="122"/>
      <c r="K63" s="123"/>
      <c r="L63" s="124">
        <f t="shared" si="6"/>
        <v>0</v>
      </c>
      <c r="M63" s="245"/>
      <c r="N63" s="243"/>
      <c r="O63" s="124">
        <f t="shared" si="7"/>
        <v>0</v>
      </c>
      <c r="P63" s="74"/>
    </row>
    <row r="64" spans="1:16" ht="12">
      <c r="A64" s="66">
        <v>1147</v>
      </c>
      <c r="B64" s="115" t="s">
        <v>73</v>
      </c>
      <c r="C64" s="116">
        <f t="shared" si="3"/>
        <v>5380</v>
      </c>
      <c r="D64" s="122">
        <v>5380</v>
      </c>
      <c r="E64" s="243"/>
      <c r="F64" s="244">
        <f t="shared" si="4"/>
        <v>5380</v>
      </c>
      <c r="G64" s="122"/>
      <c r="H64" s="123"/>
      <c r="I64" s="124">
        <f t="shared" si="5"/>
        <v>0</v>
      </c>
      <c r="J64" s="122"/>
      <c r="K64" s="123"/>
      <c r="L64" s="124">
        <f t="shared" si="6"/>
        <v>0</v>
      </c>
      <c r="M64" s="245"/>
      <c r="N64" s="243"/>
      <c r="O64" s="124">
        <f t="shared" si="7"/>
        <v>0</v>
      </c>
      <c r="P64" s="74"/>
    </row>
    <row r="65" spans="1:16" ht="12">
      <c r="A65" s="66">
        <v>1148</v>
      </c>
      <c r="B65" s="115" t="s">
        <v>74</v>
      </c>
      <c r="C65" s="116">
        <f t="shared" si="3"/>
        <v>7953</v>
      </c>
      <c r="D65" s="122">
        <v>7953</v>
      </c>
      <c r="E65" s="243"/>
      <c r="F65" s="244">
        <f t="shared" si="4"/>
        <v>7953</v>
      </c>
      <c r="G65" s="122"/>
      <c r="H65" s="123"/>
      <c r="I65" s="124">
        <f t="shared" si="5"/>
        <v>0</v>
      </c>
      <c r="J65" s="122"/>
      <c r="K65" s="123"/>
      <c r="L65" s="124">
        <f t="shared" si="6"/>
        <v>0</v>
      </c>
      <c r="M65" s="245"/>
      <c r="N65" s="243"/>
      <c r="O65" s="124">
        <f t="shared" si="7"/>
        <v>0</v>
      </c>
      <c r="P65" s="74"/>
    </row>
    <row r="66" spans="1:16" ht="37.5" customHeight="1">
      <c r="A66" s="66">
        <v>1149</v>
      </c>
      <c r="B66" s="115" t="s">
        <v>75</v>
      </c>
      <c r="C66" s="116">
        <f t="shared" si="3"/>
        <v>0</v>
      </c>
      <c r="D66" s="122"/>
      <c r="E66" s="243"/>
      <c r="F66" s="244">
        <f t="shared" si="4"/>
        <v>0</v>
      </c>
      <c r="G66" s="122"/>
      <c r="H66" s="123"/>
      <c r="I66" s="124">
        <f t="shared" si="5"/>
        <v>0</v>
      </c>
      <c r="J66" s="122"/>
      <c r="K66" s="123"/>
      <c r="L66" s="124">
        <f t="shared" si="6"/>
        <v>0</v>
      </c>
      <c r="M66" s="245"/>
      <c r="N66" s="243"/>
      <c r="O66" s="124">
        <f t="shared" si="7"/>
        <v>0</v>
      </c>
      <c r="P66" s="74"/>
    </row>
    <row r="67" spans="1:16" ht="36">
      <c r="A67" s="233">
        <v>1150</v>
      </c>
      <c r="B67" s="162" t="s">
        <v>76</v>
      </c>
      <c r="C67" s="116">
        <f t="shared" si="3"/>
        <v>26862</v>
      </c>
      <c r="D67" s="256">
        <f>30862-4000</f>
        <v>26862</v>
      </c>
      <c r="E67" s="254"/>
      <c r="F67" s="255">
        <f t="shared" si="4"/>
        <v>26862</v>
      </c>
      <c r="G67" s="256"/>
      <c r="H67" s="253"/>
      <c r="I67" s="257">
        <f t="shared" si="5"/>
        <v>0</v>
      </c>
      <c r="J67" s="256"/>
      <c r="K67" s="253"/>
      <c r="L67" s="257">
        <f t="shared" si="6"/>
        <v>0</v>
      </c>
      <c r="M67" s="258"/>
      <c r="N67" s="254"/>
      <c r="O67" s="257">
        <f t="shared" si="7"/>
        <v>0</v>
      </c>
      <c r="P67" s="64"/>
    </row>
    <row r="68" spans="1:16" ht="36">
      <c r="A68" s="88">
        <v>1200</v>
      </c>
      <c r="B68" s="226" t="s">
        <v>77</v>
      </c>
      <c r="C68" s="89">
        <f t="shared" si="3"/>
        <v>128108</v>
      </c>
      <c r="D68" s="100">
        <f>SUM(D69:D70)</f>
        <v>128108</v>
      </c>
      <c r="E68" s="227">
        <f>SUM(E69:E70)</f>
        <v>0</v>
      </c>
      <c r="F68" s="228">
        <f>D68+E68</f>
        <v>128108</v>
      </c>
      <c r="G68" s="100">
        <f>SUM(G69:G70)</f>
        <v>0</v>
      </c>
      <c r="H68" s="101">
        <f>SUM(H69:H70)</f>
        <v>0</v>
      </c>
      <c r="I68" s="102">
        <f t="shared" si="5"/>
        <v>0</v>
      </c>
      <c r="J68" s="100">
        <f>SUM(J69:J70)</f>
        <v>0</v>
      </c>
      <c r="K68" s="101">
        <f>SUM(K69:K70)</f>
        <v>0</v>
      </c>
      <c r="L68" s="102">
        <f t="shared" si="6"/>
        <v>0</v>
      </c>
      <c r="M68" s="259">
        <f>SUM(M69:M70)</f>
        <v>0</v>
      </c>
      <c r="N68" s="227">
        <f>SUM(N69:N70)</f>
        <v>0</v>
      </c>
      <c r="O68" s="102">
        <f t="shared" si="7"/>
        <v>0</v>
      </c>
      <c r="P68" s="98"/>
    </row>
    <row r="69" spans="1:16" ht="24">
      <c r="A69" s="260">
        <v>1210</v>
      </c>
      <c r="B69" s="104" t="s">
        <v>78</v>
      </c>
      <c r="C69" s="105">
        <f t="shared" si="3"/>
        <v>113088</v>
      </c>
      <c r="D69" s="111">
        <f>63088+50000</f>
        <v>113088</v>
      </c>
      <c r="E69" s="240"/>
      <c r="F69" s="241">
        <f t="shared" si="4"/>
        <v>113088</v>
      </c>
      <c r="G69" s="111"/>
      <c r="H69" s="112"/>
      <c r="I69" s="113">
        <f t="shared" si="5"/>
        <v>0</v>
      </c>
      <c r="J69" s="111"/>
      <c r="K69" s="112"/>
      <c r="L69" s="113">
        <f t="shared" si="6"/>
        <v>0</v>
      </c>
      <c r="M69" s="242"/>
      <c r="N69" s="240"/>
      <c r="O69" s="113">
        <f t="shared" si="7"/>
        <v>0</v>
      </c>
      <c r="P69" s="64"/>
    </row>
    <row r="70" spans="1:16" ht="24">
      <c r="A70" s="246">
        <v>1220</v>
      </c>
      <c r="B70" s="115" t="s">
        <v>79</v>
      </c>
      <c r="C70" s="116">
        <f t="shared" si="3"/>
        <v>15020</v>
      </c>
      <c r="D70" s="250">
        <f>SUM(D71:D75)</f>
        <v>15020</v>
      </c>
      <c r="E70" s="248">
        <f>SUM(E71:E75)</f>
        <v>0</v>
      </c>
      <c r="F70" s="249">
        <f t="shared" si="4"/>
        <v>15020</v>
      </c>
      <c r="G70" s="250">
        <f>SUM(G71:G75)</f>
        <v>0</v>
      </c>
      <c r="H70" s="247">
        <f>SUM(H71:H75)</f>
        <v>0</v>
      </c>
      <c r="I70" s="251">
        <f t="shared" si="5"/>
        <v>0</v>
      </c>
      <c r="J70" s="250">
        <f>SUM(J71:J75)</f>
        <v>0</v>
      </c>
      <c r="K70" s="247">
        <f>SUM(K71:K75)</f>
        <v>0</v>
      </c>
      <c r="L70" s="251">
        <f t="shared" si="6"/>
        <v>0</v>
      </c>
      <c r="M70" s="252">
        <f>SUM(M71:M75)</f>
        <v>0</v>
      </c>
      <c r="N70" s="248">
        <f>SUM(N71:N75)</f>
        <v>0</v>
      </c>
      <c r="O70" s="251">
        <f t="shared" si="7"/>
        <v>0</v>
      </c>
      <c r="P70" s="74"/>
    </row>
    <row r="71" spans="1:16" ht="60">
      <c r="A71" s="66">
        <v>1221</v>
      </c>
      <c r="B71" s="115" t="s">
        <v>80</v>
      </c>
      <c r="C71" s="116">
        <f t="shared" si="3"/>
        <v>8627</v>
      </c>
      <c r="D71" s="122">
        <f>6627+2000</f>
        <v>8627</v>
      </c>
      <c r="E71" s="243"/>
      <c r="F71" s="244">
        <f t="shared" si="4"/>
        <v>8627</v>
      </c>
      <c r="G71" s="122"/>
      <c r="H71" s="123"/>
      <c r="I71" s="124">
        <f t="shared" si="5"/>
        <v>0</v>
      </c>
      <c r="J71" s="122"/>
      <c r="K71" s="123"/>
      <c r="L71" s="124">
        <f t="shared" si="6"/>
        <v>0</v>
      </c>
      <c r="M71" s="245"/>
      <c r="N71" s="243"/>
      <c r="O71" s="124">
        <f t="shared" si="7"/>
        <v>0</v>
      </c>
      <c r="P71" s="64"/>
    </row>
    <row r="72" spans="1:16" ht="12">
      <c r="A72" s="66">
        <v>1223</v>
      </c>
      <c r="B72" s="115" t="s">
        <v>81</v>
      </c>
      <c r="C72" s="116">
        <f t="shared" si="3"/>
        <v>0</v>
      </c>
      <c r="D72" s="122"/>
      <c r="E72" s="243"/>
      <c r="F72" s="244">
        <f t="shared" si="4"/>
        <v>0</v>
      </c>
      <c r="G72" s="122"/>
      <c r="H72" s="123"/>
      <c r="I72" s="124">
        <f t="shared" si="5"/>
        <v>0</v>
      </c>
      <c r="J72" s="122"/>
      <c r="K72" s="123"/>
      <c r="L72" s="124">
        <f t="shared" si="6"/>
        <v>0</v>
      </c>
      <c r="M72" s="245"/>
      <c r="N72" s="243"/>
      <c r="O72" s="124">
        <f t="shared" si="7"/>
        <v>0</v>
      </c>
      <c r="P72" s="74"/>
    </row>
    <row r="73" spans="1:16" ht="12">
      <c r="A73" s="66">
        <v>1225</v>
      </c>
      <c r="B73" s="115" t="s">
        <v>82</v>
      </c>
      <c r="C73" s="116">
        <f t="shared" si="3"/>
        <v>0</v>
      </c>
      <c r="D73" s="122"/>
      <c r="E73" s="243"/>
      <c r="F73" s="244">
        <f t="shared" si="4"/>
        <v>0</v>
      </c>
      <c r="G73" s="122"/>
      <c r="H73" s="123"/>
      <c r="I73" s="124">
        <f t="shared" si="5"/>
        <v>0</v>
      </c>
      <c r="J73" s="122"/>
      <c r="K73" s="123"/>
      <c r="L73" s="124">
        <f t="shared" si="6"/>
        <v>0</v>
      </c>
      <c r="M73" s="245"/>
      <c r="N73" s="243"/>
      <c r="O73" s="124">
        <f t="shared" si="7"/>
        <v>0</v>
      </c>
      <c r="P73" s="74"/>
    </row>
    <row r="74" spans="1:16" ht="36">
      <c r="A74" s="66">
        <v>1227</v>
      </c>
      <c r="B74" s="115" t="s">
        <v>83</v>
      </c>
      <c r="C74" s="116">
        <f t="shared" si="3"/>
        <v>2135</v>
      </c>
      <c r="D74" s="122">
        <f>1050+1085</f>
        <v>2135</v>
      </c>
      <c r="E74" s="243"/>
      <c r="F74" s="244">
        <f t="shared" si="4"/>
        <v>2135</v>
      </c>
      <c r="G74" s="122"/>
      <c r="H74" s="123"/>
      <c r="I74" s="124">
        <f t="shared" si="5"/>
        <v>0</v>
      </c>
      <c r="J74" s="122"/>
      <c r="K74" s="123"/>
      <c r="L74" s="124">
        <f t="shared" si="6"/>
        <v>0</v>
      </c>
      <c r="M74" s="245"/>
      <c r="N74" s="243"/>
      <c r="O74" s="124">
        <f t="shared" si="7"/>
        <v>0</v>
      </c>
      <c r="P74" s="74"/>
    </row>
    <row r="75" spans="1:16" ht="60">
      <c r="A75" s="66">
        <v>1228</v>
      </c>
      <c r="B75" s="115" t="s">
        <v>84</v>
      </c>
      <c r="C75" s="116">
        <f t="shared" si="3"/>
        <v>4258</v>
      </c>
      <c r="D75" s="122">
        <v>4258</v>
      </c>
      <c r="E75" s="243"/>
      <c r="F75" s="244">
        <f t="shared" si="4"/>
        <v>4258</v>
      </c>
      <c r="G75" s="122"/>
      <c r="H75" s="123"/>
      <c r="I75" s="124">
        <f t="shared" si="5"/>
        <v>0</v>
      </c>
      <c r="J75" s="122"/>
      <c r="K75" s="123"/>
      <c r="L75" s="124">
        <f t="shared" si="6"/>
        <v>0</v>
      </c>
      <c r="M75" s="245"/>
      <c r="N75" s="243"/>
      <c r="O75" s="124">
        <f t="shared" si="7"/>
        <v>0</v>
      </c>
      <c r="P75" s="74"/>
    </row>
    <row r="76" spans="1:16" ht="15" customHeight="1">
      <c r="A76" s="217">
        <v>2000</v>
      </c>
      <c r="B76" s="217" t="s">
        <v>85</v>
      </c>
      <c r="C76" s="218">
        <f t="shared" si="3"/>
        <v>184528</v>
      </c>
      <c r="D76" s="222">
        <f>SUM(D77,D84,D131,D165,D166,D173)</f>
        <v>151618</v>
      </c>
      <c r="E76" s="220">
        <f>SUM(E77,E84,E131,E165,E166,E173)</f>
        <v>0</v>
      </c>
      <c r="F76" s="221">
        <f t="shared" si="4"/>
        <v>151618</v>
      </c>
      <c r="G76" s="222">
        <f>SUM(G77,G84,G131,G165,G166,G173)</f>
        <v>0</v>
      </c>
      <c r="H76" s="219">
        <f>SUM(H77,H84,H131,H165,H166,H173)</f>
        <v>0</v>
      </c>
      <c r="I76" s="223">
        <f t="shared" si="5"/>
        <v>0</v>
      </c>
      <c r="J76" s="222">
        <f>SUM(J77,J84,J131,J165,J166,J173)</f>
        <v>32910</v>
      </c>
      <c r="K76" s="219">
        <f>SUM(K77,K84,K131,K165,K166,K173)</f>
        <v>0</v>
      </c>
      <c r="L76" s="223">
        <f t="shared" si="6"/>
        <v>32910</v>
      </c>
      <c r="M76" s="224">
        <f>SUM(M77,M84,M131,M165,M166,M173)</f>
        <v>0</v>
      </c>
      <c r="N76" s="220">
        <f>SUM(N77,N84,N131,N165,N166,N173)</f>
        <v>0</v>
      </c>
      <c r="O76" s="223">
        <f t="shared" si="7"/>
        <v>0</v>
      </c>
      <c r="P76" s="225"/>
    </row>
    <row r="77" spans="1:16" ht="36" customHeight="1">
      <c r="A77" s="88">
        <v>2100</v>
      </c>
      <c r="B77" s="226" t="s">
        <v>86</v>
      </c>
      <c r="C77" s="89">
        <f t="shared" si="3"/>
        <v>80420</v>
      </c>
      <c r="D77" s="100">
        <f>SUM(D78,D81)</f>
        <v>80420</v>
      </c>
      <c r="E77" s="227">
        <f>SUM(E78,E81)</f>
        <v>0</v>
      </c>
      <c r="F77" s="228">
        <f t="shared" si="4"/>
        <v>80420</v>
      </c>
      <c r="G77" s="100">
        <f>SUM(G78,G81)</f>
        <v>0</v>
      </c>
      <c r="H77" s="101">
        <f>SUM(H78,H81)</f>
        <v>0</v>
      </c>
      <c r="I77" s="102">
        <f t="shared" si="5"/>
        <v>0</v>
      </c>
      <c r="J77" s="100">
        <f>SUM(J78,J81)</f>
        <v>0</v>
      </c>
      <c r="K77" s="101">
        <f>SUM(K78,K81)</f>
        <v>0</v>
      </c>
      <c r="L77" s="102">
        <f t="shared" si="6"/>
        <v>0</v>
      </c>
      <c r="M77" s="259">
        <f>SUM(M78,M81)</f>
        <v>0</v>
      </c>
      <c r="N77" s="227">
        <f>SUM(N78,N81)</f>
        <v>0</v>
      </c>
      <c r="O77" s="102">
        <f t="shared" si="7"/>
        <v>0</v>
      </c>
      <c r="P77" s="98"/>
    </row>
    <row r="78" spans="1:16" ht="35.25" customHeight="1">
      <c r="A78" s="260">
        <v>2110</v>
      </c>
      <c r="B78" s="104" t="s">
        <v>87</v>
      </c>
      <c r="C78" s="105">
        <f t="shared" si="3"/>
        <v>2204</v>
      </c>
      <c r="D78" s="265">
        <f>SUM(D79:D80)</f>
        <v>2704</v>
      </c>
      <c r="E78" s="263">
        <f>SUM(E79:E80)</f>
        <v>-500</v>
      </c>
      <c r="F78" s="264">
        <f t="shared" si="4"/>
        <v>2204</v>
      </c>
      <c r="G78" s="265">
        <f>SUM(G79:G80)</f>
        <v>0</v>
      </c>
      <c r="H78" s="262">
        <f>SUM(H79:H80)</f>
        <v>0</v>
      </c>
      <c r="I78" s="266">
        <f t="shared" si="5"/>
        <v>0</v>
      </c>
      <c r="J78" s="265">
        <f>SUM(J79:J80)</f>
        <v>0</v>
      </c>
      <c r="K78" s="262">
        <f>SUM(K79:K80)</f>
        <v>0</v>
      </c>
      <c r="L78" s="266">
        <f t="shared" si="6"/>
        <v>0</v>
      </c>
      <c r="M78" s="267">
        <f>SUM(M79:M80)</f>
        <v>0</v>
      </c>
      <c r="N78" s="263">
        <f>SUM(N79:N80)</f>
        <v>0</v>
      </c>
      <c r="O78" s="266">
        <f t="shared" si="7"/>
        <v>0</v>
      </c>
      <c r="P78" s="64"/>
    </row>
    <row r="79" spans="1:16" ht="12">
      <c r="A79" s="66">
        <v>2111</v>
      </c>
      <c r="B79" s="115" t="s">
        <v>88</v>
      </c>
      <c r="C79" s="116">
        <f t="shared" si="3"/>
        <v>944</v>
      </c>
      <c r="D79" s="122">
        <f>769+175</f>
        <v>944</v>
      </c>
      <c r="E79" s="243"/>
      <c r="F79" s="244">
        <f t="shared" si="4"/>
        <v>944</v>
      </c>
      <c r="G79" s="122"/>
      <c r="H79" s="123"/>
      <c r="I79" s="124">
        <f t="shared" si="5"/>
        <v>0</v>
      </c>
      <c r="J79" s="122"/>
      <c r="K79" s="123"/>
      <c r="L79" s="124">
        <f t="shared" si="6"/>
        <v>0</v>
      </c>
      <c r="M79" s="245"/>
      <c r="N79" s="243"/>
      <c r="O79" s="124">
        <f t="shared" si="7"/>
        <v>0</v>
      </c>
      <c r="P79" s="74"/>
    </row>
    <row r="80" spans="1:16" ht="24">
      <c r="A80" s="66">
        <v>2112</v>
      </c>
      <c r="B80" s="115" t="s">
        <v>89</v>
      </c>
      <c r="C80" s="116">
        <f t="shared" si="3"/>
        <v>1260</v>
      </c>
      <c r="D80" s="122">
        <f>1435+325</f>
        <v>1760</v>
      </c>
      <c r="E80" s="243">
        <v>-500</v>
      </c>
      <c r="F80" s="244">
        <f t="shared" si="4"/>
        <v>1260</v>
      </c>
      <c r="G80" s="122"/>
      <c r="H80" s="123"/>
      <c r="I80" s="124">
        <f t="shared" si="5"/>
        <v>0</v>
      </c>
      <c r="J80" s="122"/>
      <c r="K80" s="123"/>
      <c r="L80" s="124">
        <f t="shared" si="6"/>
        <v>0</v>
      </c>
      <c r="M80" s="245"/>
      <c r="N80" s="243"/>
      <c r="O80" s="124">
        <f t="shared" si="7"/>
        <v>0</v>
      </c>
      <c r="P80" s="74"/>
    </row>
    <row r="81" spans="1:16" ht="33" customHeight="1">
      <c r="A81" s="246">
        <v>2120</v>
      </c>
      <c r="B81" s="115" t="s">
        <v>90</v>
      </c>
      <c r="C81" s="116">
        <f t="shared" si="3"/>
        <v>78216</v>
      </c>
      <c r="D81" s="250">
        <f>SUM(D82:D83)</f>
        <v>77716</v>
      </c>
      <c r="E81" s="248">
        <f>SUM(E82:E83)</f>
        <v>500</v>
      </c>
      <c r="F81" s="249">
        <f t="shared" si="4"/>
        <v>78216</v>
      </c>
      <c r="G81" s="250">
        <f>SUM(G82:G83)</f>
        <v>0</v>
      </c>
      <c r="H81" s="247">
        <f>SUM(H82:H83)</f>
        <v>0</v>
      </c>
      <c r="I81" s="251">
        <f t="shared" si="5"/>
        <v>0</v>
      </c>
      <c r="J81" s="250">
        <f>SUM(J82:J83)</f>
        <v>0</v>
      </c>
      <c r="K81" s="247">
        <f>SUM(K82:K83)</f>
        <v>0</v>
      </c>
      <c r="L81" s="251">
        <f t="shared" si="6"/>
        <v>0</v>
      </c>
      <c r="M81" s="252">
        <f>SUM(M82:M83)</f>
        <v>0</v>
      </c>
      <c r="N81" s="248">
        <f>SUM(N82:N83)</f>
        <v>0</v>
      </c>
      <c r="O81" s="251">
        <f t="shared" si="7"/>
        <v>0</v>
      </c>
      <c r="P81" s="74"/>
    </row>
    <row r="82" spans="1:16" ht="36">
      <c r="A82" s="66">
        <v>2121</v>
      </c>
      <c r="B82" s="115" t="s">
        <v>88</v>
      </c>
      <c r="C82" s="116">
        <f t="shared" si="3"/>
        <v>17172</v>
      </c>
      <c r="D82" s="122">
        <f>13172+3000</f>
        <v>16172</v>
      </c>
      <c r="E82" s="243">
        <v>1000</v>
      </c>
      <c r="F82" s="244">
        <f t="shared" si="4"/>
        <v>17172</v>
      </c>
      <c r="G82" s="122"/>
      <c r="H82" s="123"/>
      <c r="I82" s="124">
        <f t="shared" si="5"/>
        <v>0</v>
      </c>
      <c r="J82" s="122"/>
      <c r="K82" s="123"/>
      <c r="L82" s="124">
        <f t="shared" si="6"/>
        <v>0</v>
      </c>
      <c r="M82" s="245"/>
      <c r="N82" s="243"/>
      <c r="O82" s="124">
        <f t="shared" si="7"/>
        <v>0</v>
      </c>
      <c r="P82" s="74" t="s">
        <v>434</v>
      </c>
    </row>
    <row r="83" spans="1:16" ht="24">
      <c r="A83" s="66">
        <v>2122</v>
      </c>
      <c r="B83" s="115" t="s">
        <v>89</v>
      </c>
      <c r="C83" s="116">
        <f t="shared" si="3"/>
        <v>61044</v>
      </c>
      <c r="D83" s="122">
        <f>49544+12000</f>
        <v>61544</v>
      </c>
      <c r="E83" s="243">
        <v>-500</v>
      </c>
      <c r="F83" s="244">
        <f t="shared" si="4"/>
        <v>61044</v>
      </c>
      <c r="G83" s="122"/>
      <c r="H83" s="123"/>
      <c r="I83" s="124">
        <f t="shared" si="5"/>
        <v>0</v>
      </c>
      <c r="J83" s="122"/>
      <c r="K83" s="123"/>
      <c r="L83" s="124">
        <f t="shared" si="6"/>
        <v>0</v>
      </c>
      <c r="M83" s="245"/>
      <c r="N83" s="243"/>
      <c r="O83" s="124">
        <f t="shared" si="7"/>
        <v>0</v>
      </c>
      <c r="P83" s="74"/>
    </row>
    <row r="84" spans="1:16" ht="12">
      <c r="A84" s="88">
        <v>2200</v>
      </c>
      <c r="B84" s="226" t="s">
        <v>91</v>
      </c>
      <c r="C84" s="268">
        <f t="shared" si="3"/>
        <v>52523</v>
      </c>
      <c r="D84" s="100">
        <f>SUM(D85,D90,D96,D104,D113,D117,D123,D129)</f>
        <v>50100</v>
      </c>
      <c r="E84" s="227">
        <f>SUM(E85,E90,E96,E104,E113,E117,E123,E129)</f>
        <v>0</v>
      </c>
      <c r="F84" s="228">
        <f t="shared" si="4"/>
        <v>50100</v>
      </c>
      <c r="G84" s="100">
        <f>SUM(G85,G90,G96,G104,G113,G117,G123,G129)</f>
        <v>0</v>
      </c>
      <c r="H84" s="101">
        <f>SUM(H85,H90,H96,H104,H113,H117,H123,H129)</f>
        <v>0</v>
      </c>
      <c r="I84" s="102">
        <f t="shared" si="5"/>
        <v>0</v>
      </c>
      <c r="J84" s="100">
        <f>SUM(J85,J90,J96,J104,J113,J117,J123,J129)</f>
        <v>2423</v>
      </c>
      <c r="K84" s="101">
        <f>SUM(K85,K90,K96,K104,K113,K117,K123,K129)</f>
        <v>0</v>
      </c>
      <c r="L84" s="102">
        <f t="shared" si="6"/>
        <v>2423</v>
      </c>
      <c r="M84" s="269">
        <f>SUM(M85,M90,M96,M104,M113,M117,M123,M129)</f>
        <v>0</v>
      </c>
      <c r="N84" s="270">
        <f>SUM(N85,N90,N96,N104,N113,N117,N123,N129)</f>
        <v>0</v>
      </c>
      <c r="O84" s="271">
        <f t="shared" si="7"/>
        <v>0</v>
      </c>
      <c r="P84" s="272"/>
    </row>
    <row r="85" spans="1:16" ht="24">
      <c r="A85" s="233">
        <v>2210</v>
      </c>
      <c r="B85" s="162" t="s">
        <v>92</v>
      </c>
      <c r="C85" s="174">
        <f t="shared" si="3"/>
        <v>21000</v>
      </c>
      <c r="D85" s="237">
        <f>SUM(D86:D89)</f>
        <v>21000</v>
      </c>
      <c r="E85" s="235">
        <f>SUM(E86:E89)</f>
        <v>0</v>
      </c>
      <c r="F85" s="236">
        <f t="shared" si="4"/>
        <v>21000</v>
      </c>
      <c r="G85" s="237">
        <f>SUM(G86:G89)</f>
        <v>0</v>
      </c>
      <c r="H85" s="234">
        <f>SUM(H86:H89)</f>
        <v>0</v>
      </c>
      <c r="I85" s="238">
        <f t="shared" si="5"/>
        <v>0</v>
      </c>
      <c r="J85" s="237">
        <f>SUM(J86:J89)</f>
        <v>0</v>
      </c>
      <c r="K85" s="234">
        <f>SUM(K86:K89)</f>
        <v>0</v>
      </c>
      <c r="L85" s="238">
        <f t="shared" si="6"/>
        <v>0</v>
      </c>
      <c r="M85" s="239">
        <f>SUM(M86:M89)</f>
        <v>0</v>
      </c>
      <c r="N85" s="235">
        <f>SUM(N86:N89)</f>
        <v>0</v>
      </c>
      <c r="O85" s="238">
        <f t="shared" si="7"/>
        <v>0</v>
      </c>
      <c r="P85" s="172"/>
    </row>
    <row r="86" spans="1:16" ht="24">
      <c r="A86" s="56">
        <v>2211</v>
      </c>
      <c r="B86" s="104" t="s">
        <v>93</v>
      </c>
      <c r="C86" s="116">
        <f t="shared" si="3"/>
        <v>0</v>
      </c>
      <c r="D86" s="111">
        <f>950-950</f>
        <v>0</v>
      </c>
      <c r="E86" s="240"/>
      <c r="F86" s="241">
        <f t="shared" si="4"/>
        <v>0</v>
      </c>
      <c r="G86" s="111"/>
      <c r="H86" s="112"/>
      <c r="I86" s="113">
        <f t="shared" si="5"/>
        <v>0</v>
      </c>
      <c r="J86" s="111"/>
      <c r="K86" s="112"/>
      <c r="L86" s="113">
        <f t="shared" si="6"/>
        <v>0</v>
      </c>
      <c r="M86" s="242"/>
      <c r="N86" s="240"/>
      <c r="O86" s="113">
        <f t="shared" si="7"/>
        <v>0</v>
      </c>
      <c r="P86" s="64"/>
    </row>
    <row r="87" spans="1:16" ht="36">
      <c r="A87" s="66">
        <v>2212</v>
      </c>
      <c r="B87" s="115" t="s">
        <v>94</v>
      </c>
      <c r="C87" s="116">
        <f t="shared" si="3"/>
        <v>0</v>
      </c>
      <c r="D87" s="122"/>
      <c r="E87" s="243"/>
      <c r="F87" s="244">
        <f t="shared" si="4"/>
        <v>0</v>
      </c>
      <c r="G87" s="122"/>
      <c r="H87" s="123"/>
      <c r="I87" s="124">
        <f t="shared" si="5"/>
        <v>0</v>
      </c>
      <c r="J87" s="122"/>
      <c r="K87" s="123"/>
      <c r="L87" s="124">
        <f t="shared" si="6"/>
        <v>0</v>
      </c>
      <c r="M87" s="245"/>
      <c r="N87" s="243"/>
      <c r="O87" s="124">
        <f t="shared" si="7"/>
        <v>0</v>
      </c>
      <c r="P87" s="74"/>
    </row>
    <row r="88" spans="1:16" ht="24">
      <c r="A88" s="66">
        <v>2214</v>
      </c>
      <c r="B88" s="115" t="s">
        <v>95</v>
      </c>
      <c r="C88" s="116">
        <f t="shared" si="3"/>
        <v>0</v>
      </c>
      <c r="D88" s="122"/>
      <c r="E88" s="243"/>
      <c r="F88" s="244">
        <f t="shared" si="4"/>
        <v>0</v>
      </c>
      <c r="G88" s="122"/>
      <c r="H88" s="123"/>
      <c r="I88" s="124">
        <f t="shared" si="5"/>
        <v>0</v>
      </c>
      <c r="J88" s="122"/>
      <c r="K88" s="123"/>
      <c r="L88" s="124">
        <f t="shared" si="6"/>
        <v>0</v>
      </c>
      <c r="M88" s="245"/>
      <c r="N88" s="243"/>
      <c r="O88" s="124">
        <f t="shared" si="7"/>
        <v>0</v>
      </c>
      <c r="P88" s="74"/>
    </row>
    <row r="89" spans="1:16" ht="12">
      <c r="A89" s="66">
        <v>2219</v>
      </c>
      <c r="B89" s="115" t="s">
        <v>96</v>
      </c>
      <c r="C89" s="116">
        <f t="shared" si="3"/>
        <v>21000</v>
      </c>
      <c r="D89" s="122">
        <v>21000</v>
      </c>
      <c r="E89" s="243"/>
      <c r="F89" s="244">
        <f t="shared" si="4"/>
        <v>21000</v>
      </c>
      <c r="G89" s="122"/>
      <c r="H89" s="123"/>
      <c r="I89" s="124">
        <f t="shared" si="5"/>
        <v>0</v>
      </c>
      <c r="J89" s="122"/>
      <c r="K89" s="123"/>
      <c r="L89" s="124">
        <f t="shared" si="6"/>
        <v>0</v>
      </c>
      <c r="M89" s="245"/>
      <c r="N89" s="243"/>
      <c r="O89" s="124">
        <f t="shared" si="7"/>
        <v>0</v>
      </c>
      <c r="P89" s="74"/>
    </row>
    <row r="90" spans="1:16" ht="24">
      <c r="A90" s="246">
        <v>2220</v>
      </c>
      <c r="B90" s="115" t="s">
        <v>97</v>
      </c>
      <c r="C90" s="116">
        <f t="shared" si="3"/>
        <v>0</v>
      </c>
      <c r="D90" s="250">
        <f>SUM(D91:D95)</f>
        <v>0</v>
      </c>
      <c r="E90" s="248">
        <f>SUM(E91:E95)</f>
        <v>0</v>
      </c>
      <c r="F90" s="249">
        <f t="shared" si="4"/>
        <v>0</v>
      </c>
      <c r="G90" s="250">
        <f>SUM(G91:G95)</f>
        <v>0</v>
      </c>
      <c r="H90" s="247">
        <f>SUM(H91:H95)</f>
        <v>0</v>
      </c>
      <c r="I90" s="251">
        <f t="shared" si="5"/>
        <v>0</v>
      </c>
      <c r="J90" s="250">
        <f>SUM(J91:J95)</f>
        <v>0</v>
      </c>
      <c r="K90" s="247">
        <f>SUM(K91:K95)</f>
        <v>0</v>
      </c>
      <c r="L90" s="251">
        <f t="shared" si="6"/>
        <v>0</v>
      </c>
      <c r="M90" s="252">
        <f>SUM(M91:M95)</f>
        <v>0</v>
      </c>
      <c r="N90" s="248">
        <f>SUM(N91:N95)</f>
        <v>0</v>
      </c>
      <c r="O90" s="251">
        <f t="shared" si="7"/>
        <v>0</v>
      </c>
      <c r="P90" s="74"/>
    </row>
    <row r="91" spans="1:16" ht="12">
      <c r="A91" s="66">
        <v>2221</v>
      </c>
      <c r="B91" s="115" t="s">
        <v>98</v>
      </c>
      <c r="C91" s="116">
        <f t="shared" si="3"/>
        <v>0</v>
      </c>
      <c r="D91" s="122"/>
      <c r="E91" s="243"/>
      <c r="F91" s="244">
        <f t="shared" si="4"/>
        <v>0</v>
      </c>
      <c r="G91" s="122"/>
      <c r="H91" s="123"/>
      <c r="I91" s="124">
        <f t="shared" si="5"/>
        <v>0</v>
      </c>
      <c r="J91" s="122"/>
      <c r="K91" s="123"/>
      <c r="L91" s="124">
        <f t="shared" si="6"/>
        <v>0</v>
      </c>
      <c r="M91" s="245"/>
      <c r="N91" s="243"/>
      <c r="O91" s="124">
        <f t="shared" si="7"/>
        <v>0</v>
      </c>
      <c r="P91" s="74"/>
    </row>
    <row r="92" spans="1:16" ht="12">
      <c r="A92" s="66">
        <v>2222</v>
      </c>
      <c r="B92" s="115" t="s">
        <v>99</v>
      </c>
      <c r="C92" s="116">
        <f t="shared" si="3"/>
        <v>0</v>
      </c>
      <c r="D92" s="122"/>
      <c r="E92" s="243"/>
      <c r="F92" s="244">
        <f t="shared" si="4"/>
        <v>0</v>
      </c>
      <c r="G92" s="122"/>
      <c r="H92" s="123"/>
      <c r="I92" s="124">
        <f t="shared" si="5"/>
        <v>0</v>
      </c>
      <c r="J92" s="122"/>
      <c r="K92" s="123"/>
      <c r="L92" s="124">
        <f t="shared" si="6"/>
        <v>0</v>
      </c>
      <c r="M92" s="245"/>
      <c r="N92" s="243"/>
      <c r="O92" s="124">
        <f t="shared" si="7"/>
        <v>0</v>
      </c>
      <c r="P92" s="74"/>
    </row>
    <row r="93" spans="1:16" ht="12">
      <c r="A93" s="66">
        <v>2223</v>
      </c>
      <c r="B93" s="115" t="s">
        <v>100</v>
      </c>
      <c r="C93" s="116">
        <f t="shared" si="3"/>
        <v>0</v>
      </c>
      <c r="D93" s="122"/>
      <c r="E93" s="243"/>
      <c r="F93" s="244">
        <f t="shared" si="4"/>
        <v>0</v>
      </c>
      <c r="G93" s="122"/>
      <c r="H93" s="123"/>
      <c r="I93" s="124">
        <f t="shared" si="5"/>
        <v>0</v>
      </c>
      <c r="J93" s="122"/>
      <c r="K93" s="123"/>
      <c r="L93" s="124">
        <f t="shared" si="6"/>
        <v>0</v>
      </c>
      <c r="M93" s="245"/>
      <c r="N93" s="243"/>
      <c r="O93" s="124">
        <f t="shared" si="7"/>
        <v>0</v>
      </c>
      <c r="P93" s="74"/>
    </row>
    <row r="94" spans="1:16" ht="11.25" customHeight="1">
      <c r="A94" s="66">
        <v>2224</v>
      </c>
      <c r="B94" s="115" t="s">
        <v>101</v>
      </c>
      <c r="C94" s="116">
        <f t="shared" si="3"/>
        <v>0</v>
      </c>
      <c r="D94" s="122"/>
      <c r="E94" s="243"/>
      <c r="F94" s="244">
        <f t="shared" si="4"/>
        <v>0</v>
      </c>
      <c r="G94" s="122"/>
      <c r="H94" s="123"/>
      <c r="I94" s="124">
        <f t="shared" si="5"/>
        <v>0</v>
      </c>
      <c r="J94" s="122"/>
      <c r="K94" s="123"/>
      <c r="L94" s="124">
        <f t="shared" si="6"/>
        <v>0</v>
      </c>
      <c r="M94" s="245"/>
      <c r="N94" s="243"/>
      <c r="O94" s="124">
        <f t="shared" si="7"/>
        <v>0</v>
      </c>
      <c r="P94" s="74"/>
    </row>
    <row r="95" spans="1:16" ht="24">
      <c r="A95" s="66">
        <v>2229</v>
      </c>
      <c r="B95" s="115" t="s">
        <v>102</v>
      </c>
      <c r="C95" s="116">
        <f t="shared" si="3"/>
        <v>0</v>
      </c>
      <c r="D95" s="122"/>
      <c r="E95" s="243"/>
      <c r="F95" s="244">
        <f t="shared" si="4"/>
        <v>0</v>
      </c>
      <c r="G95" s="122"/>
      <c r="H95" s="123"/>
      <c r="I95" s="124">
        <f t="shared" si="5"/>
        <v>0</v>
      </c>
      <c r="J95" s="122"/>
      <c r="K95" s="123"/>
      <c r="L95" s="124">
        <f t="shared" si="6"/>
        <v>0</v>
      </c>
      <c r="M95" s="245"/>
      <c r="N95" s="243"/>
      <c r="O95" s="124">
        <f t="shared" si="7"/>
        <v>0</v>
      </c>
      <c r="P95" s="74"/>
    </row>
    <row r="96" spans="1:16" ht="36">
      <c r="A96" s="246">
        <v>2230</v>
      </c>
      <c r="B96" s="115" t="s">
        <v>103</v>
      </c>
      <c r="C96" s="116">
        <f t="shared" si="3"/>
        <v>28653</v>
      </c>
      <c r="D96" s="250">
        <f>SUM(D97:D103)</f>
        <v>26230</v>
      </c>
      <c r="E96" s="248">
        <f>SUM(E97:E103)</f>
        <v>0</v>
      </c>
      <c r="F96" s="249">
        <f t="shared" si="4"/>
        <v>26230</v>
      </c>
      <c r="G96" s="250">
        <f>SUM(G97:G103)</f>
        <v>0</v>
      </c>
      <c r="H96" s="247">
        <f>SUM(H97:H103)</f>
        <v>0</v>
      </c>
      <c r="I96" s="251">
        <f t="shared" si="5"/>
        <v>0</v>
      </c>
      <c r="J96" s="250">
        <f>SUM(J97:J103)</f>
        <v>2423</v>
      </c>
      <c r="K96" s="247">
        <f>SUM(K97:K103)</f>
        <v>0</v>
      </c>
      <c r="L96" s="251">
        <f t="shared" si="6"/>
        <v>2423</v>
      </c>
      <c r="M96" s="252">
        <f>SUM(M97:M103)</f>
        <v>0</v>
      </c>
      <c r="N96" s="248">
        <f>SUM(N97:N103)</f>
        <v>0</v>
      </c>
      <c r="O96" s="251">
        <f t="shared" si="7"/>
        <v>0</v>
      </c>
      <c r="P96" s="74"/>
    </row>
    <row r="97" spans="1:16" ht="24">
      <c r="A97" s="66">
        <v>2231</v>
      </c>
      <c r="B97" s="115" t="s">
        <v>104</v>
      </c>
      <c r="C97" s="116">
        <f t="shared" si="3"/>
        <v>8000</v>
      </c>
      <c r="D97" s="122">
        <v>6577</v>
      </c>
      <c r="E97" s="243"/>
      <c r="F97" s="244">
        <f t="shared" si="4"/>
        <v>6577</v>
      </c>
      <c r="G97" s="122"/>
      <c r="H97" s="123"/>
      <c r="I97" s="124">
        <f t="shared" si="5"/>
        <v>0</v>
      </c>
      <c r="J97" s="122">
        <v>1423</v>
      </c>
      <c r="K97" s="123"/>
      <c r="L97" s="124">
        <f t="shared" si="6"/>
        <v>1423</v>
      </c>
      <c r="M97" s="245"/>
      <c r="N97" s="243"/>
      <c r="O97" s="124">
        <f t="shared" si="7"/>
        <v>0</v>
      </c>
      <c r="P97" s="74"/>
    </row>
    <row r="98" spans="1:16" ht="36">
      <c r="A98" s="66">
        <v>2232</v>
      </c>
      <c r="B98" s="115" t="s">
        <v>105</v>
      </c>
      <c r="C98" s="116">
        <f t="shared" si="3"/>
        <v>1500</v>
      </c>
      <c r="D98" s="122">
        <v>1500</v>
      </c>
      <c r="E98" s="243"/>
      <c r="F98" s="244">
        <f t="shared" si="4"/>
        <v>1500</v>
      </c>
      <c r="G98" s="122"/>
      <c r="H98" s="123"/>
      <c r="I98" s="124">
        <f t="shared" si="5"/>
        <v>0</v>
      </c>
      <c r="J98" s="122"/>
      <c r="K98" s="123"/>
      <c r="L98" s="124">
        <f t="shared" si="6"/>
        <v>0</v>
      </c>
      <c r="M98" s="245"/>
      <c r="N98" s="243"/>
      <c r="O98" s="124">
        <f t="shared" si="7"/>
        <v>0</v>
      </c>
      <c r="P98" s="74"/>
    </row>
    <row r="99" spans="1:16" ht="24">
      <c r="A99" s="56">
        <v>2233</v>
      </c>
      <c r="B99" s="104" t="s">
        <v>106</v>
      </c>
      <c r="C99" s="116">
        <f t="shared" si="3"/>
        <v>0</v>
      </c>
      <c r="D99" s="111"/>
      <c r="E99" s="240"/>
      <c r="F99" s="241">
        <f t="shared" si="4"/>
        <v>0</v>
      </c>
      <c r="G99" s="111"/>
      <c r="H99" s="112"/>
      <c r="I99" s="113">
        <f t="shared" si="5"/>
        <v>0</v>
      </c>
      <c r="J99" s="111"/>
      <c r="K99" s="112"/>
      <c r="L99" s="113">
        <f t="shared" si="6"/>
        <v>0</v>
      </c>
      <c r="M99" s="242"/>
      <c r="N99" s="240"/>
      <c r="O99" s="113">
        <f t="shared" si="7"/>
        <v>0</v>
      </c>
      <c r="P99" s="64"/>
    </row>
    <row r="100" spans="1:16" ht="36">
      <c r="A100" s="66">
        <v>2234</v>
      </c>
      <c r="B100" s="115" t="s">
        <v>107</v>
      </c>
      <c r="C100" s="116">
        <f t="shared" si="3"/>
        <v>0</v>
      </c>
      <c r="D100" s="122"/>
      <c r="E100" s="243"/>
      <c r="F100" s="244">
        <f t="shared" si="4"/>
        <v>0</v>
      </c>
      <c r="G100" s="122"/>
      <c r="H100" s="123"/>
      <c r="I100" s="124">
        <f t="shared" si="5"/>
        <v>0</v>
      </c>
      <c r="J100" s="122"/>
      <c r="K100" s="123"/>
      <c r="L100" s="124">
        <f t="shared" si="6"/>
        <v>0</v>
      </c>
      <c r="M100" s="245"/>
      <c r="N100" s="243"/>
      <c r="O100" s="124">
        <f t="shared" si="7"/>
        <v>0</v>
      </c>
      <c r="P100" s="74"/>
    </row>
    <row r="101" spans="1:16" ht="24">
      <c r="A101" s="66">
        <v>2235</v>
      </c>
      <c r="B101" s="115" t="s">
        <v>108</v>
      </c>
      <c r="C101" s="116">
        <f t="shared" si="3"/>
        <v>12060</v>
      </c>
      <c r="D101" s="122">
        <v>12060</v>
      </c>
      <c r="E101" s="243"/>
      <c r="F101" s="244">
        <f t="shared" si="4"/>
        <v>12060</v>
      </c>
      <c r="G101" s="122"/>
      <c r="H101" s="123"/>
      <c r="I101" s="124">
        <f t="shared" si="5"/>
        <v>0</v>
      </c>
      <c r="J101" s="122"/>
      <c r="K101" s="123"/>
      <c r="L101" s="124">
        <f t="shared" si="6"/>
        <v>0</v>
      </c>
      <c r="M101" s="245"/>
      <c r="N101" s="243"/>
      <c r="O101" s="124">
        <f t="shared" si="7"/>
        <v>0</v>
      </c>
      <c r="P101" s="74"/>
    </row>
    <row r="102" spans="1:16" ht="12">
      <c r="A102" s="66">
        <v>2236</v>
      </c>
      <c r="B102" s="115" t="s">
        <v>109</v>
      </c>
      <c r="C102" s="116">
        <f t="shared" si="3"/>
        <v>0</v>
      </c>
      <c r="D102" s="122"/>
      <c r="E102" s="243"/>
      <c r="F102" s="244">
        <f t="shared" si="4"/>
        <v>0</v>
      </c>
      <c r="G102" s="122"/>
      <c r="H102" s="123"/>
      <c r="I102" s="124">
        <f t="shared" si="5"/>
        <v>0</v>
      </c>
      <c r="J102" s="122"/>
      <c r="K102" s="123"/>
      <c r="L102" s="124">
        <f t="shared" si="6"/>
        <v>0</v>
      </c>
      <c r="M102" s="245"/>
      <c r="N102" s="243"/>
      <c r="O102" s="124">
        <f t="shared" si="7"/>
        <v>0</v>
      </c>
      <c r="P102" s="74"/>
    </row>
    <row r="103" spans="1:16" ht="24">
      <c r="A103" s="66">
        <v>2239</v>
      </c>
      <c r="B103" s="115" t="s">
        <v>110</v>
      </c>
      <c r="C103" s="116">
        <f t="shared" si="3"/>
        <v>7093</v>
      </c>
      <c r="D103" s="122">
        <v>6093</v>
      </c>
      <c r="E103" s="243"/>
      <c r="F103" s="244">
        <v>6093</v>
      </c>
      <c r="G103" s="122"/>
      <c r="H103" s="123"/>
      <c r="I103" s="124">
        <f t="shared" si="5"/>
        <v>0</v>
      </c>
      <c r="J103" s="122">
        <v>1000</v>
      </c>
      <c r="K103" s="123"/>
      <c r="L103" s="124">
        <f t="shared" si="6"/>
        <v>1000</v>
      </c>
      <c r="M103" s="245"/>
      <c r="N103" s="243"/>
      <c r="O103" s="124">
        <f t="shared" si="7"/>
        <v>0</v>
      </c>
      <c r="P103" s="74"/>
    </row>
    <row r="104" spans="1:16" ht="36">
      <c r="A104" s="246">
        <v>2240</v>
      </c>
      <c r="B104" s="115" t="s">
        <v>111</v>
      </c>
      <c r="C104" s="116">
        <f t="shared" si="3"/>
        <v>0</v>
      </c>
      <c r="D104" s="250">
        <f>SUM(D105:D112)</f>
        <v>0</v>
      </c>
      <c r="E104" s="248">
        <f>SUM(E105:E112)</f>
        <v>0</v>
      </c>
      <c r="F104" s="249">
        <f t="shared" si="4"/>
        <v>0</v>
      </c>
      <c r="G104" s="250">
        <f>SUM(G105:G112)</f>
        <v>0</v>
      </c>
      <c r="H104" s="247">
        <f>SUM(H105:H112)</f>
        <v>0</v>
      </c>
      <c r="I104" s="251">
        <f t="shared" si="5"/>
        <v>0</v>
      </c>
      <c r="J104" s="250">
        <f>SUM(J105:J112)</f>
        <v>0</v>
      </c>
      <c r="K104" s="247">
        <f>SUM(K105:K112)</f>
        <v>0</v>
      </c>
      <c r="L104" s="251">
        <f t="shared" si="6"/>
        <v>0</v>
      </c>
      <c r="M104" s="252">
        <f>SUM(M105:M112)</f>
        <v>0</v>
      </c>
      <c r="N104" s="248">
        <f>SUM(N105:N112)</f>
        <v>0</v>
      </c>
      <c r="O104" s="251">
        <f t="shared" si="7"/>
        <v>0</v>
      </c>
      <c r="P104" s="74"/>
    </row>
    <row r="105" spans="1:16" ht="12">
      <c r="A105" s="66">
        <v>2241</v>
      </c>
      <c r="B105" s="115" t="s">
        <v>112</v>
      </c>
      <c r="C105" s="116">
        <f t="shared" si="3"/>
        <v>0</v>
      </c>
      <c r="D105" s="122"/>
      <c r="E105" s="243"/>
      <c r="F105" s="244">
        <f t="shared" si="4"/>
        <v>0</v>
      </c>
      <c r="G105" s="122"/>
      <c r="H105" s="123"/>
      <c r="I105" s="124">
        <f t="shared" si="5"/>
        <v>0</v>
      </c>
      <c r="J105" s="122"/>
      <c r="K105" s="123"/>
      <c r="L105" s="124">
        <f t="shared" si="6"/>
        <v>0</v>
      </c>
      <c r="M105" s="245"/>
      <c r="N105" s="243"/>
      <c r="O105" s="124">
        <f t="shared" si="7"/>
        <v>0</v>
      </c>
      <c r="P105" s="74"/>
    </row>
    <row r="106" spans="1:16" ht="24">
      <c r="A106" s="66">
        <v>2242</v>
      </c>
      <c r="B106" s="115" t="s">
        <v>113</v>
      </c>
      <c r="C106" s="116">
        <f t="shared" si="3"/>
        <v>0</v>
      </c>
      <c r="D106" s="122"/>
      <c r="E106" s="243"/>
      <c r="F106" s="244">
        <f t="shared" si="4"/>
        <v>0</v>
      </c>
      <c r="G106" s="122"/>
      <c r="H106" s="123"/>
      <c r="I106" s="124">
        <f t="shared" si="5"/>
        <v>0</v>
      </c>
      <c r="J106" s="122"/>
      <c r="K106" s="123"/>
      <c r="L106" s="124">
        <f t="shared" si="6"/>
        <v>0</v>
      </c>
      <c r="M106" s="245"/>
      <c r="N106" s="243"/>
      <c r="O106" s="124">
        <f t="shared" si="7"/>
        <v>0</v>
      </c>
      <c r="P106" s="74"/>
    </row>
    <row r="107" spans="1:16" ht="24">
      <c r="A107" s="66">
        <v>2243</v>
      </c>
      <c r="B107" s="115" t="s">
        <v>114</v>
      </c>
      <c r="C107" s="116">
        <f t="shared" si="3"/>
        <v>0</v>
      </c>
      <c r="D107" s="122"/>
      <c r="E107" s="243"/>
      <c r="F107" s="244">
        <f t="shared" si="4"/>
        <v>0</v>
      </c>
      <c r="G107" s="122"/>
      <c r="H107" s="123"/>
      <c r="I107" s="124">
        <f t="shared" si="5"/>
        <v>0</v>
      </c>
      <c r="J107" s="122"/>
      <c r="K107" s="123"/>
      <c r="L107" s="124">
        <f t="shared" si="6"/>
        <v>0</v>
      </c>
      <c r="M107" s="245"/>
      <c r="N107" s="243"/>
      <c r="O107" s="124">
        <f t="shared" si="7"/>
        <v>0</v>
      </c>
      <c r="P107" s="74"/>
    </row>
    <row r="108" spans="1:16" ht="12">
      <c r="A108" s="66">
        <v>2244</v>
      </c>
      <c r="B108" s="115" t="s">
        <v>115</v>
      </c>
      <c r="C108" s="116">
        <f t="shared" si="3"/>
        <v>0</v>
      </c>
      <c r="D108" s="122"/>
      <c r="E108" s="243"/>
      <c r="F108" s="244">
        <f t="shared" si="4"/>
        <v>0</v>
      </c>
      <c r="G108" s="122"/>
      <c r="H108" s="123"/>
      <c r="I108" s="124">
        <f t="shared" si="5"/>
        <v>0</v>
      </c>
      <c r="J108" s="122"/>
      <c r="K108" s="123"/>
      <c r="L108" s="124">
        <f t="shared" si="6"/>
        <v>0</v>
      </c>
      <c r="M108" s="245"/>
      <c r="N108" s="243"/>
      <c r="O108" s="124">
        <f t="shared" si="7"/>
        <v>0</v>
      </c>
      <c r="P108" s="74"/>
    </row>
    <row r="109" spans="1:16" ht="24">
      <c r="A109" s="66">
        <v>2246</v>
      </c>
      <c r="B109" s="115" t="s">
        <v>116</v>
      </c>
      <c r="C109" s="116">
        <f t="shared" si="3"/>
        <v>0</v>
      </c>
      <c r="D109" s="122"/>
      <c r="E109" s="243"/>
      <c r="F109" s="244">
        <f t="shared" si="4"/>
        <v>0</v>
      </c>
      <c r="G109" s="122"/>
      <c r="H109" s="123"/>
      <c r="I109" s="124">
        <f t="shared" si="5"/>
        <v>0</v>
      </c>
      <c r="J109" s="122"/>
      <c r="K109" s="123"/>
      <c r="L109" s="124">
        <f t="shared" si="6"/>
        <v>0</v>
      </c>
      <c r="M109" s="245"/>
      <c r="N109" s="243"/>
      <c r="O109" s="124">
        <f t="shared" si="7"/>
        <v>0</v>
      </c>
      <c r="P109" s="74"/>
    </row>
    <row r="110" spans="1:16" ht="12">
      <c r="A110" s="66">
        <v>2247</v>
      </c>
      <c r="B110" s="115" t="s">
        <v>117</v>
      </c>
      <c r="C110" s="116">
        <f t="shared" si="3"/>
        <v>0</v>
      </c>
      <c r="D110" s="122"/>
      <c r="E110" s="243"/>
      <c r="F110" s="244">
        <f t="shared" si="4"/>
        <v>0</v>
      </c>
      <c r="G110" s="122"/>
      <c r="H110" s="123"/>
      <c r="I110" s="124">
        <f t="shared" si="5"/>
        <v>0</v>
      </c>
      <c r="J110" s="122"/>
      <c r="K110" s="123"/>
      <c r="L110" s="124">
        <f t="shared" si="6"/>
        <v>0</v>
      </c>
      <c r="M110" s="245"/>
      <c r="N110" s="243"/>
      <c r="O110" s="124">
        <f t="shared" si="7"/>
        <v>0</v>
      </c>
      <c r="P110" s="74"/>
    </row>
    <row r="111" spans="1:16" ht="24">
      <c r="A111" s="66">
        <v>2248</v>
      </c>
      <c r="B111" s="115" t="s">
        <v>118</v>
      </c>
      <c r="C111" s="116">
        <f t="shared" si="3"/>
        <v>0</v>
      </c>
      <c r="D111" s="122"/>
      <c r="E111" s="243"/>
      <c r="F111" s="244">
        <f t="shared" si="4"/>
        <v>0</v>
      </c>
      <c r="G111" s="122"/>
      <c r="H111" s="123"/>
      <c r="I111" s="124">
        <f t="shared" si="5"/>
        <v>0</v>
      </c>
      <c r="J111" s="122"/>
      <c r="K111" s="123"/>
      <c r="L111" s="124">
        <f t="shared" si="6"/>
        <v>0</v>
      </c>
      <c r="M111" s="245"/>
      <c r="N111" s="243"/>
      <c r="O111" s="124">
        <f t="shared" si="7"/>
        <v>0</v>
      </c>
      <c r="P111" s="74"/>
    </row>
    <row r="112" spans="1:16" ht="24">
      <c r="A112" s="66">
        <v>2249</v>
      </c>
      <c r="B112" s="115" t="s">
        <v>119</v>
      </c>
      <c r="C112" s="116">
        <f t="shared" si="3"/>
        <v>0</v>
      </c>
      <c r="D112" s="122"/>
      <c r="E112" s="243"/>
      <c r="F112" s="244">
        <f t="shared" si="4"/>
        <v>0</v>
      </c>
      <c r="G112" s="122"/>
      <c r="H112" s="123"/>
      <c r="I112" s="124">
        <f t="shared" si="5"/>
        <v>0</v>
      </c>
      <c r="J112" s="122"/>
      <c r="K112" s="123"/>
      <c r="L112" s="124">
        <f t="shared" si="6"/>
        <v>0</v>
      </c>
      <c r="M112" s="245"/>
      <c r="N112" s="243"/>
      <c r="O112" s="124">
        <f t="shared" si="7"/>
        <v>0</v>
      </c>
      <c r="P112" s="74"/>
    </row>
    <row r="113" spans="1:16" ht="12">
      <c r="A113" s="246">
        <v>2250</v>
      </c>
      <c r="B113" s="115" t="s">
        <v>120</v>
      </c>
      <c r="C113" s="116">
        <f t="shared" si="3"/>
        <v>0</v>
      </c>
      <c r="D113" s="250">
        <f>SUM(D114:D116)</f>
        <v>0</v>
      </c>
      <c r="E113" s="248">
        <f>SUM(E114:E116)</f>
        <v>0</v>
      </c>
      <c r="F113" s="249">
        <f t="shared" si="4"/>
        <v>0</v>
      </c>
      <c r="G113" s="250">
        <f>SUM(G114:G116)</f>
        <v>0</v>
      </c>
      <c r="H113" s="247">
        <f>SUM(H114:H116)</f>
        <v>0</v>
      </c>
      <c r="I113" s="251">
        <f t="shared" si="5"/>
        <v>0</v>
      </c>
      <c r="J113" s="250">
        <f>SUM(J114:J116)</f>
        <v>0</v>
      </c>
      <c r="K113" s="247">
        <f>SUM(K114:K116)</f>
        <v>0</v>
      </c>
      <c r="L113" s="251">
        <f t="shared" si="6"/>
        <v>0</v>
      </c>
      <c r="M113" s="252">
        <f>SUM(M114:M116)</f>
        <v>0</v>
      </c>
      <c r="N113" s="248">
        <f>SUM(N114:N116)</f>
        <v>0</v>
      </c>
      <c r="O113" s="251">
        <f t="shared" si="7"/>
        <v>0</v>
      </c>
      <c r="P113" s="74"/>
    </row>
    <row r="114" spans="1:16" ht="12">
      <c r="A114" s="66">
        <v>2251</v>
      </c>
      <c r="B114" s="115" t="s">
        <v>121</v>
      </c>
      <c r="C114" s="116">
        <f t="shared" si="3"/>
        <v>0</v>
      </c>
      <c r="D114" s="122"/>
      <c r="E114" s="243"/>
      <c r="F114" s="244">
        <f t="shared" si="4"/>
        <v>0</v>
      </c>
      <c r="G114" s="122"/>
      <c r="H114" s="123"/>
      <c r="I114" s="124">
        <f t="shared" si="5"/>
        <v>0</v>
      </c>
      <c r="J114" s="122"/>
      <c r="K114" s="123"/>
      <c r="L114" s="124">
        <f t="shared" si="6"/>
        <v>0</v>
      </c>
      <c r="M114" s="245"/>
      <c r="N114" s="243"/>
      <c r="O114" s="124">
        <f t="shared" si="7"/>
        <v>0</v>
      </c>
      <c r="P114" s="74"/>
    </row>
    <row r="115" spans="1:16" ht="24">
      <c r="A115" s="66">
        <v>2252</v>
      </c>
      <c r="B115" s="115" t="s">
        <v>122</v>
      </c>
      <c r="C115" s="116">
        <f aca="true" t="shared" si="8" ref="C115:C179">F115+I115+L115+O115</f>
        <v>0</v>
      </c>
      <c r="D115" s="122"/>
      <c r="E115" s="243"/>
      <c r="F115" s="244">
        <f t="shared" si="4"/>
        <v>0</v>
      </c>
      <c r="G115" s="122"/>
      <c r="H115" s="123"/>
      <c r="I115" s="124">
        <f t="shared" si="5"/>
        <v>0</v>
      </c>
      <c r="J115" s="122"/>
      <c r="K115" s="123"/>
      <c r="L115" s="124">
        <f t="shared" si="6"/>
        <v>0</v>
      </c>
      <c r="M115" s="245"/>
      <c r="N115" s="243"/>
      <c r="O115" s="124">
        <f t="shared" si="7"/>
        <v>0</v>
      </c>
      <c r="P115" s="74"/>
    </row>
    <row r="116" spans="1:16" ht="24">
      <c r="A116" s="66">
        <v>2259</v>
      </c>
      <c r="B116" s="115" t="s">
        <v>123</v>
      </c>
      <c r="C116" s="116">
        <f t="shared" si="8"/>
        <v>0</v>
      </c>
      <c r="D116" s="122"/>
      <c r="E116" s="243"/>
      <c r="F116" s="244">
        <f aca="true" t="shared" si="9" ref="F116:F180">D116+E116</f>
        <v>0</v>
      </c>
      <c r="G116" s="122"/>
      <c r="H116" s="123"/>
      <c r="I116" s="124">
        <f aca="true" t="shared" si="10" ref="I116:I180">G116+H116</f>
        <v>0</v>
      </c>
      <c r="J116" s="122"/>
      <c r="K116" s="123"/>
      <c r="L116" s="124">
        <f aca="true" t="shared" si="11" ref="L116:L180">J116+K116</f>
        <v>0</v>
      </c>
      <c r="M116" s="245"/>
      <c r="N116" s="243"/>
      <c r="O116" s="124">
        <f aca="true" t="shared" si="12" ref="O116:O180">M116+N116</f>
        <v>0</v>
      </c>
      <c r="P116" s="74"/>
    </row>
    <row r="117" spans="1:16" ht="12">
      <c r="A117" s="246">
        <v>2260</v>
      </c>
      <c r="B117" s="115" t="s">
        <v>124</v>
      </c>
      <c r="C117" s="116">
        <f t="shared" si="8"/>
        <v>0</v>
      </c>
      <c r="D117" s="250">
        <f>SUM(D118:D122)</f>
        <v>0</v>
      </c>
      <c r="E117" s="248">
        <f>SUM(E118:E122)</f>
        <v>0</v>
      </c>
      <c r="F117" s="249">
        <f t="shared" si="9"/>
        <v>0</v>
      </c>
      <c r="G117" s="250">
        <f>SUM(G118:G122)</f>
        <v>0</v>
      </c>
      <c r="H117" s="247">
        <f>SUM(H118:H122)</f>
        <v>0</v>
      </c>
      <c r="I117" s="251">
        <f t="shared" si="10"/>
        <v>0</v>
      </c>
      <c r="J117" s="250">
        <f>SUM(J118:J122)</f>
        <v>0</v>
      </c>
      <c r="K117" s="247">
        <f>SUM(K118:K122)</f>
        <v>0</v>
      </c>
      <c r="L117" s="251">
        <f t="shared" si="11"/>
        <v>0</v>
      </c>
      <c r="M117" s="252">
        <f>SUM(M118:M122)</f>
        <v>0</v>
      </c>
      <c r="N117" s="248">
        <f>SUM(N118:N122)</f>
        <v>0</v>
      </c>
      <c r="O117" s="251">
        <f t="shared" si="12"/>
        <v>0</v>
      </c>
      <c r="P117" s="74"/>
    </row>
    <row r="118" spans="1:16" ht="12">
      <c r="A118" s="66">
        <v>2261</v>
      </c>
      <c r="B118" s="115" t="s">
        <v>125</v>
      </c>
      <c r="C118" s="116">
        <f t="shared" si="8"/>
        <v>0</v>
      </c>
      <c r="D118" s="122"/>
      <c r="E118" s="243"/>
      <c r="F118" s="244">
        <f t="shared" si="9"/>
        <v>0</v>
      </c>
      <c r="G118" s="122"/>
      <c r="H118" s="123"/>
      <c r="I118" s="124">
        <f t="shared" si="10"/>
        <v>0</v>
      </c>
      <c r="J118" s="122"/>
      <c r="K118" s="123"/>
      <c r="L118" s="124">
        <f t="shared" si="11"/>
        <v>0</v>
      </c>
      <c r="M118" s="245"/>
      <c r="N118" s="243"/>
      <c r="O118" s="124">
        <f t="shared" si="12"/>
        <v>0</v>
      </c>
      <c r="P118" s="74"/>
    </row>
    <row r="119" spans="1:16" ht="12">
      <c r="A119" s="66">
        <v>2262</v>
      </c>
      <c r="B119" s="115" t="s">
        <v>126</v>
      </c>
      <c r="C119" s="116">
        <f t="shared" si="8"/>
        <v>0</v>
      </c>
      <c r="D119" s="122"/>
      <c r="E119" s="243"/>
      <c r="F119" s="244">
        <f t="shared" si="9"/>
        <v>0</v>
      </c>
      <c r="G119" s="122"/>
      <c r="H119" s="123"/>
      <c r="I119" s="124">
        <f t="shared" si="10"/>
        <v>0</v>
      </c>
      <c r="J119" s="122"/>
      <c r="K119" s="123"/>
      <c r="L119" s="124">
        <f t="shared" si="11"/>
        <v>0</v>
      </c>
      <c r="M119" s="245"/>
      <c r="N119" s="243"/>
      <c r="O119" s="124">
        <f t="shared" si="12"/>
        <v>0</v>
      </c>
      <c r="P119" s="74"/>
    </row>
    <row r="120" spans="1:16" ht="12">
      <c r="A120" s="66">
        <v>2263</v>
      </c>
      <c r="B120" s="115" t="s">
        <v>127</v>
      </c>
      <c r="C120" s="116">
        <f t="shared" si="8"/>
        <v>0</v>
      </c>
      <c r="D120" s="122"/>
      <c r="E120" s="243"/>
      <c r="F120" s="244">
        <f t="shared" si="9"/>
        <v>0</v>
      </c>
      <c r="G120" s="122"/>
      <c r="H120" s="123"/>
      <c r="I120" s="124">
        <f t="shared" si="10"/>
        <v>0</v>
      </c>
      <c r="J120" s="122"/>
      <c r="K120" s="123"/>
      <c r="L120" s="124">
        <f t="shared" si="11"/>
        <v>0</v>
      </c>
      <c r="M120" s="245"/>
      <c r="N120" s="243"/>
      <c r="O120" s="124">
        <f t="shared" si="12"/>
        <v>0</v>
      </c>
      <c r="P120" s="74"/>
    </row>
    <row r="121" spans="1:16" ht="24">
      <c r="A121" s="66">
        <v>2264</v>
      </c>
      <c r="B121" s="115" t="s">
        <v>128</v>
      </c>
      <c r="C121" s="116">
        <f t="shared" si="8"/>
        <v>0</v>
      </c>
      <c r="D121" s="122"/>
      <c r="E121" s="243"/>
      <c r="F121" s="244">
        <f t="shared" si="9"/>
        <v>0</v>
      </c>
      <c r="G121" s="122"/>
      <c r="H121" s="123"/>
      <c r="I121" s="124">
        <f t="shared" si="10"/>
        <v>0</v>
      </c>
      <c r="J121" s="122"/>
      <c r="K121" s="123"/>
      <c r="L121" s="124">
        <f t="shared" si="11"/>
        <v>0</v>
      </c>
      <c r="M121" s="245"/>
      <c r="N121" s="243"/>
      <c r="O121" s="124">
        <f t="shared" si="12"/>
        <v>0</v>
      </c>
      <c r="P121" s="74"/>
    </row>
    <row r="122" spans="1:16" ht="12">
      <c r="A122" s="66">
        <v>2269</v>
      </c>
      <c r="B122" s="115" t="s">
        <v>129</v>
      </c>
      <c r="C122" s="116">
        <f t="shared" si="8"/>
        <v>0</v>
      </c>
      <c r="D122" s="122">
        <f>1500-1500</f>
        <v>0</v>
      </c>
      <c r="E122" s="243"/>
      <c r="F122" s="244">
        <f t="shared" si="9"/>
        <v>0</v>
      </c>
      <c r="G122" s="122"/>
      <c r="H122" s="123"/>
      <c r="I122" s="124">
        <f t="shared" si="10"/>
        <v>0</v>
      </c>
      <c r="J122" s="122"/>
      <c r="K122" s="123"/>
      <c r="L122" s="124">
        <f t="shared" si="11"/>
        <v>0</v>
      </c>
      <c r="M122" s="245"/>
      <c r="N122" s="243"/>
      <c r="O122" s="124">
        <f t="shared" si="12"/>
        <v>0</v>
      </c>
      <c r="P122" s="74"/>
    </row>
    <row r="123" spans="1:16" ht="12">
      <c r="A123" s="246">
        <v>2270</v>
      </c>
      <c r="B123" s="115" t="s">
        <v>130</v>
      </c>
      <c r="C123" s="116">
        <f t="shared" si="8"/>
        <v>2870</v>
      </c>
      <c r="D123" s="250">
        <f>SUM(D124:D128)</f>
        <v>2870</v>
      </c>
      <c r="E123" s="248">
        <f>SUM(E124:E128)</f>
        <v>0</v>
      </c>
      <c r="F123" s="249">
        <f t="shared" si="9"/>
        <v>2870</v>
      </c>
      <c r="G123" s="250">
        <f>SUM(G124:G128)</f>
        <v>0</v>
      </c>
      <c r="H123" s="247">
        <f>SUM(H124:H128)</f>
        <v>0</v>
      </c>
      <c r="I123" s="251">
        <f t="shared" si="10"/>
        <v>0</v>
      </c>
      <c r="J123" s="250">
        <f>SUM(J124:J128)</f>
        <v>0</v>
      </c>
      <c r="K123" s="247">
        <f>SUM(K124:K128)</f>
        <v>0</v>
      </c>
      <c r="L123" s="251">
        <f t="shared" si="11"/>
        <v>0</v>
      </c>
      <c r="M123" s="252">
        <f>SUM(M124:M128)</f>
        <v>0</v>
      </c>
      <c r="N123" s="248">
        <f>SUM(N124:N128)</f>
        <v>0</v>
      </c>
      <c r="O123" s="251">
        <f t="shared" si="12"/>
        <v>0</v>
      </c>
      <c r="P123" s="74"/>
    </row>
    <row r="124" spans="1:16" ht="12">
      <c r="A124" s="66">
        <v>2272</v>
      </c>
      <c r="B124" s="2" t="s">
        <v>131</v>
      </c>
      <c r="C124" s="116">
        <f t="shared" si="8"/>
        <v>0</v>
      </c>
      <c r="D124" s="122"/>
      <c r="E124" s="243"/>
      <c r="F124" s="244">
        <f t="shared" si="9"/>
        <v>0</v>
      </c>
      <c r="G124" s="122"/>
      <c r="H124" s="123"/>
      <c r="I124" s="124">
        <f t="shared" si="10"/>
        <v>0</v>
      </c>
      <c r="J124" s="122"/>
      <c r="K124" s="123"/>
      <c r="L124" s="124">
        <f t="shared" si="11"/>
        <v>0</v>
      </c>
      <c r="M124" s="245"/>
      <c r="N124" s="243"/>
      <c r="O124" s="124">
        <f t="shared" si="12"/>
        <v>0</v>
      </c>
      <c r="P124" s="74"/>
    </row>
    <row r="125" spans="1:16" ht="24">
      <c r="A125" s="66">
        <v>2275</v>
      </c>
      <c r="B125" s="115" t="s">
        <v>132</v>
      </c>
      <c r="C125" s="116">
        <f t="shared" si="8"/>
        <v>0</v>
      </c>
      <c r="D125" s="122"/>
      <c r="E125" s="243"/>
      <c r="F125" s="244">
        <f t="shared" si="9"/>
        <v>0</v>
      </c>
      <c r="G125" s="122"/>
      <c r="H125" s="123"/>
      <c r="I125" s="124">
        <f t="shared" si="10"/>
        <v>0</v>
      </c>
      <c r="J125" s="122"/>
      <c r="K125" s="123"/>
      <c r="L125" s="124">
        <f t="shared" si="11"/>
        <v>0</v>
      </c>
      <c r="M125" s="245"/>
      <c r="N125" s="243"/>
      <c r="O125" s="124">
        <f t="shared" si="12"/>
        <v>0</v>
      </c>
      <c r="P125" s="74"/>
    </row>
    <row r="126" spans="1:16" ht="36">
      <c r="A126" s="66">
        <v>2276</v>
      </c>
      <c r="B126" s="115" t="s">
        <v>133</v>
      </c>
      <c r="C126" s="116">
        <f t="shared" si="8"/>
        <v>0</v>
      </c>
      <c r="D126" s="122"/>
      <c r="E126" s="243"/>
      <c r="F126" s="244">
        <f t="shared" si="9"/>
        <v>0</v>
      </c>
      <c r="G126" s="122"/>
      <c r="H126" s="123"/>
      <c r="I126" s="124">
        <f t="shared" si="10"/>
        <v>0</v>
      </c>
      <c r="J126" s="122"/>
      <c r="K126" s="123"/>
      <c r="L126" s="124">
        <f t="shared" si="11"/>
        <v>0</v>
      </c>
      <c r="M126" s="245"/>
      <c r="N126" s="243"/>
      <c r="O126" s="124">
        <f t="shared" si="12"/>
        <v>0</v>
      </c>
      <c r="P126" s="74"/>
    </row>
    <row r="127" spans="1:16" ht="24" customHeight="1">
      <c r="A127" s="66">
        <v>2278</v>
      </c>
      <c r="B127" s="115" t="s">
        <v>134</v>
      </c>
      <c r="C127" s="116">
        <f t="shared" si="8"/>
        <v>0</v>
      </c>
      <c r="D127" s="122"/>
      <c r="E127" s="243"/>
      <c r="F127" s="244">
        <f t="shared" si="9"/>
        <v>0</v>
      </c>
      <c r="G127" s="122"/>
      <c r="H127" s="123"/>
      <c r="I127" s="124">
        <f t="shared" si="10"/>
        <v>0</v>
      </c>
      <c r="J127" s="122"/>
      <c r="K127" s="123"/>
      <c r="L127" s="124">
        <f t="shared" si="11"/>
        <v>0</v>
      </c>
      <c r="M127" s="245"/>
      <c r="N127" s="243"/>
      <c r="O127" s="124">
        <f t="shared" si="12"/>
        <v>0</v>
      </c>
      <c r="P127" s="74"/>
    </row>
    <row r="128" spans="1:16" ht="24">
      <c r="A128" s="66">
        <v>2279</v>
      </c>
      <c r="B128" s="115" t="s">
        <v>135</v>
      </c>
      <c r="C128" s="116">
        <f t="shared" si="8"/>
        <v>2870</v>
      </c>
      <c r="D128" s="122">
        <v>2870</v>
      </c>
      <c r="E128" s="243"/>
      <c r="F128" s="244">
        <f t="shared" si="9"/>
        <v>2870</v>
      </c>
      <c r="G128" s="122"/>
      <c r="H128" s="123"/>
      <c r="I128" s="124">
        <f t="shared" si="10"/>
        <v>0</v>
      </c>
      <c r="J128" s="122"/>
      <c r="K128" s="123"/>
      <c r="L128" s="124">
        <f t="shared" si="11"/>
        <v>0</v>
      </c>
      <c r="M128" s="245"/>
      <c r="N128" s="243"/>
      <c r="O128" s="124">
        <f t="shared" si="12"/>
        <v>0</v>
      </c>
      <c r="P128" s="74"/>
    </row>
    <row r="129" spans="1:16" ht="24">
      <c r="A129" s="260">
        <v>2280</v>
      </c>
      <c r="B129" s="104" t="s">
        <v>136</v>
      </c>
      <c r="C129" s="116">
        <f t="shared" si="8"/>
        <v>0</v>
      </c>
      <c r="D129" s="265">
        <f aca="true" t="shared" si="13" ref="D129:N129">SUM(D130)</f>
        <v>0</v>
      </c>
      <c r="E129" s="263">
        <f t="shared" si="13"/>
        <v>0</v>
      </c>
      <c r="F129" s="264">
        <f t="shared" si="9"/>
        <v>0</v>
      </c>
      <c r="G129" s="265">
        <f t="shared" si="13"/>
        <v>0</v>
      </c>
      <c r="H129" s="262">
        <f t="shared" si="13"/>
        <v>0</v>
      </c>
      <c r="I129" s="266">
        <f t="shared" si="10"/>
        <v>0</v>
      </c>
      <c r="J129" s="265">
        <f t="shared" si="13"/>
        <v>0</v>
      </c>
      <c r="K129" s="262">
        <f t="shared" si="13"/>
        <v>0</v>
      </c>
      <c r="L129" s="266">
        <f t="shared" si="11"/>
        <v>0</v>
      </c>
      <c r="M129" s="252">
        <f t="shared" si="13"/>
        <v>0</v>
      </c>
      <c r="N129" s="248">
        <f t="shared" si="13"/>
        <v>0</v>
      </c>
      <c r="O129" s="251">
        <f t="shared" si="12"/>
        <v>0</v>
      </c>
      <c r="P129" s="74"/>
    </row>
    <row r="130" spans="1:16" ht="24">
      <c r="A130" s="66">
        <v>2283</v>
      </c>
      <c r="B130" s="115" t="s">
        <v>137</v>
      </c>
      <c r="C130" s="116">
        <f t="shared" si="8"/>
        <v>0</v>
      </c>
      <c r="D130" s="122"/>
      <c r="E130" s="243"/>
      <c r="F130" s="244">
        <f t="shared" si="9"/>
        <v>0</v>
      </c>
      <c r="G130" s="122"/>
      <c r="H130" s="123"/>
      <c r="I130" s="124">
        <f t="shared" si="10"/>
        <v>0</v>
      </c>
      <c r="J130" s="122"/>
      <c r="K130" s="123"/>
      <c r="L130" s="124">
        <f t="shared" si="11"/>
        <v>0</v>
      </c>
      <c r="M130" s="245"/>
      <c r="N130" s="243"/>
      <c r="O130" s="124">
        <f t="shared" si="12"/>
        <v>0</v>
      </c>
      <c r="P130" s="74"/>
    </row>
    <row r="131" spans="1:16" ht="38.25" customHeight="1">
      <c r="A131" s="88">
        <v>2300</v>
      </c>
      <c r="B131" s="226" t="s">
        <v>138</v>
      </c>
      <c r="C131" s="89">
        <f t="shared" si="8"/>
        <v>47699</v>
      </c>
      <c r="D131" s="100">
        <f>SUM(D132,D137,D141,D142,D145,D152,D160,D161,D164)</f>
        <v>21098</v>
      </c>
      <c r="E131" s="227">
        <f>SUM(E132,E137,E141,E142,E145,E152,E160,E161,E164)</f>
        <v>0</v>
      </c>
      <c r="F131" s="228">
        <f t="shared" si="9"/>
        <v>21098</v>
      </c>
      <c r="G131" s="100">
        <f>SUM(G132,G137,G141,G142,G145,G152,G160,G161,G164)</f>
        <v>0</v>
      </c>
      <c r="H131" s="101">
        <f>SUM(H132,H137,H141,H142,H145,H152,H160,H161,H164)</f>
        <v>0</v>
      </c>
      <c r="I131" s="102">
        <f t="shared" si="10"/>
        <v>0</v>
      </c>
      <c r="J131" s="100">
        <f>SUM(J132,J137,J141,J142,J145,J152,J160,J161,J164)</f>
        <v>26601</v>
      </c>
      <c r="K131" s="101">
        <f>SUM(K132,K137,K141,K142,K145,K152,K160,K161,K164)</f>
        <v>0</v>
      </c>
      <c r="L131" s="102">
        <f t="shared" si="11"/>
        <v>26601</v>
      </c>
      <c r="M131" s="259">
        <f>SUM(M132,M137,M141,M142,M145,M152,M160,M161,M164)</f>
        <v>0</v>
      </c>
      <c r="N131" s="227">
        <f>SUM(N132,N137,N141,N142,N145,N152,N160,N161,N164)</f>
        <v>0</v>
      </c>
      <c r="O131" s="102">
        <f t="shared" si="12"/>
        <v>0</v>
      </c>
      <c r="P131" s="98"/>
    </row>
    <row r="132" spans="1:16" ht="24">
      <c r="A132" s="260">
        <v>2310</v>
      </c>
      <c r="B132" s="104" t="s">
        <v>139</v>
      </c>
      <c r="C132" s="105">
        <f t="shared" si="8"/>
        <v>47699</v>
      </c>
      <c r="D132" s="377">
        <f>SUM(D133:D136)</f>
        <v>21098</v>
      </c>
      <c r="E132" s="262">
        <f>SUM(E133:E136)</f>
        <v>0</v>
      </c>
      <c r="F132" s="264">
        <f t="shared" si="9"/>
        <v>21098</v>
      </c>
      <c r="G132" s="265">
        <f>SUM(G133:G136)</f>
        <v>0</v>
      </c>
      <c r="H132" s="262">
        <f>SUM(H133:H136)</f>
        <v>0</v>
      </c>
      <c r="I132" s="266">
        <f t="shared" si="10"/>
        <v>0</v>
      </c>
      <c r="J132" s="265">
        <f>SUM(J133:J136)</f>
        <v>26601</v>
      </c>
      <c r="K132" s="262">
        <f>SUM(K133:K136)</f>
        <v>0</v>
      </c>
      <c r="L132" s="266">
        <f t="shared" si="11"/>
        <v>26601</v>
      </c>
      <c r="M132" s="267">
        <f>SUM(M133:M136)</f>
        <v>0</v>
      </c>
      <c r="N132" s="263">
        <f>SUM(N133:N136)</f>
        <v>0</v>
      </c>
      <c r="O132" s="266">
        <f t="shared" si="12"/>
        <v>0</v>
      </c>
      <c r="P132" s="64"/>
    </row>
    <row r="133" spans="1:16" ht="12">
      <c r="A133" s="66">
        <v>2311</v>
      </c>
      <c r="B133" s="115" t="s">
        <v>140</v>
      </c>
      <c r="C133" s="116">
        <f t="shared" si="8"/>
        <v>2550</v>
      </c>
      <c r="D133" s="122">
        <v>950</v>
      </c>
      <c r="E133" s="243"/>
      <c r="F133" s="244">
        <f t="shared" si="9"/>
        <v>950</v>
      </c>
      <c r="G133" s="122"/>
      <c r="H133" s="123"/>
      <c r="I133" s="124">
        <f t="shared" si="10"/>
        <v>0</v>
      </c>
      <c r="J133" s="122">
        <v>1600</v>
      </c>
      <c r="K133" s="123"/>
      <c r="L133" s="124">
        <f t="shared" si="11"/>
        <v>1600</v>
      </c>
      <c r="M133" s="245"/>
      <c r="N133" s="243"/>
      <c r="O133" s="124">
        <f t="shared" si="12"/>
        <v>0</v>
      </c>
      <c r="P133" s="64"/>
    </row>
    <row r="134" spans="1:16" ht="12">
      <c r="A134" s="66">
        <v>2312</v>
      </c>
      <c r="B134" s="115" t="s">
        <v>141</v>
      </c>
      <c r="C134" s="116">
        <f t="shared" si="8"/>
        <v>0</v>
      </c>
      <c r="D134" s="122"/>
      <c r="E134" s="243"/>
      <c r="F134" s="244">
        <f t="shared" si="9"/>
        <v>0</v>
      </c>
      <c r="G134" s="122"/>
      <c r="H134" s="123"/>
      <c r="I134" s="124">
        <f t="shared" si="10"/>
        <v>0</v>
      </c>
      <c r="J134" s="122"/>
      <c r="K134" s="123"/>
      <c r="L134" s="124">
        <f t="shared" si="11"/>
        <v>0</v>
      </c>
      <c r="M134" s="245"/>
      <c r="N134" s="243"/>
      <c r="O134" s="124">
        <f t="shared" si="12"/>
        <v>0</v>
      </c>
      <c r="P134" s="74"/>
    </row>
    <row r="135" spans="1:16" ht="12">
      <c r="A135" s="66">
        <v>2313</v>
      </c>
      <c r="B135" s="115" t="s">
        <v>142</v>
      </c>
      <c r="C135" s="116">
        <f t="shared" si="8"/>
        <v>0</v>
      </c>
      <c r="D135" s="122"/>
      <c r="E135" s="243"/>
      <c r="F135" s="244">
        <f t="shared" si="9"/>
        <v>0</v>
      </c>
      <c r="G135" s="122"/>
      <c r="H135" s="123"/>
      <c r="I135" s="124">
        <f t="shared" si="10"/>
        <v>0</v>
      </c>
      <c r="J135" s="122"/>
      <c r="K135" s="123"/>
      <c r="L135" s="124">
        <f t="shared" si="11"/>
        <v>0</v>
      </c>
      <c r="M135" s="245"/>
      <c r="N135" s="243"/>
      <c r="O135" s="124">
        <f t="shared" si="12"/>
        <v>0</v>
      </c>
      <c r="P135" s="74"/>
    </row>
    <row r="136" spans="1:16" ht="36">
      <c r="A136" s="66">
        <v>2314</v>
      </c>
      <c r="B136" s="115" t="s">
        <v>143</v>
      </c>
      <c r="C136" s="116">
        <f t="shared" si="8"/>
        <v>45149</v>
      </c>
      <c r="D136" s="122">
        <f>18648+1500</f>
        <v>20148</v>
      </c>
      <c r="E136" s="243"/>
      <c r="F136" s="244">
        <f t="shared" si="9"/>
        <v>20148</v>
      </c>
      <c r="G136" s="122"/>
      <c r="H136" s="123"/>
      <c r="I136" s="124">
        <f t="shared" si="10"/>
        <v>0</v>
      </c>
      <c r="J136" s="122">
        <f>25452-451</f>
        <v>25001</v>
      </c>
      <c r="K136" s="123"/>
      <c r="L136" s="124">
        <f t="shared" si="11"/>
        <v>25001</v>
      </c>
      <c r="M136" s="245"/>
      <c r="N136" s="243"/>
      <c r="O136" s="124">
        <f t="shared" si="12"/>
        <v>0</v>
      </c>
      <c r="P136" s="74"/>
    </row>
    <row r="137" spans="1:16" ht="12">
      <c r="A137" s="246">
        <v>2320</v>
      </c>
      <c r="B137" s="115" t="s">
        <v>144</v>
      </c>
      <c r="C137" s="116">
        <f t="shared" si="8"/>
        <v>0</v>
      </c>
      <c r="D137" s="250">
        <f>SUM(D138:D140)</f>
        <v>0</v>
      </c>
      <c r="E137" s="248">
        <f>SUM(E138:E140)</f>
        <v>0</v>
      </c>
      <c r="F137" s="249">
        <f t="shared" si="9"/>
        <v>0</v>
      </c>
      <c r="G137" s="250">
        <f>SUM(G138:G140)</f>
        <v>0</v>
      </c>
      <c r="H137" s="247">
        <f>SUM(H138:H140)</f>
        <v>0</v>
      </c>
      <c r="I137" s="251">
        <f t="shared" si="10"/>
        <v>0</v>
      </c>
      <c r="J137" s="250">
        <f>SUM(J138:J140)</f>
        <v>0</v>
      </c>
      <c r="K137" s="247">
        <f>SUM(K138:K140)</f>
        <v>0</v>
      </c>
      <c r="L137" s="251">
        <f t="shared" si="11"/>
        <v>0</v>
      </c>
      <c r="M137" s="252">
        <f>SUM(M138:M140)</f>
        <v>0</v>
      </c>
      <c r="N137" s="248">
        <f>SUM(N138:N140)</f>
        <v>0</v>
      </c>
      <c r="O137" s="251">
        <f t="shared" si="12"/>
        <v>0</v>
      </c>
      <c r="P137" s="74"/>
    </row>
    <row r="138" spans="1:16" ht="12">
      <c r="A138" s="66">
        <v>2321</v>
      </c>
      <c r="B138" s="115" t="s">
        <v>145</v>
      </c>
      <c r="C138" s="116">
        <f t="shared" si="8"/>
        <v>0</v>
      </c>
      <c r="D138" s="122"/>
      <c r="E138" s="243"/>
      <c r="F138" s="244">
        <f t="shared" si="9"/>
        <v>0</v>
      </c>
      <c r="G138" s="122"/>
      <c r="H138" s="123"/>
      <c r="I138" s="124">
        <f t="shared" si="10"/>
        <v>0</v>
      </c>
      <c r="J138" s="122"/>
      <c r="K138" s="123"/>
      <c r="L138" s="124">
        <f t="shared" si="11"/>
        <v>0</v>
      </c>
      <c r="M138" s="245"/>
      <c r="N138" s="243"/>
      <c r="O138" s="124">
        <f t="shared" si="12"/>
        <v>0</v>
      </c>
      <c r="P138" s="74"/>
    </row>
    <row r="139" spans="1:16" ht="12">
      <c r="A139" s="66">
        <v>2322</v>
      </c>
      <c r="B139" s="115" t="s">
        <v>146</v>
      </c>
      <c r="C139" s="116">
        <f t="shared" si="8"/>
        <v>0</v>
      </c>
      <c r="D139" s="122"/>
      <c r="E139" s="243"/>
      <c r="F139" s="244">
        <f t="shared" si="9"/>
        <v>0</v>
      </c>
      <c r="G139" s="122"/>
      <c r="H139" s="123"/>
      <c r="I139" s="124">
        <f t="shared" si="10"/>
        <v>0</v>
      </c>
      <c r="J139" s="122"/>
      <c r="K139" s="123"/>
      <c r="L139" s="124">
        <f t="shared" si="11"/>
        <v>0</v>
      </c>
      <c r="M139" s="245"/>
      <c r="N139" s="243"/>
      <c r="O139" s="124">
        <f t="shared" si="12"/>
        <v>0</v>
      </c>
      <c r="P139" s="74"/>
    </row>
    <row r="140" spans="1:16" ht="10.5" customHeight="1">
      <c r="A140" s="66">
        <v>2329</v>
      </c>
      <c r="B140" s="115" t="s">
        <v>147</v>
      </c>
      <c r="C140" s="116">
        <f t="shared" si="8"/>
        <v>0</v>
      </c>
      <c r="D140" s="122"/>
      <c r="E140" s="243"/>
      <c r="F140" s="244">
        <f t="shared" si="9"/>
        <v>0</v>
      </c>
      <c r="G140" s="122"/>
      <c r="H140" s="123"/>
      <c r="I140" s="124">
        <f t="shared" si="10"/>
        <v>0</v>
      </c>
      <c r="J140" s="122"/>
      <c r="K140" s="123"/>
      <c r="L140" s="124">
        <f t="shared" si="11"/>
        <v>0</v>
      </c>
      <c r="M140" s="245"/>
      <c r="N140" s="243"/>
      <c r="O140" s="124">
        <f t="shared" si="12"/>
        <v>0</v>
      </c>
      <c r="P140" s="74"/>
    </row>
    <row r="141" spans="1:16" ht="12">
      <c r="A141" s="246">
        <v>2330</v>
      </c>
      <c r="B141" s="115" t="s">
        <v>148</v>
      </c>
      <c r="C141" s="116">
        <f t="shared" si="8"/>
        <v>0</v>
      </c>
      <c r="D141" s="122"/>
      <c r="E141" s="243"/>
      <c r="F141" s="244">
        <f t="shared" si="9"/>
        <v>0</v>
      </c>
      <c r="G141" s="122"/>
      <c r="H141" s="123"/>
      <c r="I141" s="124">
        <f t="shared" si="10"/>
        <v>0</v>
      </c>
      <c r="J141" s="122"/>
      <c r="K141" s="123"/>
      <c r="L141" s="124">
        <f t="shared" si="11"/>
        <v>0</v>
      </c>
      <c r="M141" s="245"/>
      <c r="N141" s="243"/>
      <c r="O141" s="124">
        <f t="shared" si="12"/>
        <v>0</v>
      </c>
      <c r="P141" s="74"/>
    </row>
    <row r="142" spans="1:16" ht="48">
      <c r="A142" s="246">
        <v>2340</v>
      </c>
      <c r="B142" s="115" t="s">
        <v>149</v>
      </c>
      <c r="C142" s="116">
        <f t="shared" si="8"/>
        <v>0</v>
      </c>
      <c r="D142" s="250">
        <f>SUM(D143:D144)</f>
        <v>0</v>
      </c>
      <c r="E142" s="248">
        <f>SUM(E143:E144)</f>
        <v>0</v>
      </c>
      <c r="F142" s="249">
        <f t="shared" si="9"/>
        <v>0</v>
      </c>
      <c r="G142" s="250">
        <f>SUM(G143:G144)</f>
        <v>0</v>
      </c>
      <c r="H142" s="247">
        <f>SUM(H143:H144)</f>
        <v>0</v>
      </c>
      <c r="I142" s="251">
        <f t="shared" si="10"/>
        <v>0</v>
      </c>
      <c r="J142" s="250">
        <f>SUM(J143:J144)</f>
        <v>0</v>
      </c>
      <c r="K142" s="247">
        <f>SUM(K143:K144)</f>
        <v>0</v>
      </c>
      <c r="L142" s="251">
        <f t="shared" si="11"/>
        <v>0</v>
      </c>
      <c r="M142" s="252">
        <f>SUM(M143:M144)</f>
        <v>0</v>
      </c>
      <c r="N142" s="248">
        <f>SUM(N143:N144)</f>
        <v>0</v>
      </c>
      <c r="O142" s="251">
        <f t="shared" si="12"/>
        <v>0</v>
      </c>
      <c r="P142" s="74"/>
    </row>
    <row r="143" spans="1:16" ht="12">
      <c r="A143" s="66">
        <v>2341</v>
      </c>
      <c r="B143" s="115" t="s">
        <v>150</v>
      </c>
      <c r="C143" s="116">
        <f t="shared" si="8"/>
        <v>0</v>
      </c>
      <c r="D143" s="122"/>
      <c r="E143" s="243"/>
      <c r="F143" s="244">
        <f t="shared" si="9"/>
        <v>0</v>
      </c>
      <c r="G143" s="122"/>
      <c r="H143" s="123"/>
      <c r="I143" s="124">
        <f t="shared" si="10"/>
        <v>0</v>
      </c>
      <c r="J143" s="122"/>
      <c r="K143" s="123"/>
      <c r="L143" s="124">
        <f t="shared" si="11"/>
        <v>0</v>
      </c>
      <c r="M143" s="245"/>
      <c r="N143" s="243"/>
      <c r="O143" s="124">
        <f t="shared" si="12"/>
        <v>0</v>
      </c>
      <c r="P143" s="74"/>
    </row>
    <row r="144" spans="1:16" ht="24">
      <c r="A144" s="66">
        <v>2344</v>
      </c>
      <c r="B144" s="115" t="s">
        <v>151</v>
      </c>
      <c r="C144" s="116">
        <f t="shared" si="8"/>
        <v>0</v>
      </c>
      <c r="D144" s="122"/>
      <c r="E144" s="243"/>
      <c r="F144" s="244">
        <f t="shared" si="9"/>
        <v>0</v>
      </c>
      <c r="G144" s="122"/>
      <c r="H144" s="123"/>
      <c r="I144" s="124">
        <f t="shared" si="10"/>
        <v>0</v>
      </c>
      <c r="J144" s="122"/>
      <c r="K144" s="123"/>
      <c r="L144" s="124">
        <f t="shared" si="11"/>
        <v>0</v>
      </c>
      <c r="M144" s="245"/>
      <c r="N144" s="243"/>
      <c r="O144" s="124">
        <f t="shared" si="12"/>
        <v>0</v>
      </c>
      <c r="P144" s="74"/>
    </row>
    <row r="145" spans="1:16" ht="24">
      <c r="A145" s="233">
        <v>2350</v>
      </c>
      <c r="B145" s="162" t="s">
        <v>152</v>
      </c>
      <c r="C145" s="116">
        <f t="shared" si="8"/>
        <v>0</v>
      </c>
      <c r="D145" s="237">
        <f>SUM(D146:D151)</f>
        <v>0</v>
      </c>
      <c r="E145" s="235">
        <f>SUM(E146:E151)</f>
        <v>0</v>
      </c>
      <c r="F145" s="236">
        <f t="shared" si="9"/>
        <v>0</v>
      </c>
      <c r="G145" s="237">
        <f>SUM(G146:G151)</f>
        <v>0</v>
      </c>
      <c r="H145" s="234">
        <f>SUM(H146:H151)</f>
        <v>0</v>
      </c>
      <c r="I145" s="238">
        <f t="shared" si="10"/>
        <v>0</v>
      </c>
      <c r="J145" s="237">
        <f>SUM(J146:J151)</f>
        <v>0</v>
      </c>
      <c r="K145" s="234">
        <f>SUM(K146:K151)</f>
        <v>0</v>
      </c>
      <c r="L145" s="238">
        <f t="shared" si="11"/>
        <v>0</v>
      </c>
      <c r="M145" s="239">
        <f>SUM(M146:M151)</f>
        <v>0</v>
      </c>
      <c r="N145" s="235">
        <f>SUM(N146:N151)</f>
        <v>0</v>
      </c>
      <c r="O145" s="238">
        <f t="shared" si="12"/>
        <v>0</v>
      </c>
      <c r="P145" s="172"/>
    </row>
    <row r="146" spans="1:16" ht="12">
      <c r="A146" s="56">
        <v>2351</v>
      </c>
      <c r="B146" s="104" t="s">
        <v>153</v>
      </c>
      <c r="C146" s="116">
        <f t="shared" si="8"/>
        <v>0</v>
      </c>
      <c r="D146" s="111"/>
      <c r="E146" s="240"/>
      <c r="F146" s="241">
        <f t="shared" si="9"/>
        <v>0</v>
      </c>
      <c r="G146" s="111"/>
      <c r="H146" s="112"/>
      <c r="I146" s="113">
        <f t="shared" si="10"/>
        <v>0</v>
      </c>
      <c r="J146" s="111"/>
      <c r="K146" s="112"/>
      <c r="L146" s="113">
        <f t="shared" si="11"/>
        <v>0</v>
      </c>
      <c r="M146" s="242"/>
      <c r="N146" s="240"/>
      <c r="O146" s="113">
        <f t="shared" si="12"/>
        <v>0</v>
      </c>
      <c r="P146" s="64"/>
    </row>
    <row r="147" spans="1:16" ht="12">
      <c r="A147" s="66">
        <v>2352</v>
      </c>
      <c r="B147" s="115" t="s">
        <v>154</v>
      </c>
      <c r="C147" s="116">
        <f t="shared" si="8"/>
        <v>0</v>
      </c>
      <c r="D147" s="122"/>
      <c r="E147" s="243"/>
      <c r="F147" s="244">
        <f t="shared" si="9"/>
        <v>0</v>
      </c>
      <c r="G147" s="122"/>
      <c r="H147" s="123"/>
      <c r="I147" s="124">
        <f t="shared" si="10"/>
        <v>0</v>
      </c>
      <c r="J147" s="122"/>
      <c r="K147" s="123"/>
      <c r="L147" s="124">
        <f t="shared" si="11"/>
        <v>0</v>
      </c>
      <c r="M147" s="245"/>
      <c r="N147" s="243"/>
      <c r="O147" s="124">
        <f t="shared" si="12"/>
        <v>0</v>
      </c>
      <c r="P147" s="74"/>
    </row>
    <row r="148" spans="1:16" ht="24">
      <c r="A148" s="66">
        <v>2353</v>
      </c>
      <c r="B148" s="115" t="s">
        <v>155</v>
      </c>
      <c r="C148" s="116">
        <f t="shared" si="8"/>
        <v>0</v>
      </c>
      <c r="D148" s="122"/>
      <c r="E148" s="243"/>
      <c r="F148" s="244">
        <f t="shared" si="9"/>
        <v>0</v>
      </c>
      <c r="G148" s="122"/>
      <c r="H148" s="123"/>
      <c r="I148" s="124">
        <f t="shared" si="10"/>
        <v>0</v>
      </c>
      <c r="J148" s="122"/>
      <c r="K148" s="123"/>
      <c r="L148" s="124">
        <f t="shared" si="11"/>
        <v>0</v>
      </c>
      <c r="M148" s="245"/>
      <c r="N148" s="243"/>
      <c r="O148" s="124">
        <f t="shared" si="12"/>
        <v>0</v>
      </c>
      <c r="P148" s="74"/>
    </row>
    <row r="149" spans="1:16" ht="24">
      <c r="A149" s="66">
        <v>2354</v>
      </c>
      <c r="B149" s="115" t="s">
        <v>156</v>
      </c>
      <c r="C149" s="116">
        <f t="shared" si="8"/>
        <v>0</v>
      </c>
      <c r="D149" s="122"/>
      <c r="E149" s="243"/>
      <c r="F149" s="244">
        <f t="shared" si="9"/>
        <v>0</v>
      </c>
      <c r="G149" s="122"/>
      <c r="H149" s="123"/>
      <c r="I149" s="124">
        <f t="shared" si="10"/>
        <v>0</v>
      </c>
      <c r="J149" s="122"/>
      <c r="K149" s="123"/>
      <c r="L149" s="124">
        <f t="shared" si="11"/>
        <v>0</v>
      </c>
      <c r="M149" s="245"/>
      <c r="N149" s="243"/>
      <c r="O149" s="124">
        <f t="shared" si="12"/>
        <v>0</v>
      </c>
      <c r="P149" s="74"/>
    </row>
    <row r="150" spans="1:16" ht="24">
      <c r="A150" s="66">
        <v>2355</v>
      </c>
      <c r="B150" s="115" t="s">
        <v>157</v>
      </c>
      <c r="C150" s="116">
        <f t="shared" si="8"/>
        <v>0</v>
      </c>
      <c r="D150" s="122"/>
      <c r="E150" s="243"/>
      <c r="F150" s="244">
        <f t="shared" si="9"/>
        <v>0</v>
      </c>
      <c r="G150" s="122"/>
      <c r="H150" s="123"/>
      <c r="I150" s="124">
        <f t="shared" si="10"/>
        <v>0</v>
      </c>
      <c r="J150" s="122"/>
      <c r="K150" s="123"/>
      <c r="L150" s="124">
        <f t="shared" si="11"/>
        <v>0</v>
      </c>
      <c r="M150" s="245"/>
      <c r="N150" s="243"/>
      <c r="O150" s="124">
        <f t="shared" si="12"/>
        <v>0</v>
      </c>
      <c r="P150" s="74"/>
    </row>
    <row r="151" spans="1:16" ht="24">
      <c r="A151" s="66">
        <v>2359</v>
      </c>
      <c r="B151" s="115" t="s">
        <v>158</v>
      </c>
      <c r="C151" s="116">
        <f t="shared" si="8"/>
        <v>0</v>
      </c>
      <c r="D151" s="122"/>
      <c r="E151" s="243"/>
      <c r="F151" s="244">
        <f t="shared" si="9"/>
        <v>0</v>
      </c>
      <c r="G151" s="122"/>
      <c r="H151" s="123"/>
      <c r="I151" s="124">
        <f t="shared" si="10"/>
        <v>0</v>
      </c>
      <c r="J151" s="122"/>
      <c r="K151" s="123"/>
      <c r="L151" s="124">
        <f t="shared" si="11"/>
        <v>0</v>
      </c>
      <c r="M151" s="245"/>
      <c r="N151" s="243"/>
      <c r="O151" s="124">
        <f t="shared" si="12"/>
        <v>0</v>
      </c>
      <c r="P151" s="74"/>
    </row>
    <row r="152" spans="1:16" ht="24.75" customHeight="1">
      <c r="A152" s="246">
        <v>2360</v>
      </c>
      <c r="B152" s="115" t="s">
        <v>159</v>
      </c>
      <c r="C152" s="116">
        <f t="shared" si="8"/>
        <v>0</v>
      </c>
      <c r="D152" s="250">
        <f>SUM(D153:D159)</f>
        <v>0</v>
      </c>
      <c r="E152" s="248">
        <f>SUM(E153:E159)</f>
        <v>0</v>
      </c>
      <c r="F152" s="249">
        <f t="shared" si="9"/>
        <v>0</v>
      </c>
      <c r="G152" s="250">
        <f>SUM(G153:G159)</f>
        <v>0</v>
      </c>
      <c r="H152" s="247">
        <f>SUM(H153:H159)</f>
        <v>0</v>
      </c>
      <c r="I152" s="251">
        <f t="shared" si="10"/>
        <v>0</v>
      </c>
      <c r="J152" s="250">
        <f>SUM(J153:J159)</f>
        <v>0</v>
      </c>
      <c r="K152" s="247">
        <f>SUM(K153:K159)</f>
        <v>0</v>
      </c>
      <c r="L152" s="251">
        <f t="shared" si="11"/>
        <v>0</v>
      </c>
      <c r="M152" s="252">
        <f>SUM(M153:M159)</f>
        <v>0</v>
      </c>
      <c r="N152" s="248">
        <f>SUM(N153:N159)</f>
        <v>0</v>
      </c>
      <c r="O152" s="251">
        <f t="shared" si="12"/>
        <v>0</v>
      </c>
      <c r="P152" s="74"/>
    </row>
    <row r="153" spans="1:16" ht="12">
      <c r="A153" s="65">
        <v>2361</v>
      </c>
      <c r="B153" s="115" t="s">
        <v>160</v>
      </c>
      <c r="C153" s="116">
        <f t="shared" si="8"/>
        <v>0</v>
      </c>
      <c r="D153" s="122"/>
      <c r="E153" s="243"/>
      <c r="F153" s="244">
        <f t="shared" si="9"/>
        <v>0</v>
      </c>
      <c r="G153" s="122"/>
      <c r="H153" s="123"/>
      <c r="I153" s="124">
        <f t="shared" si="10"/>
        <v>0</v>
      </c>
      <c r="J153" s="122"/>
      <c r="K153" s="123"/>
      <c r="L153" s="124">
        <f t="shared" si="11"/>
        <v>0</v>
      </c>
      <c r="M153" s="245"/>
      <c r="N153" s="243"/>
      <c r="O153" s="124">
        <f t="shared" si="12"/>
        <v>0</v>
      </c>
      <c r="P153" s="74"/>
    </row>
    <row r="154" spans="1:16" ht="24">
      <c r="A154" s="65">
        <v>2362</v>
      </c>
      <c r="B154" s="115" t="s">
        <v>161</v>
      </c>
      <c r="C154" s="116">
        <f t="shared" si="8"/>
        <v>0</v>
      </c>
      <c r="D154" s="122"/>
      <c r="E154" s="243"/>
      <c r="F154" s="244">
        <f t="shared" si="9"/>
        <v>0</v>
      </c>
      <c r="G154" s="122"/>
      <c r="H154" s="123"/>
      <c r="I154" s="124">
        <f t="shared" si="10"/>
        <v>0</v>
      </c>
      <c r="J154" s="122"/>
      <c r="K154" s="123"/>
      <c r="L154" s="124">
        <f t="shared" si="11"/>
        <v>0</v>
      </c>
      <c r="M154" s="245"/>
      <c r="N154" s="243"/>
      <c r="O154" s="124">
        <f t="shared" si="12"/>
        <v>0</v>
      </c>
      <c r="P154" s="74"/>
    </row>
    <row r="155" spans="1:16" ht="12">
      <c r="A155" s="65">
        <v>2363</v>
      </c>
      <c r="B155" s="115" t="s">
        <v>162</v>
      </c>
      <c r="C155" s="116">
        <f t="shared" si="8"/>
        <v>0</v>
      </c>
      <c r="D155" s="122"/>
      <c r="E155" s="243"/>
      <c r="F155" s="244">
        <f t="shared" si="9"/>
        <v>0</v>
      </c>
      <c r="G155" s="122"/>
      <c r="H155" s="123"/>
      <c r="I155" s="124">
        <f t="shared" si="10"/>
        <v>0</v>
      </c>
      <c r="J155" s="122"/>
      <c r="K155" s="123"/>
      <c r="L155" s="124">
        <f t="shared" si="11"/>
        <v>0</v>
      </c>
      <c r="M155" s="245"/>
      <c r="N155" s="243"/>
      <c r="O155" s="124">
        <f t="shared" si="12"/>
        <v>0</v>
      </c>
      <c r="P155" s="74"/>
    </row>
    <row r="156" spans="1:16" ht="12">
      <c r="A156" s="65">
        <v>2364</v>
      </c>
      <c r="B156" s="115" t="s">
        <v>163</v>
      </c>
      <c r="C156" s="116">
        <f t="shared" si="8"/>
        <v>0</v>
      </c>
      <c r="D156" s="122"/>
      <c r="E156" s="243"/>
      <c r="F156" s="244">
        <f t="shared" si="9"/>
        <v>0</v>
      </c>
      <c r="G156" s="122"/>
      <c r="H156" s="123"/>
      <c r="I156" s="124">
        <f t="shared" si="10"/>
        <v>0</v>
      </c>
      <c r="J156" s="122"/>
      <c r="K156" s="123"/>
      <c r="L156" s="124">
        <f t="shared" si="11"/>
        <v>0</v>
      </c>
      <c r="M156" s="245"/>
      <c r="N156" s="243"/>
      <c r="O156" s="124">
        <f t="shared" si="12"/>
        <v>0</v>
      </c>
      <c r="P156" s="74"/>
    </row>
    <row r="157" spans="1:16" ht="12.75" customHeight="1">
      <c r="A157" s="65">
        <v>2365</v>
      </c>
      <c r="B157" s="115" t="s">
        <v>164</v>
      </c>
      <c r="C157" s="116">
        <f t="shared" si="8"/>
        <v>0</v>
      </c>
      <c r="D157" s="122"/>
      <c r="E157" s="243"/>
      <c r="F157" s="244">
        <f t="shared" si="9"/>
        <v>0</v>
      </c>
      <c r="G157" s="122"/>
      <c r="H157" s="123"/>
      <c r="I157" s="124">
        <f t="shared" si="10"/>
        <v>0</v>
      </c>
      <c r="J157" s="122"/>
      <c r="K157" s="123"/>
      <c r="L157" s="124">
        <f t="shared" si="11"/>
        <v>0</v>
      </c>
      <c r="M157" s="245"/>
      <c r="N157" s="243"/>
      <c r="O157" s="124">
        <f t="shared" si="12"/>
        <v>0</v>
      </c>
      <c r="P157" s="74"/>
    </row>
    <row r="158" spans="1:16" ht="42.75" customHeight="1">
      <c r="A158" s="65">
        <v>2366</v>
      </c>
      <c r="B158" s="115" t="s">
        <v>165</v>
      </c>
      <c r="C158" s="116">
        <f t="shared" si="8"/>
        <v>0</v>
      </c>
      <c r="D158" s="122"/>
      <c r="E158" s="243"/>
      <c r="F158" s="244">
        <f t="shared" si="9"/>
        <v>0</v>
      </c>
      <c r="G158" s="122"/>
      <c r="H158" s="123"/>
      <c r="I158" s="124">
        <f t="shared" si="10"/>
        <v>0</v>
      </c>
      <c r="J158" s="122"/>
      <c r="K158" s="123"/>
      <c r="L158" s="124">
        <f t="shared" si="11"/>
        <v>0</v>
      </c>
      <c r="M158" s="245"/>
      <c r="N158" s="243"/>
      <c r="O158" s="124">
        <f t="shared" si="12"/>
        <v>0</v>
      </c>
      <c r="P158" s="74"/>
    </row>
    <row r="159" spans="1:16" ht="48">
      <c r="A159" s="65">
        <v>2369</v>
      </c>
      <c r="B159" s="115" t="s">
        <v>166</v>
      </c>
      <c r="C159" s="116">
        <f t="shared" si="8"/>
        <v>0</v>
      </c>
      <c r="D159" s="122"/>
      <c r="E159" s="243"/>
      <c r="F159" s="244">
        <f t="shared" si="9"/>
        <v>0</v>
      </c>
      <c r="G159" s="122"/>
      <c r="H159" s="123"/>
      <c r="I159" s="124">
        <f t="shared" si="10"/>
        <v>0</v>
      </c>
      <c r="J159" s="122"/>
      <c r="K159" s="123"/>
      <c r="L159" s="124">
        <f t="shared" si="11"/>
        <v>0</v>
      </c>
      <c r="M159" s="245"/>
      <c r="N159" s="243"/>
      <c r="O159" s="124">
        <f t="shared" si="12"/>
        <v>0</v>
      </c>
      <c r="P159" s="74"/>
    </row>
    <row r="160" spans="1:16" ht="12">
      <c r="A160" s="233">
        <v>2370</v>
      </c>
      <c r="B160" s="162" t="s">
        <v>167</v>
      </c>
      <c r="C160" s="116">
        <f t="shared" si="8"/>
        <v>0</v>
      </c>
      <c r="D160" s="256"/>
      <c r="E160" s="254"/>
      <c r="F160" s="255">
        <f t="shared" si="9"/>
        <v>0</v>
      </c>
      <c r="G160" s="256"/>
      <c r="H160" s="253"/>
      <c r="I160" s="257">
        <f t="shared" si="10"/>
        <v>0</v>
      </c>
      <c r="J160" s="256"/>
      <c r="K160" s="253"/>
      <c r="L160" s="257">
        <f t="shared" si="11"/>
        <v>0</v>
      </c>
      <c r="M160" s="258"/>
      <c r="N160" s="254"/>
      <c r="O160" s="257">
        <f t="shared" si="12"/>
        <v>0</v>
      </c>
      <c r="P160" s="172"/>
    </row>
    <row r="161" spans="1:16" ht="12">
      <c r="A161" s="233">
        <v>2380</v>
      </c>
      <c r="B161" s="162" t="s">
        <v>168</v>
      </c>
      <c r="C161" s="116">
        <f t="shared" si="8"/>
        <v>0</v>
      </c>
      <c r="D161" s="237">
        <f>SUM(D162:D163)</f>
        <v>0</v>
      </c>
      <c r="E161" s="235">
        <f>SUM(E162:E163)</f>
        <v>0</v>
      </c>
      <c r="F161" s="236">
        <f t="shared" si="9"/>
        <v>0</v>
      </c>
      <c r="G161" s="237">
        <f>SUM(G162:G163)</f>
        <v>0</v>
      </c>
      <c r="H161" s="234">
        <f>SUM(H162:H163)</f>
        <v>0</v>
      </c>
      <c r="I161" s="238">
        <f t="shared" si="10"/>
        <v>0</v>
      </c>
      <c r="J161" s="237">
        <f>SUM(J162:J163)</f>
        <v>0</v>
      </c>
      <c r="K161" s="234">
        <f>SUM(K162:K163)</f>
        <v>0</v>
      </c>
      <c r="L161" s="238">
        <f t="shared" si="11"/>
        <v>0</v>
      </c>
      <c r="M161" s="239">
        <f>SUM(M162:M163)</f>
        <v>0</v>
      </c>
      <c r="N161" s="235">
        <f>SUM(N162:N163)</f>
        <v>0</v>
      </c>
      <c r="O161" s="238">
        <f t="shared" si="12"/>
        <v>0</v>
      </c>
      <c r="P161" s="172"/>
    </row>
    <row r="162" spans="1:16" ht="12">
      <c r="A162" s="55">
        <v>2381</v>
      </c>
      <c r="B162" s="104" t="s">
        <v>169</v>
      </c>
      <c r="C162" s="116">
        <f t="shared" si="8"/>
        <v>0</v>
      </c>
      <c r="D162" s="111"/>
      <c r="E162" s="240"/>
      <c r="F162" s="241">
        <f t="shared" si="9"/>
        <v>0</v>
      </c>
      <c r="G162" s="111"/>
      <c r="H162" s="112"/>
      <c r="I162" s="113">
        <f t="shared" si="10"/>
        <v>0</v>
      </c>
      <c r="J162" s="111"/>
      <c r="K162" s="112"/>
      <c r="L162" s="113">
        <f t="shared" si="11"/>
        <v>0</v>
      </c>
      <c r="M162" s="242"/>
      <c r="N162" s="240"/>
      <c r="O162" s="113">
        <f t="shared" si="12"/>
        <v>0</v>
      </c>
      <c r="P162" s="64"/>
    </row>
    <row r="163" spans="1:16" ht="24">
      <c r="A163" s="65">
        <v>2389</v>
      </c>
      <c r="B163" s="115" t="s">
        <v>170</v>
      </c>
      <c r="C163" s="116">
        <f t="shared" si="8"/>
        <v>0</v>
      </c>
      <c r="D163" s="122"/>
      <c r="E163" s="243"/>
      <c r="F163" s="244">
        <f t="shared" si="9"/>
        <v>0</v>
      </c>
      <c r="G163" s="122"/>
      <c r="H163" s="123"/>
      <c r="I163" s="124">
        <f t="shared" si="10"/>
        <v>0</v>
      </c>
      <c r="J163" s="122"/>
      <c r="K163" s="123"/>
      <c r="L163" s="124">
        <f t="shared" si="11"/>
        <v>0</v>
      </c>
      <c r="M163" s="245"/>
      <c r="N163" s="243"/>
      <c r="O163" s="124">
        <f t="shared" si="12"/>
        <v>0</v>
      </c>
      <c r="P163" s="74"/>
    </row>
    <row r="164" spans="1:16" ht="12">
      <c r="A164" s="233">
        <v>2390</v>
      </c>
      <c r="B164" s="162" t="s">
        <v>171</v>
      </c>
      <c r="C164" s="116">
        <f t="shared" si="8"/>
        <v>0</v>
      </c>
      <c r="D164" s="256"/>
      <c r="E164" s="254"/>
      <c r="F164" s="255">
        <f t="shared" si="9"/>
        <v>0</v>
      </c>
      <c r="G164" s="256"/>
      <c r="H164" s="253"/>
      <c r="I164" s="257">
        <f t="shared" si="10"/>
        <v>0</v>
      </c>
      <c r="J164" s="256"/>
      <c r="K164" s="253"/>
      <c r="L164" s="257">
        <f t="shared" si="11"/>
        <v>0</v>
      </c>
      <c r="M164" s="258"/>
      <c r="N164" s="254"/>
      <c r="O164" s="257">
        <f t="shared" si="12"/>
        <v>0</v>
      </c>
      <c r="P164" s="172"/>
    </row>
    <row r="165" spans="1:16" ht="12">
      <c r="A165" s="88">
        <v>2400</v>
      </c>
      <c r="B165" s="226" t="s">
        <v>172</v>
      </c>
      <c r="C165" s="89">
        <f t="shared" si="8"/>
        <v>0</v>
      </c>
      <c r="D165" s="276"/>
      <c r="E165" s="274"/>
      <c r="F165" s="275">
        <f t="shared" si="9"/>
        <v>0</v>
      </c>
      <c r="G165" s="276"/>
      <c r="H165" s="273"/>
      <c r="I165" s="277">
        <f t="shared" si="10"/>
        <v>0</v>
      </c>
      <c r="J165" s="276"/>
      <c r="K165" s="273"/>
      <c r="L165" s="277">
        <f t="shared" si="11"/>
        <v>0</v>
      </c>
      <c r="M165" s="278"/>
      <c r="N165" s="274"/>
      <c r="O165" s="277">
        <f t="shared" si="12"/>
        <v>0</v>
      </c>
      <c r="P165" s="98"/>
    </row>
    <row r="166" spans="1:16" ht="24">
      <c r="A166" s="88">
        <v>2500</v>
      </c>
      <c r="B166" s="226" t="s">
        <v>173</v>
      </c>
      <c r="C166" s="89">
        <f t="shared" si="8"/>
        <v>3886</v>
      </c>
      <c r="D166" s="100">
        <f>SUM(D167,D172)</f>
        <v>0</v>
      </c>
      <c r="E166" s="227">
        <f>SUM(E167,E172)</f>
        <v>0</v>
      </c>
      <c r="F166" s="228">
        <f t="shared" si="9"/>
        <v>0</v>
      </c>
      <c r="G166" s="100">
        <f>SUM(G167,G172)</f>
        <v>0</v>
      </c>
      <c r="H166" s="101">
        <f>SUM(H167,H172)</f>
        <v>0</v>
      </c>
      <c r="I166" s="102">
        <f t="shared" si="10"/>
        <v>0</v>
      </c>
      <c r="J166" s="100">
        <f>SUM(J167,J172)</f>
        <v>3886</v>
      </c>
      <c r="K166" s="101">
        <f>SUM(K167,K172)</f>
        <v>0</v>
      </c>
      <c r="L166" s="102">
        <f t="shared" si="11"/>
        <v>3886</v>
      </c>
      <c r="M166" s="229">
        <f>SUM(M167,M172)</f>
        <v>0</v>
      </c>
      <c r="N166" s="230">
        <f>SUM(N167,N172)</f>
        <v>0</v>
      </c>
      <c r="O166" s="231">
        <f t="shared" si="12"/>
        <v>0</v>
      </c>
      <c r="P166" s="232"/>
    </row>
    <row r="167" spans="1:16" ht="16.5" customHeight="1">
      <c r="A167" s="260">
        <v>2510</v>
      </c>
      <c r="B167" s="104" t="s">
        <v>174</v>
      </c>
      <c r="C167" s="105">
        <f t="shared" si="8"/>
        <v>3886</v>
      </c>
      <c r="D167" s="265">
        <f>SUM(D168:D171)</f>
        <v>0</v>
      </c>
      <c r="E167" s="263">
        <f>SUM(E168:E171)</f>
        <v>0</v>
      </c>
      <c r="F167" s="264">
        <f t="shared" si="9"/>
        <v>0</v>
      </c>
      <c r="G167" s="265">
        <f>SUM(G168:G171)</f>
        <v>0</v>
      </c>
      <c r="H167" s="262">
        <f>SUM(H168:H171)</f>
        <v>0</v>
      </c>
      <c r="I167" s="266">
        <f t="shared" si="10"/>
        <v>0</v>
      </c>
      <c r="J167" s="265">
        <f>SUM(J168:J171)</f>
        <v>3886</v>
      </c>
      <c r="K167" s="262">
        <f>SUM(K168:K171)</f>
        <v>0</v>
      </c>
      <c r="L167" s="266">
        <f t="shared" si="11"/>
        <v>3886</v>
      </c>
      <c r="M167" s="279">
        <f>SUM(M168:M171)</f>
        <v>0</v>
      </c>
      <c r="N167" s="280">
        <f>SUM(N168:N171)</f>
        <v>0</v>
      </c>
      <c r="O167" s="281">
        <f t="shared" si="12"/>
        <v>0</v>
      </c>
      <c r="P167" s="138"/>
    </row>
    <row r="168" spans="1:16" ht="24">
      <c r="A168" s="66">
        <v>2512</v>
      </c>
      <c r="B168" s="115" t="s">
        <v>175</v>
      </c>
      <c r="C168" s="116">
        <f t="shared" si="8"/>
        <v>3886</v>
      </c>
      <c r="D168" s="122"/>
      <c r="E168" s="243"/>
      <c r="F168" s="244">
        <f t="shared" si="9"/>
        <v>0</v>
      </c>
      <c r="G168" s="122"/>
      <c r="H168" s="123"/>
      <c r="I168" s="124">
        <f t="shared" si="10"/>
        <v>0</v>
      </c>
      <c r="J168" s="122">
        <v>3886</v>
      </c>
      <c r="K168" s="123"/>
      <c r="L168" s="124">
        <f t="shared" si="11"/>
        <v>3886</v>
      </c>
      <c r="M168" s="245"/>
      <c r="N168" s="243"/>
      <c r="O168" s="124">
        <f t="shared" si="12"/>
        <v>0</v>
      </c>
      <c r="P168" s="74"/>
    </row>
    <row r="169" spans="1:16" ht="36">
      <c r="A169" s="66">
        <v>2513</v>
      </c>
      <c r="B169" s="115" t="s">
        <v>176</v>
      </c>
      <c r="C169" s="116">
        <f t="shared" si="8"/>
        <v>0</v>
      </c>
      <c r="D169" s="122"/>
      <c r="E169" s="243"/>
      <c r="F169" s="244">
        <f t="shared" si="9"/>
        <v>0</v>
      </c>
      <c r="G169" s="122"/>
      <c r="H169" s="123"/>
      <c r="I169" s="124">
        <f t="shared" si="10"/>
        <v>0</v>
      </c>
      <c r="J169" s="122"/>
      <c r="K169" s="123"/>
      <c r="L169" s="124">
        <f t="shared" si="11"/>
        <v>0</v>
      </c>
      <c r="M169" s="245"/>
      <c r="N169" s="243"/>
      <c r="O169" s="124">
        <f t="shared" si="12"/>
        <v>0</v>
      </c>
      <c r="P169" s="74"/>
    </row>
    <row r="170" spans="1:16" ht="24">
      <c r="A170" s="66">
        <v>2515</v>
      </c>
      <c r="B170" s="115" t="s">
        <v>177</v>
      </c>
      <c r="C170" s="116">
        <f t="shared" si="8"/>
        <v>0</v>
      </c>
      <c r="D170" s="122"/>
      <c r="E170" s="243"/>
      <c r="F170" s="244">
        <f t="shared" si="9"/>
        <v>0</v>
      </c>
      <c r="G170" s="122"/>
      <c r="H170" s="123"/>
      <c r="I170" s="124">
        <f t="shared" si="10"/>
        <v>0</v>
      </c>
      <c r="J170" s="122"/>
      <c r="K170" s="123"/>
      <c r="L170" s="124">
        <f t="shared" si="11"/>
        <v>0</v>
      </c>
      <c r="M170" s="245"/>
      <c r="N170" s="243"/>
      <c r="O170" s="124">
        <f t="shared" si="12"/>
        <v>0</v>
      </c>
      <c r="P170" s="74"/>
    </row>
    <row r="171" spans="1:16" ht="24">
      <c r="A171" s="66">
        <v>2519</v>
      </c>
      <c r="B171" s="115" t="s">
        <v>178</v>
      </c>
      <c r="C171" s="116">
        <f t="shared" si="8"/>
        <v>0</v>
      </c>
      <c r="D171" s="122"/>
      <c r="E171" s="243"/>
      <c r="F171" s="244">
        <f t="shared" si="9"/>
        <v>0</v>
      </c>
      <c r="G171" s="122"/>
      <c r="H171" s="123"/>
      <c r="I171" s="124">
        <f t="shared" si="10"/>
        <v>0</v>
      </c>
      <c r="J171" s="122"/>
      <c r="K171" s="123"/>
      <c r="L171" s="124">
        <f t="shared" si="11"/>
        <v>0</v>
      </c>
      <c r="M171" s="245"/>
      <c r="N171" s="243"/>
      <c r="O171" s="124">
        <f t="shared" si="12"/>
        <v>0</v>
      </c>
      <c r="P171" s="74"/>
    </row>
    <row r="172" spans="1:16" ht="24">
      <c r="A172" s="246">
        <v>2520</v>
      </c>
      <c r="B172" s="115" t="s">
        <v>179</v>
      </c>
      <c r="C172" s="116">
        <f t="shared" si="8"/>
        <v>0</v>
      </c>
      <c r="D172" s="122"/>
      <c r="E172" s="243"/>
      <c r="F172" s="244">
        <f t="shared" si="9"/>
        <v>0</v>
      </c>
      <c r="G172" s="122"/>
      <c r="H172" s="123"/>
      <c r="I172" s="124">
        <f t="shared" si="10"/>
        <v>0</v>
      </c>
      <c r="J172" s="122"/>
      <c r="K172" s="123"/>
      <c r="L172" s="124">
        <f t="shared" si="11"/>
        <v>0</v>
      </c>
      <c r="M172" s="245"/>
      <c r="N172" s="243"/>
      <c r="O172" s="124">
        <f t="shared" si="12"/>
        <v>0</v>
      </c>
      <c r="P172" s="74"/>
    </row>
    <row r="173" spans="1:16" s="282" customFormat="1" ht="48">
      <c r="A173" s="26">
        <v>2800</v>
      </c>
      <c r="B173" s="104" t="s">
        <v>180</v>
      </c>
      <c r="C173" s="105">
        <f t="shared" si="8"/>
        <v>0</v>
      </c>
      <c r="D173" s="61"/>
      <c r="E173" s="59"/>
      <c r="F173" s="60">
        <f t="shared" si="9"/>
        <v>0</v>
      </c>
      <c r="G173" s="61"/>
      <c r="H173" s="58"/>
      <c r="I173" s="62">
        <f t="shared" si="10"/>
        <v>0</v>
      </c>
      <c r="J173" s="61"/>
      <c r="K173" s="58"/>
      <c r="L173" s="62">
        <f t="shared" si="11"/>
        <v>0</v>
      </c>
      <c r="M173" s="63"/>
      <c r="N173" s="59"/>
      <c r="O173" s="62">
        <f t="shared" si="12"/>
        <v>0</v>
      </c>
      <c r="P173" s="64"/>
    </row>
    <row r="174" spans="1:16" ht="12">
      <c r="A174" s="217">
        <v>3000</v>
      </c>
      <c r="B174" s="217" t="s">
        <v>181</v>
      </c>
      <c r="C174" s="218">
        <f t="shared" si="8"/>
        <v>0</v>
      </c>
      <c r="D174" s="222">
        <f>SUM(D175,D185)</f>
        <v>0</v>
      </c>
      <c r="E174" s="220">
        <f>SUM(E175,E185)</f>
        <v>0</v>
      </c>
      <c r="F174" s="221">
        <f t="shared" si="9"/>
        <v>0</v>
      </c>
      <c r="G174" s="222">
        <f>SUM(G175,G185)</f>
        <v>0</v>
      </c>
      <c r="H174" s="219">
        <f>SUM(H175,H185)</f>
        <v>0</v>
      </c>
      <c r="I174" s="223">
        <f t="shared" si="10"/>
        <v>0</v>
      </c>
      <c r="J174" s="222">
        <f>SUM(J175,J185)</f>
        <v>0</v>
      </c>
      <c r="K174" s="219">
        <f>SUM(K175,K185)</f>
        <v>0</v>
      </c>
      <c r="L174" s="223">
        <f t="shared" si="11"/>
        <v>0</v>
      </c>
      <c r="M174" s="224">
        <f>SUM(M175,M185)</f>
        <v>0</v>
      </c>
      <c r="N174" s="220">
        <f>SUM(N175,N185)</f>
        <v>0</v>
      </c>
      <c r="O174" s="223">
        <f t="shared" si="12"/>
        <v>0</v>
      </c>
      <c r="P174" s="225"/>
    </row>
    <row r="175" spans="1:16" ht="24">
      <c r="A175" s="88">
        <v>3200</v>
      </c>
      <c r="B175" s="283" t="s">
        <v>182</v>
      </c>
      <c r="C175" s="89">
        <f t="shared" si="8"/>
        <v>0</v>
      </c>
      <c r="D175" s="100">
        <f>SUM(D176,D180)</f>
        <v>0</v>
      </c>
      <c r="E175" s="227">
        <f>SUM(E176,E180)</f>
        <v>0</v>
      </c>
      <c r="F175" s="228">
        <f t="shared" si="9"/>
        <v>0</v>
      </c>
      <c r="G175" s="100">
        <f>SUM(G176,G180)</f>
        <v>0</v>
      </c>
      <c r="H175" s="101">
        <f>SUM(H176,H180)</f>
        <v>0</v>
      </c>
      <c r="I175" s="102">
        <f t="shared" si="10"/>
        <v>0</v>
      </c>
      <c r="J175" s="100">
        <f>SUM(J176,J180)</f>
        <v>0</v>
      </c>
      <c r="K175" s="101">
        <f>SUM(K176,K180)</f>
        <v>0</v>
      </c>
      <c r="L175" s="102">
        <f t="shared" si="11"/>
        <v>0</v>
      </c>
      <c r="M175" s="229">
        <f>SUM(M176,M180)</f>
        <v>0</v>
      </c>
      <c r="N175" s="230">
        <f>SUM(N176,N180)</f>
        <v>0</v>
      </c>
      <c r="O175" s="231">
        <f t="shared" si="12"/>
        <v>0</v>
      </c>
      <c r="P175" s="232"/>
    </row>
    <row r="176" spans="1:16" ht="50.25" customHeight="1">
      <c r="A176" s="260">
        <v>3260</v>
      </c>
      <c r="B176" s="104" t="s">
        <v>183</v>
      </c>
      <c r="C176" s="105">
        <f t="shared" si="8"/>
        <v>0</v>
      </c>
      <c r="D176" s="265">
        <f>SUM(D177:D179)</f>
        <v>0</v>
      </c>
      <c r="E176" s="263">
        <f>SUM(E177:E179)</f>
        <v>0</v>
      </c>
      <c r="F176" s="264">
        <f t="shared" si="9"/>
        <v>0</v>
      </c>
      <c r="G176" s="265">
        <f>SUM(G177:G179)</f>
        <v>0</v>
      </c>
      <c r="H176" s="262">
        <f>SUM(H177:H179)</f>
        <v>0</v>
      </c>
      <c r="I176" s="266">
        <f t="shared" si="10"/>
        <v>0</v>
      </c>
      <c r="J176" s="265">
        <f>SUM(J177:J179)</f>
        <v>0</v>
      </c>
      <c r="K176" s="262">
        <f>SUM(K177:K179)</f>
        <v>0</v>
      </c>
      <c r="L176" s="266">
        <f t="shared" si="11"/>
        <v>0</v>
      </c>
      <c r="M176" s="267">
        <f>SUM(M177:M179)</f>
        <v>0</v>
      </c>
      <c r="N176" s="263">
        <f>SUM(N177:N179)</f>
        <v>0</v>
      </c>
      <c r="O176" s="266">
        <f t="shared" si="12"/>
        <v>0</v>
      </c>
      <c r="P176" s="64"/>
    </row>
    <row r="177" spans="1:16" ht="24">
      <c r="A177" s="66">
        <v>3261</v>
      </c>
      <c r="B177" s="115" t="s">
        <v>184</v>
      </c>
      <c r="C177" s="116">
        <f t="shared" si="8"/>
        <v>0</v>
      </c>
      <c r="D177" s="122"/>
      <c r="E177" s="243"/>
      <c r="F177" s="244">
        <f t="shared" si="9"/>
        <v>0</v>
      </c>
      <c r="G177" s="122"/>
      <c r="H177" s="123"/>
      <c r="I177" s="124">
        <f t="shared" si="10"/>
        <v>0</v>
      </c>
      <c r="J177" s="122"/>
      <c r="K177" s="123"/>
      <c r="L177" s="124">
        <f t="shared" si="11"/>
        <v>0</v>
      </c>
      <c r="M177" s="245"/>
      <c r="N177" s="243"/>
      <c r="O177" s="124">
        <f t="shared" si="12"/>
        <v>0</v>
      </c>
      <c r="P177" s="74"/>
    </row>
    <row r="178" spans="1:16" ht="36">
      <c r="A178" s="66">
        <v>3262</v>
      </c>
      <c r="B178" s="115" t="s">
        <v>185</v>
      </c>
      <c r="C178" s="116">
        <f t="shared" si="8"/>
        <v>0</v>
      </c>
      <c r="D178" s="122"/>
      <c r="E178" s="243"/>
      <c r="F178" s="244">
        <f t="shared" si="9"/>
        <v>0</v>
      </c>
      <c r="G178" s="122"/>
      <c r="H178" s="123"/>
      <c r="I178" s="124">
        <f t="shared" si="10"/>
        <v>0</v>
      </c>
      <c r="J178" s="122"/>
      <c r="K178" s="123"/>
      <c r="L178" s="124">
        <f t="shared" si="11"/>
        <v>0</v>
      </c>
      <c r="M178" s="245"/>
      <c r="N178" s="243"/>
      <c r="O178" s="124">
        <f t="shared" si="12"/>
        <v>0</v>
      </c>
      <c r="P178" s="74"/>
    </row>
    <row r="179" spans="1:16" ht="24">
      <c r="A179" s="66">
        <v>3263</v>
      </c>
      <c r="B179" s="115" t="s">
        <v>186</v>
      </c>
      <c r="C179" s="116">
        <f t="shared" si="8"/>
        <v>0</v>
      </c>
      <c r="D179" s="122"/>
      <c r="E179" s="243"/>
      <c r="F179" s="244">
        <f t="shared" si="9"/>
        <v>0</v>
      </c>
      <c r="G179" s="122"/>
      <c r="H179" s="123"/>
      <c r="I179" s="124">
        <f t="shared" si="10"/>
        <v>0</v>
      </c>
      <c r="J179" s="122"/>
      <c r="K179" s="123"/>
      <c r="L179" s="124">
        <f t="shared" si="11"/>
        <v>0</v>
      </c>
      <c r="M179" s="245"/>
      <c r="N179" s="243"/>
      <c r="O179" s="124">
        <f t="shared" si="12"/>
        <v>0</v>
      </c>
      <c r="P179" s="74"/>
    </row>
    <row r="180" spans="1:16" ht="84">
      <c r="A180" s="260">
        <v>3290</v>
      </c>
      <c r="B180" s="104" t="s">
        <v>187</v>
      </c>
      <c r="C180" s="116">
        <f aca="true" t="shared" si="14" ref="C180:C256">F180+I180+L180+O180</f>
        <v>0</v>
      </c>
      <c r="D180" s="265">
        <f>SUM(D181:D184)</f>
        <v>0</v>
      </c>
      <c r="E180" s="263">
        <f>SUM(E181:E184)</f>
        <v>0</v>
      </c>
      <c r="F180" s="264">
        <f t="shared" si="9"/>
        <v>0</v>
      </c>
      <c r="G180" s="265">
        <f>SUM(G181:G184)</f>
        <v>0</v>
      </c>
      <c r="H180" s="262">
        <f>SUM(H181:H184)</f>
        <v>0</v>
      </c>
      <c r="I180" s="266">
        <f t="shared" si="10"/>
        <v>0</v>
      </c>
      <c r="J180" s="265">
        <f>SUM(J181:J184)</f>
        <v>0</v>
      </c>
      <c r="K180" s="262">
        <f>SUM(K181:K184)</f>
        <v>0</v>
      </c>
      <c r="L180" s="266">
        <f t="shared" si="11"/>
        <v>0</v>
      </c>
      <c r="M180" s="284">
        <f>SUM(M181:M184)</f>
        <v>0</v>
      </c>
      <c r="N180" s="285">
        <f>SUM(N181:N184)</f>
        <v>0</v>
      </c>
      <c r="O180" s="286">
        <f t="shared" si="12"/>
        <v>0</v>
      </c>
      <c r="P180" s="287"/>
    </row>
    <row r="181" spans="1:16" ht="72">
      <c r="A181" s="66">
        <v>3291</v>
      </c>
      <c r="B181" s="115" t="s">
        <v>188</v>
      </c>
      <c r="C181" s="116">
        <f t="shared" si="14"/>
        <v>0</v>
      </c>
      <c r="D181" s="122"/>
      <c r="E181" s="243"/>
      <c r="F181" s="244">
        <f aca="true" t="shared" si="15" ref="F181:F244">D181+E181</f>
        <v>0</v>
      </c>
      <c r="G181" s="122"/>
      <c r="H181" s="123"/>
      <c r="I181" s="124">
        <f aca="true" t="shared" si="16" ref="I181:I244">G181+H181</f>
        <v>0</v>
      </c>
      <c r="J181" s="122"/>
      <c r="K181" s="123"/>
      <c r="L181" s="124">
        <f aca="true" t="shared" si="17" ref="L181:L244">J181+K181</f>
        <v>0</v>
      </c>
      <c r="M181" s="245"/>
      <c r="N181" s="243"/>
      <c r="O181" s="124">
        <f aca="true" t="shared" si="18" ref="O181:O244">M181+N181</f>
        <v>0</v>
      </c>
      <c r="P181" s="74"/>
    </row>
    <row r="182" spans="1:16" ht="72">
      <c r="A182" s="66">
        <v>3292</v>
      </c>
      <c r="B182" s="115" t="s">
        <v>189</v>
      </c>
      <c r="C182" s="116">
        <f t="shared" si="14"/>
        <v>0</v>
      </c>
      <c r="D182" s="122"/>
      <c r="E182" s="243"/>
      <c r="F182" s="244">
        <f t="shared" si="15"/>
        <v>0</v>
      </c>
      <c r="G182" s="122"/>
      <c r="H182" s="123"/>
      <c r="I182" s="124">
        <f t="shared" si="16"/>
        <v>0</v>
      </c>
      <c r="J182" s="122"/>
      <c r="K182" s="123"/>
      <c r="L182" s="124">
        <f t="shared" si="17"/>
        <v>0</v>
      </c>
      <c r="M182" s="245"/>
      <c r="N182" s="243"/>
      <c r="O182" s="124">
        <f t="shared" si="18"/>
        <v>0</v>
      </c>
      <c r="P182" s="74"/>
    </row>
    <row r="183" spans="1:16" ht="72">
      <c r="A183" s="66">
        <v>3293</v>
      </c>
      <c r="B183" s="115" t="s">
        <v>190</v>
      </c>
      <c r="C183" s="116">
        <f t="shared" si="14"/>
        <v>0</v>
      </c>
      <c r="D183" s="122"/>
      <c r="E183" s="243"/>
      <c r="F183" s="244">
        <f t="shared" si="15"/>
        <v>0</v>
      </c>
      <c r="G183" s="122"/>
      <c r="H183" s="123"/>
      <c r="I183" s="124">
        <f t="shared" si="16"/>
        <v>0</v>
      </c>
      <c r="J183" s="122"/>
      <c r="K183" s="123"/>
      <c r="L183" s="124">
        <f t="shared" si="17"/>
        <v>0</v>
      </c>
      <c r="M183" s="245"/>
      <c r="N183" s="243"/>
      <c r="O183" s="124">
        <f t="shared" si="18"/>
        <v>0</v>
      </c>
      <c r="P183" s="74"/>
    </row>
    <row r="184" spans="1:16" ht="60">
      <c r="A184" s="288">
        <v>3294</v>
      </c>
      <c r="B184" s="115" t="s">
        <v>191</v>
      </c>
      <c r="C184" s="289">
        <f t="shared" si="14"/>
        <v>0</v>
      </c>
      <c r="D184" s="293"/>
      <c r="E184" s="291"/>
      <c r="F184" s="292">
        <f t="shared" si="15"/>
        <v>0</v>
      </c>
      <c r="G184" s="293"/>
      <c r="H184" s="290"/>
      <c r="I184" s="294">
        <f t="shared" si="16"/>
        <v>0</v>
      </c>
      <c r="J184" s="293"/>
      <c r="K184" s="290"/>
      <c r="L184" s="294">
        <f t="shared" si="17"/>
        <v>0</v>
      </c>
      <c r="M184" s="295"/>
      <c r="N184" s="291"/>
      <c r="O184" s="294">
        <f t="shared" si="18"/>
        <v>0</v>
      </c>
      <c r="P184" s="287"/>
    </row>
    <row r="185" spans="1:16" ht="48">
      <c r="A185" s="143">
        <v>3300</v>
      </c>
      <c r="B185" s="283" t="s">
        <v>192</v>
      </c>
      <c r="C185" s="296">
        <f t="shared" si="14"/>
        <v>0</v>
      </c>
      <c r="D185" s="299">
        <f>SUM(D186:D187)</f>
        <v>0</v>
      </c>
      <c r="E185" s="230">
        <f>SUM(E186:E187)</f>
        <v>0</v>
      </c>
      <c r="F185" s="298">
        <f t="shared" si="15"/>
        <v>0</v>
      </c>
      <c r="G185" s="299">
        <f>SUM(G186:G187)</f>
        <v>0</v>
      </c>
      <c r="H185" s="297">
        <f>SUM(H186:H187)</f>
        <v>0</v>
      </c>
      <c r="I185" s="231">
        <f t="shared" si="16"/>
        <v>0</v>
      </c>
      <c r="J185" s="299">
        <f>SUM(J186:J187)</f>
        <v>0</v>
      </c>
      <c r="K185" s="297">
        <f>SUM(K186:K187)</f>
        <v>0</v>
      </c>
      <c r="L185" s="231">
        <f t="shared" si="17"/>
        <v>0</v>
      </c>
      <c r="M185" s="229">
        <f>SUM(M186:M187)</f>
        <v>0</v>
      </c>
      <c r="N185" s="230">
        <f>SUM(N186:N187)</f>
        <v>0</v>
      </c>
      <c r="O185" s="231">
        <f t="shared" si="18"/>
        <v>0</v>
      </c>
      <c r="P185" s="232"/>
    </row>
    <row r="186" spans="1:16" ht="48">
      <c r="A186" s="161">
        <v>3310</v>
      </c>
      <c r="B186" s="162" t="s">
        <v>193</v>
      </c>
      <c r="C186" s="174">
        <f t="shared" si="14"/>
        <v>0</v>
      </c>
      <c r="D186" s="256"/>
      <c r="E186" s="254"/>
      <c r="F186" s="255">
        <f t="shared" si="15"/>
        <v>0</v>
      </c>
      <c r="G186" s="256"/>
      <c r="H186" s="253"/>
      <c r="I186" s="257">
        <f t="shared" si="16"/>
        <v>0</v>
      </c>
      <c r="J186" s="256"/>
      <c r="K186" s="253"/>
      <c r="L186" s="257">
        <f t="shared" si="17"/>
        <v>0</v>
      </c>
      <c r="M186" s="258"/>
      <c r="N186" s="254"/>
      <c r="O186" s="257">
        <f t="shared" si="18"/>
        <v>0</v>
      </c>
      <c r="P186" s="172"/>
    </row>
    <row r="187" spans="1:16" ht="58.5" customHeight="1">
      <c r="A187" s="56">
        <v>3320</v>
      </c>
      <c r="B187" s="104" t="s">
        <v>194</v>
      </c>
      <c r="C187" s="105">
        <f t="shared" si="14"/>
        <v>0</v>
      </c>
      <c r="D187" s="111"/>
      <c r="E187" s="240"/>
      <c r="F187" s="241">
        <f t="shared" si="15"/>
        <v>0</v>
      </c>
      <c r="G187" s="111"/>
      <c r="H187" s="112"/>
      <c r="I187" s="113">
        <f t="shared" si="16"/>
        <v>0</v>
      </c>
      <c r="J187" s="111"/>
      <c r="K187" s="112"/>
      <c r="L187" s="113">
        <f t="shared" si="17"/>
        <v>0</v>
      </c>
      <c r="M187" s="242"/>
      <c r="N187" s="240"/>
      <c r="O187" s="113">
        <f t="shared" si="18"/>
        <v>0</v>
      </c>
      <c r="P187" s="64"/>
    </row>
    <row r="188" spans="1:16" ht="12">
      <c r="A188" s="300">
        <v>4000</v>
      </c>
      <c r="B188" s="217" t="s">
        <v>195</v>
      </c>
      <c r="C188" s="218">
        <f t="shared" si="14"/>
        <v>0</v>
      </c>
      <c r="D188" s="222">
        <f>SUM(D189,D192)</f>
        <v>0</v>
      </c>
      <c r="E188" s="220">
        <f>SUM(E189,E192)</f>
        <v>0</v>
      </c>
      <c r="F188" s="221">
        <f t="shared" si="15"/>
        <v>0</v>
      </c>
      <c r="G188" s="222">
        <f>SUM(G189,G192)</f>
        <v>0</v>
      </c>
      <c r="H188" s="219">
        <f>SUM(H189,H192)</f>
        <v>0</v>
      </c>
      <c r="I188" s="223">
        <f t="shared" si="16"/>
        <v>0</v>
      </c>
      <c r="J188" s="222">
        <f>SUM(J189,J192)</f>
        <v>0</v>
      </c>
      <c r="K188" s="219">
        <f>SUM(K189,K192)</f>
        <v>0</v>
      </c>
      <c r="L188" s="223">
        <f t="shared" si="17"/>
        <v>0</v>
      </c>
      <c r="M188" s="224">
        <f>SUM(M189,M192)</f>
        <v>0</v>
      </c>
      <c r="N188" s="220">
        <f>SUM(N189,N192)</f>
        <v>0</v>
      </c>
      <c r="O188" s="223">
        <f t="shared" si="18"/>
        <v>0</v>
      </c>
      <c r="P188" s="225"/>
    </row>
    <row r="189" spans="1:16" ht="24">
      <c r="A189" s="301">
        <v>4200</v>
      </c>
      <c r="B189" s="226" t="s">
        <v>196</v>
      </c>
      <c r="C189" s="89">
        <f t="shared" si="14"/>
        <v>0</v>
      </c>
      <c r="D189" s="100">
        <f>SUM(D190,D191)</f>
        <v>0</v>
      </c>
      <c r="E189" s="227">
        <f>SUM(E190,E191)</f>
        <v>0</v>
      </c>
      <c r="F189" s="228">
        <f t="shared" si="15"/>
        <v>0</v>
      </c>
      <c r="G189" s="100">
        <f>SUM(G190,G191)</f>
        <v>0</v>
      </c>
      <c r="H189" s="101">
        <f>SUM(H190,H191)</f>
        <v>0</v>
      </c>
      <c r="I189" s="102">
        <f t="shared" si="16"/>
        <v>0</v>
      </c>
      <c r="J189" s="100">
        <f>SUM(J190,J191)</f>
        <v>0</v>
      </c>
      <c r="K189" s="101">
        <f>SUM(K190,K191)</f>
        <v>0</v>
      </c>
      <c r="L189" s="102">
        <f t="shared" si="17"/>
        <v>0</v>
      </c>
      <c r="M189" s="259">
        <f>SUM(M190,M191)</f>
        <v>0</v>
      </c>
      <c r="N189" s="227">
        <f>SUM(N190,N191)</f>
        <v>0</v>
      </c>
      <c r="O189" s="102">
        <f t="shared" si="18"/>
        <v>0</v>
      </c>
      <c r="P189" s="98"/>
    </row>
    <row r="190" spans="1:16" ht="36">
      <c r="A190" s="260">
        <v>4240</v>
      </c>
      <c r="B190" s="104" t="s">
        <v>197</v>
      </c>
      <c r="C190" s="105">
        <f t="shared" si="14"/>
        <v>0</v>
      </c>
      <c r="D190" s="111"/>
      <c r="E190" s="240"/>
      <c r="F190" s="241">
        <f t="shared" si="15"/>
        <v>0</v>
      </c>
      <c r="G190" s="111"/>
      <c r="H190" s="112"/>
      <c r="I190" s="113">
        <f t="shared" si="16"/>
        <v>0</v>
      </c>
      <c r="J190" s="111"/>
      <c r="K190" s="112"/>
      <c r="L190" s="113">
        <f t="shared" si="17"/>
        <v>0</v>
      </c>
      <c r="M190" s="242"/>
      <c r="N190" s="240"/>
      <c r="O190" s="113">
        <f t="shared" si="18"/>
        <v>0</v>
      </c>
      <c r="P190" s="64"/>
    </row>
    <row r="191" spans="1:16" ht="24">
      <c r="A191" s="246">
        <v>4250</v>
      </c>
      <c r="B191" s="115" t="s">
        <v>198</v>
      </c>
      <c r="C191" s="116">
        <f t="shared" si="14"/>
        <v>0</v>
      </c>
      <c r="D191" s="122"/>
      <c r="E191" s="243"/>
      <c r="F191" s="244">
        <f t="shared" si="15"/>
        <v>0</v>
      </c>
      <c r="G191" s="122"/>
      <c r="H191" s="123"/>
      <c r="I191" s="124">
        <f t="shared" si="16"/>
        <v>0</v>
      </c>
      <c r="J191" s="122"/>
      <c r="K191" s="123"/>
      <c r="L191" s="124">
        <f t="shared" si="17"/>
        <v>0</v>
      </c>
      <c r="M191" s="245"/>
      <c r="N191" s="243"/>
      <c r="O191" s="124">
        <f t="shared" si="18"/>
        <v>0</v>
      </c>
      <c r="P191" s="74"/>
    </row>
    <row r="192" spans="1:16" ht="12">
      <c r="A192" s="88">
        <v>4300</v>
      </c>
      <c r="B192" s="226" t="s">
        <v>199</v>
      </c>
      <c r="C192" s="89">
        <f t="shared" si="14"/>
        <v>0</v>
      </c>
      <c r="D192" s="100">
        <f>SUM(D193)</f>
        <v>0</v>
      </c>
      <c r="E192" s="227">
        <f>SUM(E193)</f>
        <v>0</v>
      </c>
      <c r="F192" s="228">
        <f t="shared" si="15"/>
        <v>0</v>
      </c>
      <c r="G192" s="100">
        <f>SUM(G193)</f>
        <v>0</v>
      </c>
      <c r="H192" s="101">
        <f>SUM(H193)</f>
        <v>0</v>
      </c>
      <c r="I192" s="102">
        <f t="shared" si="16"/>
        <v>0</v>
      </c>
      <c r="J192" s="100">
        <f>SUM(J193)</f>
        <v>0</v>
      </c>
      <c r="K192" s="101">
        <f>SUM(K193)</f>
        <v>0</v>
      </c>
      <c r="L192" s="102">
        <f t="shared" si="17"/>
        <v>0</v>
      </c>
      <c r="M192" s="259">
        <f>SUM(M193)</f>
        <v>0</v>
      </c>
      <c r="N192" s="227">
        <f>SUM(N193)</f>
        <v>0</v>
      </c>
      <c r="O192" s="102">
        <f t="shared" si="18"/>
        <v>0</v>
      </c>
      <c r="P192" s="98"/>
    </row>
    <row r="193" spans="1:16" ht="24">
      <c r="A193" s="260">
        <v>4310</v>
      </c>
      <c r="B193" s="104" t="s">
        <v>200</v>
      </c>
      <c r="C193" s="105">
        <f t="shared" si="14"/>
        <v>0</v>
      </c>
      <c r="D193" s="265">
        <f>SUM(D194:D194)</f>
        <v>0</v>
      </c>
      <c r="E193" s="263">
        <f>SUM(E194:E194)</f>
        <v>0</v>
      </c>
      <c r="F193" s="264">
        <f t="shared" si="15"/>
        <v>0</v>
      </c>
      <c r="G193" s="265">
        <f>SUM(G194:G194)</f>
        <v>0</v>
      </c>
      <c r="H193" s="262">
        <f>SUM(H194:H194)</f>
        <v>0</v>
      </c>
      <c r="I193" s="266">
        <f t="shared" si="16"/>
        <v>0</v>
      </c>
      <c r="J193" s="265">
        <f>SUM(J194:J194)</f>
        <v>0</v>
      </c>
      <c r="K193" s="262">
        <f>SUM(K194:K194)</f>
        <v>0</v>
      </c>
      <c r="L193" s="266">
        <f t="shared" si="17"/>
        <v>0</v>
      </c>
      <c r="M193" s="267">
        <f>SUM(M194:M194)</f>
        <v>0</v>
      </c>
      <c r="N193" s="263">
        <f>SUM(N194:N194)</f>
        <v>0</v>
      </c>
      <c r="O193" s="266">
        <f t="shared" si="18"/>
        <v>0</v>
      </c>
      <c r="P193" s="64"/>
    </row>
    <row r="194" spans="1:16" ht="36">
      <c r="A194" s="66">
        <v>4311</v>
      </c>
      <c r="B194" s="115" t="s">
        <v>201</v>
      </c>
      <c r="C194" s="116">
        <f t="shared" si="14"/>
        <v>0</v>
      </c>
      <c r="D194" s="122"/>
      <c r="E194" s="243"/>
      <c r="F194" s="244">
        <f t="shared" si="15"/>
        <v>0</v>
      </c>
      <c r="G194" s="122"/>
      <c r="H194" s="123"/>
      <c r="I194" s="124">
        <f t="shared" si="16"/>
        <v>0</v>
      </c>
      <c r="J194" s="122"/>
      <c r="K194" s="123"/>
      <c r="L194" s="124">
        <f t="shared" si="17"/>
        <v>0</v>
      </c>
      <c r="M194" s="245"/>
      <c r="N194" s="243"/>
      <c r="O194" s="124">
        <f t="shared" si="18"/>
        <v>0</v>
      </c>
      <c r="P194" s="74"/>
    </row>
    <row r="195" spans="1:16" s="32" customFormat="1" ht="24">
      <c r="A195" s="302"/>
      <c r="B195" s="26" t="s">
        <v>202</v>
      </c>
      <c r="C195" s="210">
        <f t="shared" si="14"/>
        <v>0</v>
      </c>
      <c r="D195" s="214">
        <f>SUM(D196,D231,D269)</f>
        <v>0</v>
      </c>
      <c r="E195" s="212">
        <f>SUM(E196,E231,E269)</f>
        <v>0</v>
      </c>
      <c r="F195" s="213">
        <f t="shared" si="15"/>
        <v>0</v>
      </c>
      <c r="G195" s="214">
        <f>SUM(G196,G231,G269)</f>
        <v>0</v>
      </c>
      <c r="H195" s="211">
        <f>SUM(H196,H231,H269)</f>
        <v>0</v>
      </c>
      <c r="I195" s="215">
        <f t="shared" si="16"/>
        <v>0</v>
      </c>
      <c r="J195" s="214">
        <f>SUM(J196,J231,J269)</f>
        <v>0</v>
      </c>
      <c r="K195" s="211">
        <f>SUM(K196,K231,K269)</f>
        <v>0</v>
      </c>
      <c r="L195" s="215">
        <f t="shared" si="17"/>
        <v>0</v>
      </c>
      <c r="M195" s="303">
        <f>SUM(M196,M231,M269)</f>
        <v>0</v>
      </c>
      <c r="N195" s="304">
        <f>SUM(N196,N231,N269)</f>
        <v>0</v>
      </c>
      <c r="O195" s="305">
        <f t="shared" si="18"/>
        <v>0</v>
      </c>
      <c r="P195" s="306"/>
    </row>
    <row r="196" spans="1:16" ht="12">
      <c r="A196" s="217">
        <v>5000</v>
      </c>
      <c r="B196" s="217" t="s">
        <v>203</v>
      </c>
      <c r="C196" s="218">
        <f>F196+I196+L196+O196</f>
        <v>0</v>
      </c>
      <c r="D196" s="222">
        <f>D197+D205</f>
        <v>0</v>
      </c>
      <c r="E196" s="220">
        <f>E197+E205</f>
        <v>0</v>
      </c>
      <c r="F196" s="221">
        <f t="shared" si="15"/>
        <v>0</v>
      </c>
      <c r="G196" s="222">
        <f>G197+G205</f>
        <v>0</v>
      </c>
      <c r="H196" s="219">
        <f>H197+H205</f>
        <v>0</v>
      </c>
      <c r="I196" s="223">
        <f t="shared" si="16"/>
        <v>0</v>
      </c>
      <c r="J196" s="222">
        <f>J197+J205</f>
        <v>0</v>
      </c>
      <c r="K196" s="219">
        <f>K197+K205</f>
        <v>0</v>
      </c>
      <c r="L196" s="223">
        <f t="shared" si="17"/>
        <v>0</v>
      </c>
      <c r="M196" s="224">
        <f>M197+M205</f>
        <v>0</v>
      </c>
      <c r="N196" s="220">
        <f>N197+N205</f>
        <v>0</v>
      </c>
      <c r="O196" s="223">
        <f t="shared" si="18"/>
        <v>0</v>
      </c>
      <c r="P196" s="225"/>
    </row>
    <row r="197" spans="1:16" ht="12">
      <c r="A197" s="88">
        <v>5100</v>
      </c>
      <c r="B197" s="226" t="s">
        <v>204</v>
      </c>
      <c r="C197" s="89">
        <f t="shared" si="14"/>
        <v>0</v>
      </c>
      <c r="D197" s="100">
        <f>D198+D199+D202+D203+D204</f>
        <v>0</v>
      </c>
      <c r="E197" s="227">
        <f>E198+E199+E202+E203+E204</f>
        <v>0</v>
      </c>
      <c r="F197" s="228">
        <f t="shared" si="15"/>
        <v>0</v>
      </c>
      <c r="G197" s="100">
        <f>G198+G199+G202+G203+G204</f>
        <v>0</v>
      </c>
      <c r="H197" s="101">
        <f>H198+H199+H202+H203+H204</f>
        <v>0</v>
      </c>
      <c r="I197" s="102">
        <f t="shared" si="16"/>
        <v>0</v>
      </c>
      <c r="J197" s="100">
        <f>J198+J199+J202+J203+J204</f>
        <v>0</v>
      </c>
      <c r="K197" s="101">
        <f>K198+K199+K202+K203+K204</f>
        <v>0</v>
      </c>
      <c r="L197" s="102">
        <f t="shared" si="17"/>
        <v>0</v>
      </c>
      <c r="M197" s="259">
        <f>M198+M199+M202+M203+M204</f>
        <v>0</v>
      </c>
      <c r="N197" s="227">
        <f>N198+N199+N202+N203+N204</f>
        <v>0</v>
      </c>
      <c r="O197" s="102">
        <f t="shared" si="18"/>
        <v>0</v>
      </c>
      <c r="P197" s="98"/>
    </row>
    <row r="198" spans="1:16" ht="12">
      <c r="A198" s="260">
        <v>5110</v>
      </c>
      <c r="B198" s="104" t="s">
        <v>205</v>
      </c>
      <c r="C198" s="105">
        <f t="shared" si="14"/>
        <v>0</v>
      </c>
      <c r="D198" s="111"/>
      <c r="E198" s="240"/>
      <c r="F198" s="241">
        <f t="shared" si="15"/>
        <v>0</v>
      </c>
      <c r="G198" s="111"/>
      <c r="H198" s="112"/>
      <c r="I198" s="113">
        <f t="shared" si="16"/>
        <v>0</v>
      </c>
      <c r="J198" s="111"/>
      <c r="K198" s="112"/>
      <c r="L198" s="113">
        <f t="shared" si="17"/>
        <v>0</v>
      </c>
      <c r="M198" s="242"/>
      <c r="N198" s="240"/>
      <c r="O198" s="113">
        <f t="shared" si="18"/>
        <v>0</v>
      </c>
      <c r="P198" s="64"/>
    </row>
    <row r="199" spans="1:16" ht="24">
      <c r="A199" s="246">
        <v>5120</v>
      </c>
      <c r="B199" s="115" t="s">
        <v>206</v>
      </c>
      <c r="C199" s="116">
        <f t="shared" si="14"/>
        <v>0</v>
      </c>
      <c r="D199" s="250">
        <f>D200+D201</f>
        <v>0</v>
      </c>
      <c r="E199" s="248">
        <f>E200+E201</f>
        <v>0</v>
      </c>
      <c r="F199" s="249">
        <f t="shared" si="15"/>
        <v>0</v>
      </c>
      <c r="G199" s="250">
        <f>G200+G201</f>
        <v>0</v>
      </c>
      <c r="H199" s="247">
        <f>H200+H201</f>
        <v>0</v>
      </c>
      <c r="I199" s="251">
        <f t="shared" si="16"/>
        <v>0</v>
      </c>
      <c r="J199" s="250">
        <f>J200+J201</f>
        <v>0</v>
      </c>
      <c r="K199" s="247">
        <f>K200+K201</f>
        <v>0</v>
      </c>
      <c r="L199" s="251">
        <f t="shared" si="17"/>
        <v>0</v>
      </c>
      <c r="M199" s="252">
        <f>M200+M201</f>
        <v>0</v>
      </c>
      <c r="N199" s="248">
        <f>N200+N201</f>
        <v>0</v>
      </c>
      <c r="O199" s="251">
        <f t="shared" si="18"/>
        <v>0</v>
      </c>
      <c r="P199" s="74"/>
    </row>
    <row r="200" spans="1:16" ht="12">
      <c r="A200" s="66">
        <v>5121</v>
      </c>
      <c r="B200" s="115" t="s">
        <v>207</v>
      </c>
      <c r="C200" s="116">
        <f t="shared" si="14"/>
        <v>0</v>
      </c>
      <c r="D200" s="122"/>
      <c r="E200" s="243"/>
      <c r="F200" s="244">
        <f t="shared" si="15"/>
        <v>0</v>
      </c>
      <c r="G200" s="122"/>
      <c r="H200" s="123"/>
      <c r="I200" s="124">
        <f t="shared" si="16"/>
        <v>0</v>
      </c>
      <c r="J200" s="122"/>
      <c r="K200" s="123"/>
      <c r="L200" s="124">
        <f t="shared" si="17"/>
        <v>0</v>
      </c>
      <c r="M200" s="245"/>
      <c r="N200" s="243"/>
      <c r="O200" s="124">
        <f t="shared" si="18"/>
        <v>0</v>
      </c>
      <c r="P200" s="74"/>
    </row>
    <row r="201" spans="1:16" ht="35.25" customHeight="1">
      <c r="A201" s="66">
        <v>5129</v>
      </c>
      <c r="B201" s="115" t="s">
        <v>208</v>
      </c>
      <c r="C201" s="116">
        <f t="shared" si="14"/>
        <v>0</v>
      </c>
      <c r="D201" s="122"/>
      <c r="E201" s="243"/>
      <c r="F201" s="244">
        <f t="shared" si="15"/>
        <v>0</v>
      </c>
      <c r="G201" s="122"/>
      <c r="H201" s="123"/>
      <c r="I201" s="124">
        <f t="shared" si="16"/>
        <v>0</v>
      </c>
      <c r="J201" s="122"/>
      <c r="K201" s="123"/>
      <c r="L201" s="124">
        <f t="shared" si="17"/>
        <v>0</v>
      </c>
      <c r="M201" s="245"/>
      <c r="N201" s="243"/>
      <c r="O201" s="124">
        <f t="shared" si="18"/>
        <v>0</v>
      </c>
      <c r="P201" s="74"/>
    </row>
    <row r="202" spans="1:16" ht="12">
      <c r="A202" s="246">
        <v>5130</v>
      </c>
      <c r="B202" s="115" t="s">
        <v>209</v>
      </c>
      <c r="C202" s="116">
        <f t="shared" si="14"/>
        <v>0</v>
      </c>
      <c r="D202" s="122"/>
      <c r="E202" s="243"/>
      <c r="F202" s="244">
        <f t="shared" si="15"/>
        <v>0</v>
      </c>
      <c r="G202" s="122"/>
      <c r="H202" s="123"/>
      <c r="I202" s="124">
        <f t="shared" si="16"/>
        <v>0</v>
      </c>
      <c r="J202" s="122"/>
      <c r="K202" s="123"/>
      <c r="L202" s="124">
        <f t="shared" si="17"/>
        <v>0</v>
      </c>
      <c r="M202" s="245"/>
      <c r="N202" s="243"/>
      <c r="O202" s="124">
        <f t="shared" si="18"/>
        <v>0</v>
      </c>
      <c r="P202" s="74"/>
    </row>
    <row r="203" spans="1:16" ht="12">
      <c r="A203" s="246">
        <v>5140</v>
      </c>
      <c r="B203" s="115" t="s">
        <v>210</v>
      </c>
      <c r="C203" s="116">
        <f t="shared" si="14"/>
        <v>0</v>
      </c>
      <c r="D203" s="122"/>
      <c r="E203" s="243"/>
      <c r="F203" s="244">
        <f t="shared" si="15"/>
        <v>0</v>
      </c>
      <c r="G203" s="122"/>
      <c r="H203" s="123"/>
      <c r="I203" s="124">
        <f t="shared" si="16"/>
        <v>0</v>
      </c>
      <c r="J203" s="122"/>
      <c r="K203" s="123"/>
      <c r="L203" s="124">
        <f t="shared" si="17"/>
        <v>0</v>
      </c>
      <c r="M203" s="245"/>
      <c r="N203" s="243"/>
      <c r="O203" s="124">
        <f t="shared" si="18"/>
        <v>0</v>
      </c>
      <c r="P203" s="74"/>
    </row>
    <row r="204" spans="1:16" ht="24">
      <c r="A204" s="246">
        <v>5170</v>
      </c>
      <c r="B204" s="115" t="s">
        <v>211</v>
      </c>
      <c r="C204" s="116">
        <f t="shared" si="14"/>
        <v>0</v>
      </c>
      <c r="D204" s="122"/>
      <c r="E204" s="243"/>
      <c r="F204" s="244">
        <f t="shared" si="15"/>
        <v>0</v>
      </c>
      <c r="G204" s="122"/>
      <c r="H204" s="123"/>
      <c r="I204" s="124">
        <f t="shared" si="16"/>
        <v>0</v>
      </c>
      <c r="J204" s="122"/>
      <c r="K204" s="123"/>
      <c r="L204" s="124">
        <f t="shared" si="17"/>
        <v>0</v>
      </c>
      <c r="M204" s="245"/>
      <c r="N204" s="243"/>
      <c r="O204" s="124">
        <f t="shared" si="18"/>
        <v>0</v>
      </c>
      <c r="P204" s="74"/>
    </row>
    <row r="205" spans="1:16" ht="12">
      <c r="A205" s="88">
        <v>5200</v>
      </c>
      <c r="B205" s="226" t="s">
        <v>212</v>
      </c>
      <c r="C205" s="89">
        <f t="shared" si="14"/>
        <v>0</v>
      </c>
      <c r="D205" s="100">
        <f>D206+D216+D217+D226+D227+D228+D230</f>
        <v>0</v>
      </c>
      <c r="E205" s="227">
        <f>E206+E216+E217+E226+E227+E228+E230</f>
        <v>0</v>
      </c>
      <c r="F205" s="228">
        <f t="shared" si="15"/>
        <v>0</v>
      </c>
      <c r="G205" s="100">
        <f>G206+G216+G217+G226+G227+G228+G230</f>
        <v>0</v>
      </c>
      <c r="H205" s="101">
        <f>H206+H216+H217+H226+H227+H228+H230</f>
        <v>0</v>
      </c>
      <c r="I205" s="102">
        <f t="shared" si="16"/>
        <v>0</v>
      </c>
      <c r="J205" s="100">
        <f>J206+J216+J217+J226+J227+J228+J230</f>
        <v>0</v>
      </c>
      <c r="K205" s="101">
        <f>K206+K216+K217+K226+K227+K228+K230</f>
        <v>0</v>
      </c>
      <c r="L205" s="102">
        <f t="shared" si="17"/>
        <v>0</v>
      </c>
      <c r="M205" s="259">
        <f>M206+M216+M217+M226+M227+M228+M230</f>
        <v>0</v>
      </c>
      <c r="N205" s="227">
        <f>N206+N216+N217+N226+N227+N228+N230</f>
        <v>0</v>
      </c>
      <c r="O205" s="102">
        <f t="shared" si="18"/>
        <v>0</v>
      </c>
      <c r="P205" s="98"/>
    </row>
    <row r="206" spans="1:16" ht="12">
      <c r="A206" s="233">
        <v>5210</v>
      </c>
      <c r="B206" s="162" t="s">
        <v>213</v>
      </c>
      <c r="C206" s="174">
        <f t="shared" si="14"/>
        <v>0</v>
      </c>
      <c r="D206" s="237">
        <f>SUM(D207:D215)</f>
        <v>0</v>
      </c>
      <c r="E206" s="235">
        <f>SUM(E207:E215)</f>
        <v>0</v>
      </c>
      <c r="F206" s="236">
        <f t="shared" si="15"/>
        <v>0</v>
      </c>
      <c r="G206" s="237">
        <f>SUM(G207:G215)</f>
        <v>0</v>
      </c>
      <c r="H206" s="234">
        <f>SUM(H207:H215)</f>
        <v>0</v>
      </c>
      <c r="I206" s="238">
        <f t="shared" si="16"/>
        <v>0</v>
      </c>
      <c r="J206" s="237">
        <f>SUM(J207:J215)</f>
        <v>0</v>
      </c>
      <c r="K206" s="234">
        <f>SUM(K207:K215)</f>
        <v>0</v>
      </c>
      <c r="L206" s="238">
        <f t="shared" si="17"/>
        <v>0</v>
      </c>
      <c r="M206" s="239">
        <f>SUM(M207:M215)</f>
        <v>0</v>
      </c>
      <c r="N206" s="235">
        <f>SUM(N207:N215)</f>
        <v>0</v>
      </c>
      <c r="O206" s="238">
        <f t="shared" si="18"/>
        <v>0</v>
      </c>
      <c r="P206" s="172"/>
    </row>
    <row r="207" spans="1:16" ht="12">
      <c r="A207" s="56">
        <v>5211</v>
      </c>
      <c r="B207" s="104" t="s">
        <v>214</v>
      </c>
      <c r="C207" s="116">
        <f t="shared" si="14"/>
        <v>0</v>
      </c>
      <c r="D207" s="111"/>
      <c r="E207" s="240"/>
      <c r="F207" s="241">
        <f t="shared" si="15"/>
        <v>0</v>
      </c>
      <c r="G207" s="111"/>
      <c r="H207" s="112"/>
      <c r="I207" s="113">
        <f t="shared" si="16"/>
        <v>0</v>
      </c>
      <c r="J207" s="111"/>
      <c r="K207" s="112"/>
      <c r="L207" s="113">
        <f t="shared" si="17"/>
        <v>0</v>
      </c>
      <c r="M207" s="242"/>
      <c r="N207" s="240"/>
      <c r="O207" s="113">
        <f t="shared" si="18"/>
        <v>0</v>
      </c>
      <c r="P207" s="64"/>
    </row>
    <row r="208" spans="1:16" ht="12">
      <c r="A208" s="66">
        <v>5212</v>
      </c>
      <c r="B208" s="115" t="s">
        <v>215</v>
      </c>
      <c r="C208" s="116">
        <f t="shared" si="14"/>
        <v>0</v>
      </c>
      <c r="D208" s="122"/>
      <c r="E208" s="243"/>
      <c r="F208" s="244">
        <f t="shared" si="15"/>
        <v>0</v>
      </c>
      <c r="G208" s="122"/>
      <c r="H208" s="123"/>
      <c r="I208" s="124">
        <f t="shared" si="16"/>
        <v>0</v>
      </c>
      <c r="J208" s="122"/>
      <c r="K208" s="123"/>
      <c r="L208" s="124">
        <f t="shared" si="17"/>
        <v>0</v>
      </c>
      <c r="M208" s="245"/>
      <c r="N208" s="243"/>
      <c r="O208" s="124">
        <f t="shared" si="18"/>
        <v>0</v>
      </c>
      <c r="P208" s="74"/>
    </row>
    <row r="209" spans="1:16" ht="12">
      <c r="A209" s="66">
        <v>5213</v>
      </c>
      <c r="B209" s="115" t="s">
        <v>216</v>
      </c>
      <c r="C209" s="116">
        <f t="shared" si="14"/>
        <v>0</v>
      </c>
      <c r="D209" s="122"/>
      <c r="E209" s="243"/>
      <c r="F209" s="244">
        <f t="shared" si="15"/>
        <v>0</v>
      </c>
      <c r="G209" s="122"/>
      <c r="H209" s="123"/>
      <c r="I209" s="124">
        <f t="shared" si="16"/>
        <v>0</v>
      </c>
      <c r="J209" s="122"/>
      <c r="K209" s="123"/>
      <c r="L209" s="124">
        <f t="shared" si="17"/>
        <v>0</v>
      </c>
      <c r="M209" s="245"/>
      <c r="N209" s="243"/>
      <c r="O209" s="124">
        <f t="shared" si="18"/>
        <v>0</v>
      </c>
      <c r="P209" s="74"/>
    </row>
    <row r="210" spans="1:16" ht="12">
      <c r="A210" s="66">
        <v>5214</v>
      </c>
      <c r="B210" s="115" t="s">
        <v>217</v>
      </c>
      <c r="C210" s="116">
        <f t="shared" si="14"/>
        <v>0</v>
      </c>
      <c r="D210" s="122"/>
      <c r="E210" s="243"/>
      <c r="F210" s="244">
        <f t="shared" si="15"/>
        <v>0</v>
      </c>
      <c r="G210" s="122"/>
      <c r="H210" s="123"/>
      <c r="I210" s="124">
        <f t="shared" si="16"/>
        <v>0</v>
      </c>
      <c r="J210" s="122"/>
      <c r="K210" s="123"/>
      <c r="L210" s="124">
        <f t="shared" si="17"/>
        <v>0</v>
      </c>
      <c r="M210" s="245"/>
      <c r="N210" s="243"/>
      <c r="O210" s="124">
        <f t="shared" si="18"/>
        <v>0</v>
      </c>
      <c r="P210" s="74"/>
    </row>
    <row r="211" spans="1:16" ht="12">
      <c r="A211" s="66">
        <v>5215</v>
      </c>
      <c r="B211" s="115" t="s">
        <v>218</v>
      </c>
      <c r="C211" s="116">
        <f t="shared" si="14"/>
        <v>0</v>
      </c>
      <c r="D211" s="122"/>
      <c r="E211" s="243"/>
      <c r="F211" s="244">
        <f t="shared" si="15"/>
        <v>0</v>
      </c>
      <c r="G211" s="122"/>
      <c r="H211" s="123"/>
      <c r="I211" s="124">
        <f t="shared" si="16"/>
        <v>0</v>
      </c>
      <c r="J211" s="122"/>
      <c r="K211" s="123"/>
      <c r="L211" s="124">
        <f t="shared" si="17"/>
        <v>0</v>
      </c>
      <c r="M211" s="245"/>
      <c r="N211" s="243"/>
      <c r="O211" s="124">
        <f t="shared" si="18"/>
        <v>0</v>
      </c>
      <c r="P211" s="74"/>
    </row>
    <row r="212" spans="1:16" ht="24">
      <c r="A212" s="66">
        <v>5216</v>
      </c>
      <c r="B212" s="115" t="s">
        <v>219</v>
      </c>
      <c r="C212" s="116">
        <f t="shared" si="14"/>
        <v>0</v>
      </c>
      <c r="D212" s="122"/>
      <c r="E212" s="243"/>
      <c r="F212" s="244">
        <f t="shared" si="15"/>
        <v>0</v>
      </c>
      <c r="G212" s="122"/>
      <c r="H212" s="123"/>
      <c r="I212" s="124">
        <f t="shared" si="16"/>
        <v>0</v>
      </c>
      <c r="J212" s="122"/>
      <c r="K212" s="123"/>
      <c r="L212" s="124">
        <f t="shared" si="17"/>
        <v>0</v>
      </c>
      <c r="M212" s="245"/>
      <c r="N212" s="243"/>
      <c r="O212" s="124">
        <f t="shared" si="18"/>
        <v>0</v>
      </c>
      <c r="P212" s="74"/>
    </row>
    <row r="213" spans="1:16" ht="12">
      <c r="A213" s="66">
        <v>5217</v>
      </c>
      <c r="B213" s="115" t="s">
        <v>220</v>
      </c>
      <c r="C213" s="116">
        <f t="shared" si="14"/>
        <v>0</v>
      </c>
      <c r="D213" s="122"/>
      <c r="E213" s="243"/>
      <c r="F213" s="244">
        <f t="shared" si="15"/>
        <v>0</v>
      </c>
      <c r="G213" s="122"/>
      <c r="H213" s="123"/>
      <c r="I213" s="124">
        <f t="shared" si="16"/>
        <v>0</v>
      </c>
      <c r="J213" s="122"/>
      <c r="K213" s="123"/>
      <c r="L213" s="124">
        <f t="shared" si="17"/>
        <v>0</v>
      </c>
      <c r="M213" s="245"/>
      <c r="N213" s="243"/>
      <c r="O213" s="124">
        <f t="shared" si="18"/>
        <v>0</v>
      </c>
      <c r="P213" s="74"/>
    </row>
    <row r="214" spans="1:16" ht="12">
      <c r="A214" s="66">
        <v>5218</v>
      </c>
      <c r="B214" s="115" t="s">
        <v>221</v>
      </c>
      <c r="C214" s="116">
        <f t="shared" si="14"/>
        <v>0</v>
      </c>
      <c r="D214" s="122"/>
      <c r="E214" s="243"/>
      <c r="F214" s="244">
        <f t="shared" si="15"/>
        <v>0</v>
      </c>
      <c r="G214" s="122"/>
      <c r="H214" s="123"/>
      <c r="I214" s="124">
        <f t="shared" si="16"/>
        <v>0</v>
      </c>
      <c r="J214" s="122"/>
      <c r="K214" s="123"/>
      <c r="L214" s="124">
        <f t="shared" si="17"/>
        <v>0</v>
      </c>
      <c r="M214" s="245"/>
      <c r="N214" s="243"/>
      <c r="O214" s="124">
        <f t="shared" si="18"/>
        <v>0</v>
      </c>
      <c r="P214" s="74"/>
    </row>
    <row r="215" spans="1:16" ht="12">
      <c r="A215" s="66">
        <v>5219</v>
      </c>
      <c r="B215" s="115" t="s">
        <v>222</v>
      </c>
      <c r="C215" s="116">
        <f t="shared" si="14"/>
        <v>0</v>
      </c>
      <c r="D215" s="122"/>
      <c r="E215" s="243"/>
      <c r="F215" s="244">
        <f t="shared" si="15"/>
        <v>0</v>
      </c>
      <c r="G215" s="122"/>
      <c r="H215" s="123"/>
      <c r="I215" s="124">
        <f t="shared" si="16"/>
        <v>0</v>
      </c>
      <c r="J215" s="122"/>
      <c r="K215" s="123"/>
      <c r="L215" s="124">
        <f t="shared" si="17"/>
        <v>0</v>
      </c>
      <c r="M215" s="245"/>
      <c r="N215" s="243"/>
      <c r="O215" s="124">
        <f t="shared" si="18"/>
        <v>0</v>
      </c>
      <c r="P215" s="74"/>
    </row>
    <row r="216" spans="1:16" ht="13.5" customHeight="1">
      <c r="A216" s="246">
        <v>5220</v>
      </c>
      <c r="B216" s="115" t="s">
        <v>223</v>
      </c>
      <c r="C216" s="116">
        <f t="shared" si="14"/>
        <v>0</v>
      </c>
      <c r="D216" s="122"/>
      <c r="E216" s="243"/>
      <c r="F216" s="244">
        <f t="shared" si="15"/>
        <v>0</v>
      </c>
      <c r="G216" s="122"/>
      <c r="H216" s="123"/>
      <c r="I216" s="124">
        <f t="shared" si="16"/>
        <v>0</v>
      </c>
      <c r="J216" s="122"/>
      <c r="K216" s="123"/>
      <c r="L216" s="124">
        <f t="shared" si="17"/>
        <v>0</v>
      </c>
      <c r="M216" s="245"/>
      <c r="N216" s="243"/>
      <c r="O216" s="124">
        <f t="shared" si="18"/>
        <v>0</v>
      </c>
      <c r="P216" s="74"/>
    </row>
    <row r="217" spans="1:16" ht="12">
      <c r="A217" s="246">
        <v>5230</v>
      </c>
      <c r="B217" s="115" t="s">
        <v>224</v>
      </c>
      <c r="C217" s="116">
        <f t="shared" si="14"/>
        <v>0</v>
      </c>
      <c r="D217" s="250">
        <f>SUM(D218:D225)</f>
        <v>0</v>
      </c>
      <c r="E217" s="248">
        <f>SUM(E218:E225)</f>
        <v>0</v>
      </c>
      <c r="F217" s="249">
        <f t="shared" si="15"/>
        <v>0</v>
      </c>
      <c r="G217" s="250">
        <f>SUM(G218:G225)</f>
        <v>0</v>
      </c>
      <c r="H217" s="247">
        <f>SUM(H218:H225)</f>
        <v>0</v>
      </c>
      <c r="I217" s="251">
        <f t="shared" si="16"/>
        <v>0</v>
      </c>
      <c r="J217" s="250">
        <f>SUM(J218:J225)</f>
        <v>0</v>
      </c>
      <c r="K217" s="247">
        <f>SUM(K218:K225)</f>
        <v>0</v>
      </c>
      <c r="L217" s="251">
        <f t="shared" si="17"/>
        <v>0</v>
      </c>
      <c r="M217" s="252">
        <f>SUM(M218:M225)</f>
        <v>0</v>
      </c>
      <c r="N217" s="248">
        <f>SUM(N218:N225)</f>
        <v>0</v>
      </c>
      <c r="O217" s="251">
        <f t="shared" si="18"/>
        <v>0</v>
      </c>
      <c r="P217" s="74"/>
    </row>
    <row r="218" spans="1:16" ht="12">
      <c r="A218" s="66">
        <v>5231</v>
      </c>
      <c r="B218" s="115" t="s">
        <v>225</v>
      </c>
      <c r="C218" s="116">
        <f t="shared" si="14"/>
        <v>0</v>
      </c>
      <c r="D218" s="122"/>
      <c r="E218" s="243"/>
      <c r="F218" s="244">
        <f t="shared" si="15"/>
        <v>0</v>
      </c>
      <c r="G218" s="122"/>
      <c r="H218" s="123"/>
      <c r="I218" s="124">
        <f t="shared" si="16"/>
        <v>0</v>
      </c>
      <c r="J218" s="122"/>
      <c r="K218" s="123"/>
      <c r="L218" s="124">
        <f t="shared" si="17"/>
        <v>0</v>
      </c>
      <c r="M218" s="245"/>
      <c r="N218" s="243"/>
      <c r="O218" s="124">
        <f t="shared" si="18"/>
        <v>0</v>
      </c>
      <c r="P218" s="74"/>
    </row>
    <row r="219" spans="1:16" ht="12">
      <c r="A219" s="66">
        <v>5232</v>
      </c>
      <c r="B219" s="115" t="s">
        <v>226</v>
      </c>
      <c r="C219" s="116">
        <f t="shared" si="14"/>
        <v>0</v>
      </c>
      <c r="D219" s="122"/>
      <c r="E219" s="243"/>
      <c r="F219" s="244">
        <f t="shared" si="15"/>
        <v>0</v>
      </c>
      <c r="G219" s="122"/>
      <c r="H219" s="123"/>
      <c r="I219" s="124">
        <f t="shared" si="16"/>
        <v>0</v>
      </c>
      <c r="J219" s="122"/>
      <c r="K219" s="123"/>
      <c r="L219" s="124">
        <f t="shared" si="17"/>
        <v>0</v>
      </c>
      <c r="M219" s="245"/>
      <c r="N219" s="243"/>
      <c r="O219" s="124">
        <f t="shared" si="18"/>
        <v>0</v>
      </c>
      <c r="P219" s="74"/>
    </row>
    <row r="220" spans="1:16" ht="12">
      <c r="A220" s="66">
        <v>5233</v>
      </c>
      <c r="B220" s="115" t="s">
        <v>227</v>
      </c>
      <c r="C220" s="116">
        <f t="shared" si="14"/>
        <v>0</v>
      </c>
      <c r="D220" s="122"/>
      <c r="E220" s="243"/>
      <c r="F220" s="244">
        <f t="shared" si="15"/>
        <v>0</v>
      </c>
      <c r="G220" s="122"/>
      <c r="H220" s="123"/>
      <c r="I220" s="124">
        <f t="shared" si="16"/>
        <v>0</v>
      </c>
      <c r="J220" s="122"/>
      <c r="K220" s="123"/>
      <c r="L220" s="124">
        <f t="shared" si="17"/>
        <v>0</v>
      </c>
      <c r="M220" s="245"/>
      <c r="N220" s="243"/>
      <c r="O220" s="124">
        <f t="shared" si="18"/>
        <v>0</v>
      </c>
      <c r="P220" s="74"/>
    </row>
    <row r="221" spans="1:16" ht="24">
      <c r="A221" s="66">
        <v>5234</v>
      </c>
      <c r="B221" s="115" t="s">
        <v>228</v>
      </c>
      <c r="C221" s="116">
        <f t="shared" si="14"/>
        <v>0</v>
      </c>
      <c r="D221" s="122"/>
      <c r="E221" s="243"/>
      <c r="F221" s="244">
        <f t="shared" si="15"/>
        <v>0</v>
      </c>
      <c r="G221" s="122"/>
      <c r="H221" s="123"/>
      <c r="I221" s="124">
        <f t="shared" si="16"/>
        <v>0</v>
      </c>
      <c r="J221" s="122"/>
      <c r="K221" s="123"/>
      <c r="L221" s="124">
        <f t="shared" si="17"/>
        <v>0</v>
      </c>
      <c r="M221" s="245"/>
      <c r="N221" s="243"/>
      <c r="O221" s="124">
        <f t="shared" si="18"/>
        <v>0</v>
      </c>
      <c r="P221" s="74"/>
    </row>
    <row r="222" spans="1:16" ht="14.25" customHeight="1">
      <c r="A222" s="66">
        <v>5236</v>
      </c>
      <c r="B222" s="115" t="s">
        <v>229</v>
      </c>
      <c r="C222" s="116">
        <f t="shared" si="14"/>
        <v>0</v>
      </c>
      <c r="D222" s="122"/>
      <c r="E222" s="243"/>
      <c r="F222" s="244">
        <f t="shared" si="15"/>
        <v>0</v>
      </c>
      <c r="G222" s="122"/>
      <c r="H222" s="123"/>
      <c r="I222" s="124">
        <f t="shared" si="16"/>
        <v>0</v>
      </c>
      <c r="J222" s="122"/>
      <c r="K222" s="123"/>
      <c r="L222" s="124">
        <f t="shared" si="17"/>
        <v>0</v>
      </c>
      <c r="M222" s="245"/>
      <c r="N222" s="243"/>
      <c r="O222" s="124">
        <f t="shared" si="18"/>
        <v>0</v>
      </c>
      <c r="P222" s="74"/>
    </row>
    <row r="223" spans="1:16" ht="14.25" customHeight="1">
      <c r="A223" s="66">
        <v>5237</v>
      </c>
      <c r="B223" s="115" t="s">
        <v>230</v>
      </c>
      <c r="C223" s="116">
        <f t="shared" si="14"/>
        <v>0</v>
      </c>
      <c r="D223" s="122"/>
      <c r="E223" s="243"/>
      <c r="F223" s="244">
        <f t="shared" si="15"/>
        <v>0</v>
      </c>
      <c r="G223" s="122"/>
      <c r="H223" s="123"/>
      <c r="I223" s="124">
        <f t="shared" si="16"/>
        <v>0</v>
      </c>
      <c r="J223" s="122"/>
      <c r="K223" s="123"/>
      <c r="L223" s="124">
        <f t="shared" si="17"/>
        <v>0</v>
      </c>
      <c r="M223" s="245"/>
      <c r="N223" s="243"/>
      <c r="O223" s="124">
        <f t="shared" si="18"/>
        <v>0</v>
      </c>
      <c r="P223" s="74"/>
    </row>
    <row r="224" spans="1:16" ht="24">
      <c r="A224" s="66">
        <v>5238</v>
      </c>
      <c r="B224" s="115" t="s">
        <v>231</v>
      </c>
      <c r="C224" s="116">
        <f t="shared" si="14"/>
        <v>0</v>
      </c>
      <c r="D224" s="122"/>
      <c r="E224" s="243"/>
      <c r="F224" s="244">
        <f t="shared" si="15"/>
        <v>0</v>
      </c>
      <c r="G224" s="122"/>
      <c r="H224" s="123"/>
      <c r="I224" s="124">
        <f t="shared" si="16"/>
        <v>0</v>
      </c>
      <c r="J224" s="122"/>
      <c r="K224" s="123"/>
      <c r="L224" s="124">
        <f t="shared" si="17"/>
        <v>0</v>
      </c>
      <c r="M224" s="245"/>
      <c r="N224" s="243"/>
      <c r="O224" s="124">
        <f t="shared" si="18"/>
        <v>0</v>
      </c>
      <c r="P224" s="74"/>
    </row>
    <row r="225" spans="1:16" ht="24">
      <c r="A225" s="66">
        <v>5239</v>
      </c>
      <c r="B225" s="115" t="s">
        <v>232</v>
      </c>
      <c r="C225" s="116">
        <f t="shared" si="14"/>
        <v>0</v>
      </c>
      <c r="D225" s="122"/>
      <c r="E225" s="243"/>
      <c r="F225" s="244">
        <f t="shared" si="15"/>
        <v>0</v>
      </c>
      <c r="G225" s="122"/>
      <c r="H225" s="123"/>
      <c r="I225" s="124">
        <f t="shared" si="16"/>
        <v>0</v>
      </c>
      <c r="J225" s="122"/>
      <c r="K225" s="123"/>
      <c r="L225" s="124">
        <f t="shared" si="17"/>
        <v>0</v>
      </c>
      <c r="M225" s="245"/>
      <c r="N225" s="243"/>
      <c r="O225" s="124">
        <f t="shared" si="18"/>
        <v>0</v>
      </c>
      <c r="P225" s="74"/>
    </row>
    <row r="226" spans="1:16" ht="24">
      <c r="A226" s="246">
        <v>5240</v>
      </c>
      <c r="B226" s="115" t="s">
        <v>233</v>
      </c>
      <c r="C226" s="116">
        <f t="shared" si="14"/>
        <v>0</v>
      </c>
      <c r="D226" s="122"/>
      <c r="E226" s="243"/>
      <c r="F226" s="244">
        <f t="shared" si="15"/>
        <v>0</v>
      </c>
      <c r="G226" s="122"/>
      <c r="H226" s="123"/>
      <c r="I226" s="124">
        <f t="shared" si="16"/>
        <v>0</v>
      </c>
      <c r="J226" s="122"/>
      <c r="K226" s="123"/>
      <c r="L226" s="124">
        <f t="shared" si="17"/>
        <v>0</v>
      </c>
      <c r="M226" s="245"/>
      <c r="N226" s="243"/>
      <c r="O226" s="124">
        <f t="shared" si="18"/>
        <v>0</v>
      </c>
      <c r="P226" s="74"/>
    </row>
    <row r="227" spans="1:16" ht="22.5" customHeight="1">
      <c r="A227" s="246">
        <v>5250</v>
      </c>
      <c r="B227" s="115" t="s">
        <v>234</v>
      </c>
      <c r="C227" s="116">
        <f t="shared" si="14"/>
        <v>0</v>
      </c>
      <c r="D227" s="122"/>
      <c r="E227" s="243"/>
      <c r="F227" s="244">
        <f t="shared" si="15"/>
        <v>0</v>
      </c>
      <c r="G227" s="122"/>
      <c r="H227" s="123"/>
      <c r="I227" s="124">
        <f t="shared" si="16"/>
        <v>0</v>
      </c>
      <c r="J227" s="122"/>
      <c r="K227" s="123"/>
      <c r="L227" s="124">
        <f t="shared" si="17"/>
        <v>0</v>
      </c>
      <c r="M227" s="245"/>
      <c r="N227" s="243"/>
      <c r="O227" s="124">
        <f t="shared" si="18"/>
        <v>0</v>
      </c>
      <c r="P227" s="74"/>
    </row>
    <row r="228" spans="1:16" ht="12">
      <c r="A228" s="246">
        <v>5260</v>
      </c>
      <c r="B228" s="115" t="s">
        <v>235</v>
      </c>
      <c r="C228" s="116">
        <f t="shared" si="14"/>
        <v>0</v>
      </c>
      <c r="D228" s="250">
        <f>SUM(D229)</f>
        <v>0</v>
      </c>
      <c r="E228" s="248">
        <f>SUM(E229)</f>
        <v>0</v>
      </c>
      <c r="F228" s="249">
        <f t="shared" si="15"/>
        <v>0</v>
      </c>
      <c r="G228" s="250">
        <f>SUM(G229)</f>
        <v>0</v>
      </c>
      <c r="H228" s="247">
        <f>SUM(H229)</f>
        <v>0</v>
      </c>
      <c r="I228" s="251">
        <f t="shared" si="16"/>
        <v>0</v>
      </c>
      <c r="J228" s="250">
        <f>SUM(J229)</f>
        <v>0</v>
      </c>
      <c r="K228" s="247">
        <f>SUM(K229)</f>
        <v>0</v>
      </c>
      <c r="L228" s="251">
        <f t="shared" si="17"/>
        <v>0</v>
      </c>
      <c r="M228" s="252">
        <f>SUM(M229)</f>
        <v>0</v>
      </c>
      <c r="N228" s="248">
        <f>SUM(N229)</f>
        <v>0</v>
      </c>
      <c r="O228" s="251">
        <f t="shared" si="18"/>
        <v>0</v>
      </c>
      <c r="P228" s="74"/>
    </row>
    <row r="229" spans="1:16" ht="24">
      <c r="A229" s="66">
        <v>5269</v>
      </c>
      <c r="B229" s="115" t="s">
        <v>236</v>
      </c>
      <c r="C229" s="116">
        <f t="shared" si="14"/>
        <v>0</v>
      </c>
      <c r="D229" s="122"/>
      <c r="E229" s="243"/>
      <c r="F229" s="244">
        <f t="shared" si="15"/>
        <v>0</v>
      </c>
      <c r="G229" s="122"/>
      <c r="H229" s="123"/>
      <c r="I229" s="124">
        <f t="shared" si="16"/>
        <v>0</v>
      </c>
      <c r="J229" s="122"/>
      <c r="K229" s="123"/>
      <c r="L229" s="124">
        <f t="shared" si="17"/>
        <v>0</v>
      </c>
      <c r="M229" s="245"/>
      <c r="N229" s="243"/>
      <c r="O229" s="124">
        <f t="shared" si="18"/>
        <v>0</v>
      </c>
      <c r="P229" s="74"/>
    </row>
    <row r="230" spans="1:16" ht="24">
      <c r="A230" s="233">
        <v>5270</v>
      </c>
      <c r="B230" s="162" t="s">
        <v>237</v>
      </c>
      <c r="C230" s="268">
        <f t="shared" si="14"/>
        <v>0</v>
      </c>
      <c r="D230" s="256"/>
      <c r="E230" s="254"/>
      <c r="F230" s="255">
        <f t="shared" si="15"/>
        <v>0</v>
      </c>
      <c r="G230" s="256"/>
      <c r="H230" s="253"/>
      <c r="I230" s="257">
        <f t="shared" si="16"/>
        <v>0</v>
      </c>
      <c r="J230" s="256"/>
      <c r="K230" s="253"/>
      <c r="L230" s="257">
        <f t="shared" si="17"/>
        <v>0</v>
      </c>
      <c r="M230" s="258"/>
      <c r="N230" s="254"/>
      <c r="O230" s="257">
        <f t="shared" si="18"/>
        <v>0</v>
      </c>
      <c r="P230" s="172"/>
    </row>
    <row r="231" spans="1:16" ht="12">
      <c r="A231" s="217">
        <v>6000</v>
      </c>
      <c r="B231" s="217" t="s">
        <v>238</v>
      </c>
      <c r="C231" s="218">
        <f t="shared" si="14"/>
        <v>0</v>
      </c>
      <c r="D231" s="222">
        <f>D232+D252+D259</f>
        <v>0</v>
      </c>
      <c r="E231" s="220">
        <f>E232+E252+E259</f>
        <v>0</v>
      </c>
      <c r="F231" s="221">
        <f t="shared" si="15"/>
        <v>0</v>
      </c>
      <c r="G231" s="222">
        <f>G232+G252+G259</f>
        <v>0</v>
      </c>
      <c r="H231" s="219">
        <f>H232+H252+H259</f>
        <v>0</v>
      </c>
      <c r="I231" s="223">
        <f t="shared" si="16"/>
        <v>0</v>
      </c>
      <c r="J231" s="222">
        <f>J232+J252+J259</f>
        <v>0</v>
      </c>
      <c r="K231" s="219">
        <f>K232+K252+K259</f>
        <v>0</v>
      </c>
      <c r="L231" s="223">
        <f t="shared" si="17"/>
        <v>0</v>
      </c>
      <c r="M231" s="224">
        <f>M232+M252+M259</f>
        <v>0</v>
      </c>
      <c r="N231" s="220">
        <f>N232+N252+N259</f>
        <v>0</v>
      </c>
      <c r="O231" s="223">
        <f t="shared" si="18"/>
        <v>0</v>
      </c>
      <c r="P231" s="225"/>
    </row>
    <row r="232" spans="1:16" ht="14.25" customHeight="1">
      <c r="A232" s="143">
        <v>6200</v>
      </c>
      <c r="B232" s="283" t="s">
        <v>239</v>
      </c>
      <c r="C232" s="296">
        <f>F232+I232+L232+O232</f>
        <v>0</v>
      </c>
      <c r="D232" s="299">
        <f>SUM(D233,D234,D236,D239,D245,D246,D247)</f>
        <v>0</v>
      </c>
      <c r="E232" s="230">
        <f>SUM(E233,E234,E236,E239,E245,E246,E247)</f>
        <v>0</v>
      </c>
      <c r="F232" s="298">
        <f>D232+E232</f>
        <v>0</v>
      </c>
      <c r="G232" s="299">
        <f>SUM(G233,G234,G236,G239,G245,G246,G247)</f>
        <v>0</v>
      </c>
      <c r="H232" s="297">
        <f>SUM(H233,H234,H236,H239,H245,H246,H247)</f>
        <v>0</v>
      </c>
      <c r="I232" s="231">
        <f t="shared" si="16"/>
        <v>0</v>
      </c>
      <c r="J232" s="299">
        <f>SUM(J233,J234,J236,J239,J245,J246,J247)</f>
        <v>0</v>
      </c>
      <c r="K232" s="297">
        <f>SUM(K233,K234,K236,K239,K245,K246,K247)</f>
        <v>0</v>
      </c>
      <c r="L232" s="231">
        <f t="shared" si="17"/>
        <v>0</v>
      </c>
      <c r="M232" s="229">
        <f>SUM(M233,M234,M236,M239,M245,M246,M247)</f>
        <v>0</v>
      </c>
      <c r="N232" s="230">
        <f>SUM(N233,N234,N236,N239,N245,N246,N247)</f>
        <v>0</v>
      </c>
      <c r="O232" s="231">
        <f t="shared" si="18"/>
        <v>0</v>
      </c>
      <c r="P232" s="232"/>
    </row>
    <row r="233" spans="1:16" ht="24">
      <c r="A233" s="260">
        <v>6220</v>
      </c>
      <c r="B233" s="104" t="s">
        <v>240</v>
      </c>
      <c r="C233" s="264">
        <f t="shared" si="14"/>
        <v>0</v>
      </c>
      <c r="D233" s="111"/>
      <c r="E233" s="240"/>
      <c r="F233" s="241">
        <f t="shared" si="15"/>
        <v>0</v>
      </c>
      <c r="G233" s="111"/>
      <c r="H233" s="112"/>
      <c r="I233" s="113">
        <f t="shared" si="16"/>
        <v>0</v>
      </c>
      <c r="J233" s="111"/>
      <c r="K233" s="112"/>
      <c r="L233" s="113">
        <f t="shared" si="17"/>
        <v>0</v>
      </c>
      <c r="M233" s="242"/>
      <c r="N233" s="240"/>
      <c r="O233" s="113">
        <f t="shared" si="18"/>
        <v>0</v>
      </c>
      <c r="P233" s="64"/>
    </row>
    <row r="234" spans="1:16" ht="12">
      <c r="A234" s="246">
        <v>6230</v>
      </c>
      <c r="B234" s="115" t="s">
        <v>241</v>
      </c>
      <c r="C234" s="249">
        <f t="shared" si="14"/>
        <v>0</v>
      </c>
      <c r="D234" s="122">
        <f>SUM(D235)</f>
        <v>0</v>
      </c>
      <c r="E234" s="123">
        <f>SUM(E235)</f>
        <v>0</v>
      </c>
      <c r="F234" s="249">
        <f t="shared" si="15"/>
        <v>0</v>
      </c>
      <c r="G234" s="122">
        <f>SUM(G235)</f>
        <v>0</v>
      </c>
      <c r="H234" s="123">
        <f>SUM(H235)</f>
        <v>0</v>
      </c>
      <c r="I234" s="251">
        <f t="shared" si="16"/>
        <v>0</v>
      </c>
      <c r="J234" s="122">
        <f>SUM(J235)</f>
        <v>0</v>
      </c>
      <c r="K234" s="123">
        <f>SUM(K235)</f>
        <v>0</v>
      </c>
      <c r="L234" s="251">
        <f t="shared" si="17"/>
        <v>0</v>
      </c>
      <c r="M234" s="122">
        <f>SUM(M235)</f>
        <v>0</v>
      </c>
      <c r="N234" s="123">
        <f>SUM(N235)</f>
        <v>0</v>
      </c>
      <c r="O234" s="251">
        <f t="shared" si="18"/>
        <v>0</v>
      </c>
      <c r="P234" s="74"/>
    </row>
    <row r="235" spans="1:16" ht="24">
      <c r="A235" s="66">
        <v>6239</v>
      </c>
      <c r="B235" s="104" t="s">
        <v>242</v>
      </c>
      <c r="C235" s="249">
        <f t="shared" si="14"/>
        <v>0</v>
      </c>
      <c r="D235" s="122"/>
      <c r="E235" s="243"/>
      <c r="F235" s="249">
        <f t="shared" si="15"/>
        <v>0</v>
      </c>
      <c r="G235" s="122"/>
      <c r="H235" s="123"/>
      <c r="I235" s="251">
        <f t="shared" si="16"/>
        <v>0</v>
      </c>
      <c r="J235" s="122"/>
      <c r="K235" s="123"/>
      <c r="L235" s="251">
        <f t="shared" si="17"/>
        <v>0</v>
      </c>
      <c r="M235" s="245"/>
      <c r="N235" s="243"/>
      <c r="O235" s="251">
        <f t="shared" si="18"/>
        <v>0</v>
      </c>
      <c r="P235" s="74"/>
    </row>
    <row r="236" spans="1:16" ht="24">
      <c r="A236" s="246">
        <v>6240</v>
      </c>
      <c r="B236" s="115" t="s">
        <v>243</v>
      </c>
      <c r="C236" s="249">
        <f t="shared" si="14"/>
        <v>0</v>
      </c>
      <c r="D236" s="250">
        <f>SUM(D237:D238)</f>
        <v>0</v>
      </c>
      <c r="E236" s="248">
        <f>SUM(E237:E238)</f>
        <v>0</v>
      </c>
      <c r="F236" s="249">
        <f t="shared" si="15"/>
        <v>0</v>
      </c>
      <c r="G236" s="250">
        <f>SUM(G237:G238)</f>
        <v>0</v>
      </c>
      <c r="H236" s="247">
        <f>SUM(H237:H238)</f>
        <v>0</v>
      </c>
      <c r="I236" s="251">
        <f t="shared" si="16"/>
        <v>0</v>
      </c>
      <c r="J236" s="250">
        <f>SUM(J237:J238)</f>
        <v>0</v>
      </c>
      <c r="K236" s="247">
        <f>SUM(K237:K238)</f>
        <v>0</v>
      </c>
      <c r="L236" s="251">
        <f t="shared" si="17"/>
        <v>0</v>
      </c>
      <c r="M236" s="252">
        <f>SUM(M237:M238)</f>
        <v>0</v>
      </c>
      <c r="N236" s="248">
        <f>SUM(N237:N238)</f>
        <v>0</v>
      </c>
      <c r="O236" s="251">
        <f t="shared" si="18"/>
        <v>0</v>
      </c>
      <c r="P236" s="74"/>
    </row>
    <row r="237" spans="1:16" ht="12">
      <c r="A237" s="66">
        <v>6241</v>
      </c>
      <c r="B237" s="115" t="s">
        <v>244</v>
      </c>
      <c r="C237" s="249">
        <f t="shared" si="14"/>
        <v>0</v>
      </c>
      <c r="D237" s="122"/>
      <c r="E237" s="243"/>
      <c r="F237" s="244">
        <f t="shared" si="15"/>
        <v>0</v>
      </c>
      <c r="G237" s="122"/>
      <c r="H237" s="123"/>
      <c r="I237" s="124">
        <f t="shared" si="16"/>
        <v>0</v>
      </c>
      <c r="J237" s="122"/>
      <c r="K237" s="123"/>
      <c r="L237" s="124">
        <f t="shared" si="17"/>
        <v>0</v>
      </c>
      <c r="M237" s="245"/>
      <c r="N237" s="243"/>
      <c r="O237" s="124">
        <f t="shared" si="18"/>
        <v>0</v>
      </c>
      <c r="P237" s="74"/>
    </row>
    <row r="238" spans="1:16" ht="12">
      <c r="A238" s="66">
        <v>6242</v>
      </c>
      <c r="B238" s="115" t="s">
        <v>245</v>
      </c>
      <c r="C238" s="249">
        <f t="shared" si="14"/>
        <v>0</v>
      </c>
      <c r="D238" s="122"/>
      <c r="E238" s="243"/>
      <c r="F238" s="244">
        <f t="shared" si="15"/>
        <v>0</v>
      </c>
      <c r="G238" s="122"/>
      <c r="H238" s="123"/>
      <c r="I238" s="124">
        <f t="shared" si="16"/>
        <v>0</v>
      </c>
      <c r="J238" s="122"/>
      <c r="K238" s="123"/>
      <c r="L238" s="124">
        <f t="shared" si="17"/>
        <v>0</v>
      </c>
      <c r="M238" s="245"/>
      <c r="N238" s="243"/>
      <c r="O238" s="124">
        <f t="shared" si="18"/>
        <v>0</v>
      </c>
      <c r="P238" s="74"/>
    </row>
    <row r="239" spans="1:16" ht="25.5" customHeight="1">
      <c r="A239" s="246">
        <v>6250</v>
      </c>
      <c r="B239" s="115" t="s">
        <v>246</v>
      </c>
      <c r="C239" s="249">
        <f t="shared" si="14"/>
        <v>0</v>
      </c>
      <c r="D239" s="250">
        <f>SUM(D240:D244)</f>
        <v>0</v>
      </c>
      <c r="E239" s="248">
        <f>SUM(E240:E244)</f>
        <v>0</v>
      </c>
      <c r="F239" s="249">
        <f t="shared" si="15"/>
        <v>0</v>
      </c>
      <c r="G239" s="250">
        <f>SUM(G240:G244)</f>
        <v>0</v>
      </c>
      <c r="H239" s="247">
        <f>SUM(H240:H244)</f>
        <v>0</v>
      </c>
      <c r="I239" s="251">
        <f t="shared" si="16"/>
        <v>0</v>
      </c>
      <c r="J239" s="250">
        <f>SUM(J240:J244)</f>
        <v>0</v>
      </c>
      <c r="K239" s="247">
        <f>SUM(K240:K244)</f>
        <v>0</v>
      </c>
      <c r="L239" s="251">
        <f t="shared" si="17"/>
        <v>0</v>
      </c>
      <c r="M239" s="252">
        <f>SUM(M240:M244)</f>
        <v>0</v>
      </c>
      <c r="N239" s="248">
        <f>SUM(N240:N244)</f>
        <v>0</v>
      </c>
      <c r="O239" s="251">
        <f t="shared" si="18"/>
        <v>0</v>
      </c>
      <c r="P239" s="74"/>
    </row>
    <row r="240" spans="1:16" ht="14.25" customHeight="1">
      <c r="A240" s="66">
        <v>6252</v>
      </c>
      <c r="B240" s="115" t="s">
        <v>247</v>
      </c>
      <c r="C240" s="249">
        <f t="shared" si="14"/>
        <v>0</v>
      </c>
      <c r="D240" s="122"/>
      <c r="E240" s="243"/>
      <c r="F240" s="244">
        <f t="shared" si="15"/>
        <v>0</v>
      </c>
      <c r="G240" s="122"/>
      <c r="H240" s="123"/>
      <c r="I240" s="124">
        <f t="shared" si="16"/>
        <v>0</v>
      </c>
      <c r="J240" s="122"/>
      <c r="K240" s="123"/>
      <c r="L240" s="124">
        <f t="shared" si="17"/>
        <v>0</v>
      </c>
      <c r="M240" s="245"/>
      <c r="N240" s="243"/>
      <c r="O240" s="124">
        <f t="shared" si="18"/>
        <v>0</v>
      </c>
      <c r="P240" s="74"/>
    </row>
    <row r="241" spans="1:16" ht="14.25" customHeight="1">
      <c r="A241" s="66">
        <v>6253</v>
      </c>
      <c r="B241" s="115" t="s">
        <v>248</v>
      </c>
      <c r="C241" s="249">
        <f t="shared" si="14"/>
        <v>0</v>
      </c>
      <c r="D241" s="122"/>
      <c r="E241" s="243"/>
      <c r="F241" s="244">
        <f t="shared" si="15"/>
        <v>0</v>
      </c>
      <c r="G241" s="122"/>
      <c r="H241" s="123"/>
      <c r="I241" s="124">
        <f t="shared" si="16"/>
        <v>0</v>
      </c>
      <c r="J241" s="122"/>
      <c r="K241" s="123"/>
      <c r="L241" s="124">
        <f t="shared" si="17"/>
        <v>0</v>
      </c>
      <c r="M241" s="245"/>
      <c r="N241" s="243"/>
      <c r="O241" s="124">
        <f t="shared" si="18"/>
        <v>0</v>
      </c>
      <c r="P241" s="74"/>
    </row>
    <row r="242" spans="1:16" ht="24">
      <c r="A242" s="66">
        <v>6254</v>
      </c>
      <c r="B242" s="115" t="s">
        <v>249</v>
      </c>
      <c r="C242" s="249">
        <f t="shared" si="14"/>
        <v>0</v>
      </c>
      <c r="D242" s="122"/>
      <c r="E242" s="243"/>
      <c r="F242" s="244">
        <f t="shared" si="15"/>
        <v>0</v>
      </c>
      <c r="G242" s="122"/>
      <c r="H242" s="123"/>
      <c r="I242" s="124">
        <f t="shared" si="16"/>
        <v>0</v>
      </c>
      <c r="J242" s="122"/>
      <c r="K242" s="123"/>
      <c r="L242" s="124">
        <f t="shared" si="17"/>
        <v>0</v>
      </c>
      <c r="M242" s="245"/>
      <c r="N242" s="243"/>
      <c r="O242" s="124">
        <f t="shared" si="18"/>
        <v>0</v>
      </c>
      <c r="P242" s="74"/>
    </row>
    <row r="243" spans="1:16" ht="24">
      <c r="A243" s="66">
        <v>6255</v>
      </c>
      <c r="B243" s="115" t="s">
        <v>250</v>
      </c>
      <c r="C243" s="249">
        <f t="shared" si="14"/>
        <v>0</v>
      </c>
      <c r="D243" s="122"/>
      <c r="E243" s="243"/>
      <c r="F243" s="244">
        <f t="shared" si="15"/>
        <v>0</v>
      </c>
      <c r="G243" s="122"/>
      <c r="H243" s="123"/>
      <c r="I243" s="124">
        <f t="shared" si="16"/>
        <v>0</v>
      </c>
      <c r="J243" s="122"/>
      <c r="K243" s="123"/>
      <c r="L243" s="124">
        <f t="shared" si="17"/>
        <v>0</v>
      </c>
      <c r="M243" s="245"/>
      <c r="N243" s="243"/>
      <c r="O243" s="124">
        <f t="shared" si="18"/>
        <v>0</v>
      </c>
      <c r="P243" s="74"/>
    </row>
    <row r="244" spans="1:16" ht="12">
      <c r="A244" s="66">
        <v>6259</v>
      </c>
      <c r="B244" s="115" t="s">
        <v>251</v>
      </c>
      <c r="C244" s="249">
        <f t="shared" si="14"/>
        <v>0</v>
      </c>
      <c r="D244" s="122"/>
      <c r="E244" s="243"/>
      <c r="F244" s="244">
        <f t="shared" si="15"/>
        <v>0</v>
      </c>
      <c r="G244" s="122"/>
      <c r="H244" s="123"/>
      <c r="I244" s="124">
        <f t="shared" si="16"/>
        <v>0</v>
      </c>
      <c r="J244" s="122"/>
      <c r="K244" s="123"/>
      <c r="L244" s="124">
        <f t="shared" si="17"/>
        <v>0</v>
      </c>
      <c r="M244" s="245"/>
      <c r="N244" s="243"/>
      <c r="O244" s="124">
        <f t="shared" si="18"/>
        <v>0</v>
      </c>
      <c r="P244" s="74"/>
    </row>
    <row r="245" spans="1:16" ht="37.5" customHeight="1">
      <c r="A245" s="246">
        <v>6260</v>
      </c>
      <c r="B245" s="115" t="s">
        <v>252</v>
      </c>
      <c r="C245" s="249">
        <f t="shared" si="14"/>
        <v>0</v>
      </c>
      <c r="D245" s="122"/>
      <c r="E245" s="243"/>
      <c r="F245" s="244">
        <f aca="true" t="shared" si="19" ref="F245:F286">D245+E245</f>
        <v>0</v>
      </c>
      <c r="G245" s="122"/>
      <c r="H245" s="123"/>
      <c r="I245" s="124">
        <f aca="true" t="shared" si="20" ref="I245:I286">G245+H245</f>
        <v>0</v>
      </c>
      <c r="J245" s="122"/>
      <c r="K245" s="123"/>
      <c r="L245" s="124">
        <f aca="true" t="shared" si="21" ref="L245:L286">J245+K245</f>
        <v>0</v>
      </c>
      <c r="M245" s="245"/>
      <c r="N245" s="243"/>
      <c r="O245" s="124">
        <f aca="true" t="shared" si="22" ref="O245:O276">M245+N245</f>
        <v>0</v>
      </c>
      <c r="P245" s="74"/>
    </row>
    <row r="246" spans="1:16" ht="12">
      <c r="A246" s="246">
        <v>6270</v>
      </c>
      <c r="B246" s="115" t="s">
        <v>253</v>
      </c>
      <c r="C246" s="249">
        <f t="shared" si="14"/>
        <v>0</v>
      </c>
      <c r="D246" s="122"/>
      <c r="E246" s="243"/>
      <c r="F246" s="244">
        <f t="shared" si="19"/>
        <v>0</v>
      </c>
      <c r="G246" s="122"/>
      <c r="H246" s="123"/>
      <c r="I246" s="124">
        <f t="shared" si="20"/>
        <v>0</v>
      </c>
      <c r="J246" s="122"/>
      <c r="K246" s="123"/>
      <c r="L246" s="124">
        <f t="shared" si="21"/>
        <v>0</v>
      </c>
      <c r="M246" s="245"/>
      <c r="N246" s="243"/>
      <c r="O246" s="124">
        <f t="shared" si="22"/>
        <v>0</v>
      </c>
      <c r="P246" s="74"/>
    </row>
    <row r="247" spans="1:16" ht="24.75" customHeight="1">
      <c r="A247" s="260">
        <v>6290</v>
      </c>
      <c r="B247" s="104" t="s">
        <v>254</v>
      </c>
      <c r="C247" s="249">
        <f t="shared" si="14"/>
        <v>0</v>
      </c>
      <c r="D247" s="265">
        <f>SUM(D248:D251)</f>
        <v>0</v>
      </c>
      <c r="E247" s="263">
        <f>SUM(E248:E251)</f>
        <v>0</v>
      </c>
      <c r="F247" s="264">
        <f t="shared" si="19"/>
        <v>0</v>
      </c>
      <c r="G247" s="265">
        <f>SUM(G248:G251)</f>
        <v>0</v>
      </c>
      <c r="H247" s="262">
        <f>SUM(H248:H251)</f>
        <v>0</v>
      </c>
      <c r="I247" s="266">
        <f t="shared" si="20"/>
        <v>0</v>
      </c>
      <c r="J247" s="265">
        <f>SUM(J248:J251)</f>
        <v>0</v>
      </c>
      <c r="K247" s="262">
        <f>SUM(K248:K251)</f>
        <v>0</v>
      </c>
      <c r="L247" s="266">
        <f t="shared" si="21"/>
        <v>0</v>
      </c>
      <c r="M247" s="284">
        <f>SUM(M248:M251)</f>
        <v>0</v>
      </c>
      <c r="N247" s="285">
        <f>SUM(N248:N251)</f>
        <v>0</v>
      </c>
      <c r="O247" s="286">
        <f t="shared" si="22"/>
        <v>0</v>
      </c>
      <c r="P247" s="287"/>
    </row>
    <row r="248" spans="1:16" ht="12">
      <c r="A248" s="66">
        <v>6291</v>
      </c>
      <c r="B248" s="115" t="s">
        <v>255</v>
      </c>
      <c r="C248" s="249">
        <f t="shared" si="14"/>
        <v>0</v>
      </c>
      <c r="D248" s="122"/>
      <c r="E248" s="243"/>
      <c r="F248" s="244">
        <f t="shared" si="19"/>
        <v>0</v>
      </c>
      <c r="G248" s="122"/>
      <c r="H248" s="123"/>
      <c r="I248" s="124">
        <f t="shared" si="20"/>
        <v>0</v>
      </c>
      <c r="J248" s="122"/>
      <c r="K248" s="123"/>
      <c r="L248" s="124">
        <f t="shared" si="21"/>
        <v>0</v>
      </c>
      <c r="M248" s="245"/>
      <c r="N248" s="243"/>
      <c r="O248" s="124">
        <f t="shared" si="22"/>
        <v>0</v>
      </c>
      <c r="P248" s="74"/>
    </row>
    <row r="249" spans="1:16" ht="12">
      <c r="A249" s="66">
        <v>6292</v>
      </c>
      <c r="B249" s="115" t="s">
        <v>256</v>
      </c>
      <c r="C249" s="249">
        <f t="shared" si="14"/>
        <v>0</v>
      </c>
      <c r="D249" s="122"/>
      <c r="E249" s="243"/>
      <c r="F249" s="244">
        <f t="shared" si="19"/>
        <v>0</v>
      </c>
      <c r="G249" s="122"/>
      <c r="H249" s="123"/>
      <c r="I249" s="124">
        <f t="shared" si="20"/>
        <v>0</v>
      </c>
      <c r="J249" s="122"/>
      <c r="K249" s="123"/>
      <c r="L249" s="124">
        <f t="shared" si="21"/>
        <v>0</v>
      </c>
      <c r="M249" s="245"/>
      <c r="N249" s="243"/>
      <c r="O249" s="124">
        <f t="shared" si="22"/>
        <v>0</v>
      </c>
      <c r="P249" s="74"/>
    </row>
    <row r="250" spans="1:16" ht="78.75" customHeight="1">
      <c r="A250" s="66">
        <v>6296</v>
      </c>
      <c r="B250" s="115" t="s">
        <v>257</v>
      </c>
      <c r="C250" s="249">
        <f t="shared" si="14"/>
        <v>0</v>
      </c>
      <c r="D250" s="122"/>
      <c r="E250" s="243"/>
      <c r="F250" s="244">
        <f t="shared" si="19"/>
        <v>0</v>
      </c>
      <c r="G250" s="122"/>
      <c r="H250" s="123"/>
      <c r="I250" s="124">
        <f t="shared" si="20"/>
        <v>0</v>
      </c>
      <c r="J250" s="122"/>
      <c r="K250" s="123"/>
      <c r="L250" s="124">
        <f t="shared" si="21"/>
        <v>0</v>
      </c>
      <c r="M250" s="245"/>
      <c r="N250" s="243"/>
      <c r="O250" s="124">
        <f t="shared" si="22"/>
        <v>0</v>
      </c>
      <c r="P250" s="74"/>
    </row>
    <row r="251" spans="1:16" ht="39.75" customHeight="1">
      <c r="A251" s="66">
        <v>6299</v>
      </c>
      <c r="B251" s="115" t="s">
        <v>258</v>
      </c>
      <c r="C251" s="249">
        <f t="shared" si="14"/>
        <v>0</v>
      </c>
      <c r="D251" s="122"/>
      <c r="E251" s="243"/>
      <c r="F251" s="244">
        <f t="shared" si="19"/>
        <v>0</v>
      </c>
      <c r="G251" s="122"/>
      <c r="H251" s="123"/>
      <c r="I251" s="124">
        <f t="shared" si="20"/>
        <v>0</v>
      </c>
      <c r="J251" s="122"/>
      <c r="K251" s="123"/>
      <c r="L251" s="124">
        <f t="shared" si="21"/>
        <v>0</v>
      </c>
      <c r="M251" s="245"/>
      <c r="N251" s="243"/>
      <c r="O251" s="124">
        <f t="shared" si="22"/>
        <v>0</v>
      </c>
      <c r="P251" s="74"/>
    </row>
    <row r="252" spans="1:16" ht="12">
      <c r="A252" s="88">
        <v>6300</v>
      </c>
      <c r="B252" s="226" t="s">
        <v>259</v>
      </c>
      <c r="C252" s="89">
        <f t="shared" si="14"/>
        <v>0</v>
      </c>
      <c r="D252" s="100">
        <f>SUM(D253,D257,D258)</f>
        <v>0</v>
      </c>
      <c r="E252" s="227">
        <f>SUM(E253,E257,E258)</f>
        <v>0</v>
      </c>
      <c r="F252" s="228">
        <f t="shared" si="19"/>
        <v>0</v>
      </c>
      <c r="G252" s="100">
        <f>SUM(G253,G257,G258)</f>
        <v>0</v>
      </c>
      <c r="H252" s="101">
        <f>SUM(H253,H257,H258)</f>
        <v>0</v>
      </c>
      <c r="I252" s="102">
        <f t="shared" si="20"/>
        <v>0</v>
      </c>
      <c r="J252" s="100">
        <f>SUM(J253,J257,J258)</f>
        <v>0</v>
      </c>
      <c r="K252" s="101">
        <f>SUM(K253,K257,K258)</f>
        <v>0</v>
      </c>
      <c r="L252" s="102">
        <f t="shared" si="21"/>
        <v>0</v>
      </c>
      <c r="M252" s="269">
        <f>SUM(M253,M257,M258)</f>
        <v>0</v>
      </c>
      <c r="N252" s="270">
        <f>SUM(N253,N257,N258)</f>
        <v>0</v>
      </c>
      <c r="O252" s="271">
        <f t="shared" si="22"/>
        <v>0</v>
      </c>
      <c r="P252" s="272"/>
    </row>
    <row r="253" spans="1:16" ht="24">
      <c r="A253" s="260">
        <v>6320</v>
      </c>
      <c r="B253" s="104" t="s">
        <v>260</v>
      </c>
      <c r="C253" s="286">
        <f t="shared" si="14"/>
        <v>0</v>
      </c>
      <c r="D253" s="265">
        <f>SUM(D254:D256)</f>
        <v>0</v>
      </c>
      <c r="E253" s="263">
        <f>SUM(E254:E256)</f>
        <v>0</v>
      </c>
      <c r="F253" s="264">
        <f t="shared" si="19"/>
        <v>0</v>
      </c>
      <c r="G253" s="265">
        <f>SUM(G254:G256)</f>
        <v>0</v>
      </c>
      <c r="H253" s="262">
        <f>SUM(H254:H256)</f>
        <v>0</v>
      </c>
      <c r="I253" s="266">
        <f t="shared" si="20"/>
        <v>0</v>
      </c>
      <c r="J253" s="265">
        <f>SUM(J254:J256)</f>
        <v>0</v>
      </c>
      <c r="K253" s="262">
        <f>SUM(K254:K256)</f>
        <v>0</v>
      </c>
      <c r="L253" s="266">
        <f t="shared" si="21"/>
        <v>0</v>
      </c>
      <c r="M253" s="267">
        <f>SUM(M254:M256)</f>
        <v>0</v>
      </c>
      <c r="N253" s="263">
        <f>SUM(N254:N256)</f>
        <v>0</v>
      </c>
      <c r="O253" s="266">
        <f t="shared" si="22"/>
        <v>0</v>
      </c>
      <c r="P253" s="64"/>
    </row>
    <row r="254" spans="1:16" ht="12">
      <c r="A254" s="66">
        <v>6322</v>
      </c>
      <c r="B254" s="115" t="s">
        <v>261</v>
      </c>
      <c r="C254" s="251">
        <f t="shared" si="14"/>
        <v>0</v>
      </c>
      <c r="D254" s="122"/>
      <c r="E254" s="243"/>
      <c r="F254" s="244">
        <f t="shared" si="19"/>
        <v>0</v>
      </c>
      <c r="G254" s="122"/>
      <c r="H254" s="123"/>
      <c r="I254" s="124">
        <f t="shared" si="20"/>
        <v>0</v>
      </c>
      <c r="J254" s="122"/>
      <c r="K254" s="123"/>
      <c r="L254" s="124">
        <f t="shared" si="21"/>
        <v>0</v>
      </c>
      <c r="M254" s="245"/>
      <c r="N254" s="243"/>
      <c r="O254" s="124">
        <f t="shared" si="22"/>
        <v>0</v>
      </c>
      <c r="P254" s="74"/>
    </row>
    <row r="255" spans="1:16" ht="24">
      <c r="A255" s="66">
        <v>6323</v>
      </c>
      <c r="B255" s="115" t="s">
        <v>262</v>
      </c>
      <c r="C255" s="251">
        <f t="shared" si="14"/>
        <v>0</v>
      </c>
      <c r="D255" s="122"/>
      <c r="E255" s="243"/>
      <c r="F255" s="244">
        <f t="shared" si="19"/>
        <v>0</v>
      </c>
      <c r="G255" s="122"/>
      <c r="H255" s="123"/>
      <c r="I255" s="124">
        <f t="shared" si="20"/>
        <v>0</v>
      </c>
      <c r="J255" s="122"/>
      <c r="K255" s="123"/>
      <c r="L255" s="124">
        <f t="shared" si="21"/>
        <v>0</v>
      </c>
      <c r="M255" s="245"/>
      <c r="N255" s="243"/>
      <c r="O255" s="124">
        <f t="shared" si="22"/>
        <v>0</v>
      </c>
      <c r="P255" s="74"/>
    </row>
    <row r="256" spans="1:16" ht="12">
      <c r="A256" s="56">
        <v>6329</v>
      </c>
      <c r="B256" s="104" t="s">
        <v>263</v>
      </c>
      <c r="C256" s="251">
        <f t="shared" si="14"/>
        <v>0</v>
      </c>
      <c r="D256" s="111"/>
      <c r="E256" s="240"/>
      <c r="F256" s="241">
        <f t="shared" si="19"/>
        <v>0</v>
      </c>
      <c r="G256" s="111"/>
      <c r="H256" s="112"/>
      <c r="I256" s="113">
        <f t="shared" si="20"/>
        <v>0</v>
      </c>
      <c r="J256" s="111"/>
      <c r="K256" s="112"/>
      <c r="L256" s="113">
        <f t="shared" si="21"/>
        <v>0</v>
      </c>
      <c r="M256" s="242"/>
      <c r="N256" s="240"/>
      <c r="O256" s="113">
        <f t="shared" si="22"/>
        <v>0</v>
      </c>
      <c r="P256" s="64"/>
    </row>
    <row r="257" spans="1:16" ht="24">
      <c r="A257" s="307">
        <v>6330</v>
      </c>
      <c r="B257" s="308" t="s">
        <v>264</v>
      </c>
      <c r="C257" s="251">
        <f aca="true" t="shared" si="23" ref="C257:C285">F257+I257+L257+O257</f>
        <v>0</v>
      </c>
      <c r="D257" s="293"/>
      <c r="E257" s="291"/>
      <c r="F257" s="292">
        <f t="shared" si="19"/>
        <v>0</v>
      </c>
      <c r="G257" s="293"/>
      <c r="H257" s="290"/>
      <c r="I257" s="294">
        <f t="shared" si="20"/>
        <v>0</v>
      </c>
      <c r="J257" s="293"/>
      <c r="K257" s="290"/>
      <c r="L257" s="294">
        <f t="shared" si="21"/>
        <v>0</v>
      </c>
      <c r="M257" s="295"/>
      <c r="N257" s="291"/>
      <c r="O257" s="294">
        <f t="shared" si="22"/>
        <v>0</v>
      </c>
      <c r="P257" s="287"/>
    </row>
    <row r="258" spans="1:16" ht="12">
      <c r="A258" s="246">
        <v>6360</v>
      </c>
      <c r="B258" s="115" t="s">
        <v>265</v>
      </c>
      <c r="C258" s="251">
        <f t="shared" si="23"/>
        <v>0</v>
      </c>
      <c r="D258" s="122"/>
      <c r="E258" s="243"/>
      <c r="F258" s="244">
        <f t="shared" si="19"/>
        <v>0</v>
      </c>
      <c r="G258" s="122"/>
      <c r="H258" s="123"/>
      <c r="I258" s="124">
        <f t="shared" si="20"/>
        <v>0</v>
      </c>
      <c r="J258" s="122"/>
      <c r="K258" s="123"/>
      <c r="L258" s="124">
        <f t="shared" si="21"/>
        <v>0</v>
      </c>
      <c r="M258" s="245"/>
      <c r="N258" s="243"/>
      <c r="O258" s="124">
        <f t="shared" si="22"/>
        <v>0</v>
      </c>
      <c r="P258" s="74"/>
    </row>
    <row r="259" spans="1:16" ht="36">
      <c r="A259" s="88">
        <v>6400</v>
      </c>
      <c r="B259" s="226" t="s">
        <v>266</v>
      </c>
      <c r="C259" s="89">
        <f t="shared" si="23"/>
        <v>0</v>
      </c>
      <c r="D259" s="100">
        <f>SUM(D260,D264)</f>
        <v>0</v>
      </c>
      <c r="E259" s="227">
        <f>SUM(E260,E264)</f>
        <v>0</v>
      </c>
      <c r="F259" s="228">
        <f t="shared" si="19"/>
        <v>0</v>
      </c>
      <c r="G259" s="100">
        <f>SUM(G260,G264)</f>
        <v>0</v>
      </c>
      <c r="H259" s="101">
        <f>SUM(H260,H264)</f>
        <v>0</v>
      </c>
      <c r="I259" s="102">
        <f t="shared" si="20"/>
        <v>0</v>
      </c>
      <c r="J259" s="100">
        <f>SUM(J260,J264)</f>
        <v>0</v>
      </c>
      <c r="K259" s="101">
        <f>SUM(K260,K264)</f>
        <v>0</v>
      </c>
      <c r="L259" s="102">
        <f t="shared" si="21"/>
        <v>0</v>
      </c>
      <c r="M259" s="269">
        <f>SUM(M260,M264)</f>
        <v>0</v>
      </c>
      <c r="N259" s="270">
        <f>SUM(N260,N264)</f>
        <v>0</v>
      </c>
      <c r="O259" s="271">
        <f t="shared" si="22"/>
        <v>0</v>
      </c>
      <c r="P259" s="272"/>
    </row>
    <row r="260" spans="1:16" ht="24">
      <c r="A260" s="260">
        <v>6410</v>
      </c>
      <c r="B260" s="104" t="s">
        <v>267</v>
      </c>
      <c r="C260" s="266">
        <f t="shared" si="23"/>
        <v>0</v>
      </c>
      <c r="D260" s="265">
        <f>SUM(D261:D263)</f>
        <v>0</v>
      </c>
      <c r="E260" s="263">
        <f>SUM(E261:E263)</f>
        <v>0</v>
      </c>
      <c r="F260" s="264">
        <f t="shared" si="19"/>
        <v>0</v>
      </c>
      <c r="G260" s="265">
        <f>SUM(G261:G263)</f>
        <v>0</v>
      </c>
      <c r="H260" s="262">
        <f>SUM(H261:H263)</f>
        <v>0</v>
      </c>
      <c r="I260" s="266">
        <f t="shared" si="20"/>
        <v>0</v>
      </c>
      <c r="J260" s="265">
        <f>SUM(J261:J263)</f>
        <v>0</v>
      </c>
      <c r="K260" s="262">
        <f>SUM(K261:K263)</f>
        <v>0</v>
      </c>
      <c r="L260" s="266">
        <f t="shared" si="21"/>
        <v>0</v>
      </c>
      <c r="M260" s="279">
        <f>SUM(M261:M263)</f>
        <v>0</v>
      </c>
      <c r="N260" s="280">
        <f>SUM(N261:N263)</f>
        <v>0</v>
      </c>
      <c r="O260" s="281">
        <f t="shared" si="22"/>
        <v>0</v>
      </c>
      <c r="P260" s="138"/>
    </row>
    <row r="261" spans="1:16" ht="12">
      <c r="A261" s="66">
        <v>6411</v>
      </c>
      <c r="B261" s="309" t="s">
        <v>268</v>
      </c>
      <c r="C261" s="249">
        <f t="shared" si="23"/>
        <v>0</v>
      </c>
      <c r="D261" s="122"/>
      <c r="E261" s="243"/>
      <c r="F261" s="244">
        <f t="shared" si="19"/>
        <v>0</v>
      </c>
      <c r="G261" s="122"/>
      <c r="H261" s="123"/>
      <c r="I261" s="124">
        <f t="shared" si="20"/>
        <v>0</v>
      </c>
      <c r="J261" s="122"/>
      <c r="K261" s="123"/>
      <c r="L261" s="124">
        <f t="shared" si="21"/>
        <v>0</v>
      </c>
      <c r="M261" s="245"/>
      <c r="N261" s="243"/>
      <c r="O261" s="124">
        <f t="shared" si="22"/>
        <v>0</v>
      </c>
      <c r="P261" s="74"/>
    </row>
    <row r="262" spans="1:16" ht="46.5" customHeight="1">
      <c r="A262" s="66">
        <v>6412</v>
      </c>
      <c r="B262" s="115" t="s">
        <v>269</v>
      </c>
      <c r="C262" s="249">
        <f t="shared" si="23"/>
        <v>0</v>
      </c>
      <c r="D262" s="122"/>
      <c r="E262" s="243"/>
      <c r="F262" s="244">
        <f t="shared" si="19"/>
        <v>0</v>
      </c>
      <c r="G262" s="122"/>
      <c r="H262" s="123"/>
      <c r="I262" s="124">
        <f t="shared" si="20"/>
        <v>0</v>
      </c>
      <c r="J262" s="122"/>
      <c r="K262" s="123"/>
      <c r="L262" s="124">
        <f t="shared" si="21"/>
        <v>0</v>
      </c>
      <c r="M262" s="245"/>
      <c r="N262" s="243"/>
      <c r="O262" s="124">
        <f t="shared" si="22"/>
        <v>0</v>
      </c>
      <c r="P262" s="74"/>
    </row>
    <row r="263" spans="1:16" ht="36">
      <c r="A263" s="66">
        <v>6419</v>
      </c>
      <c r="B263" s="115" t="s">
        <v>270</v>
      </c>
      <c r="C263" s="249">
        <f t="shared" si="23"/>
        <v>0</v>
      </c>
      <c r="D263" s="122"/>
      <c r="E263" s="243"/>
      <c r="F263" s="244">
        <f t="shared" si="19"/>
        <v>0</v>
      </c>
      <c r="G263" s="122"/>
      <c r="H263" s="123"/>
      <c r="I263" s="124">
        <f t="shared" si="20"/>
        <v>0</v>
      </c>
      <c r="J263" s="122"/>
      <c r="K263" s="123"/>
      <c r="L263" s="124">
        <f t="shared" si="21"/>
        <v>0</v>
      </c>
      <c r="M263" s="245"/>
      <c r="N263" s="243"/>
      <c r="O263" s="124">
        <f t="shared" si="22"/>
        <v>0</v>
      </c>
      <c r="P263" s="74"/>
    </row>
    <row r="264" spans="1:16" ht="36">
      <c r="A264" s="246">
        <v>6420</v>
      </c>
      <c r="B264" s="115" t="s">
        <v>271</v>
      </c>
      <c r="C264" s="249">
        <f t="shared" si="23"/>
        <v>0</v>
      </c>
      <c r="D264" s="250">
        <f>SUM(D265:D268)</f>
        <v>0</v>
      </c>
      <c r="E264" s="248">
        <f>SUM(E265:E268)</f>
        <v>0</v>
      </c>
      <c r="F264" s="249">
        <f t="shared" si="19"/>
        <v>0</v>
      </c>
      <c r="G264" s="250">
        <f>SUM(G265:G268)</f>
        <v>0</v>
      </c>
      <c r="H264" s="247">
        <f>SUM(H265:H268)</f>
        <v>0</v>
      </c>
      <c r="I264" s="251">
        <f t="shared" si="20"/>
        <v>0</v>
      </c>
      <c r="J264" s="250">
        <f>SUM(J265:J268)</f>
        <v>0</v>
      </c>
      <c r="K264" s="247">
        <f>SUM(K265:K268)</f>
        <v>0</v>
      </c>
      <c r="L264" s="251">
        <f t="shared" si="21"/>
        <v>0</v>
      </c>
      <c r="M264" s="252">
        <f>SUM(M265:M268)</f>
        <v>0</v>
      </c>
      <c r="N264" s="248">
        <f>SUM(N265:N268)</f>
        <v>0</v>
      </c>
      <c r="O264" s="251">
        <f t="shared" si="22"/>
        <v>0</v>
      </c>
      <c r="P264" s="74"/>
    </row>
    <row r="265" spans="1:16" ht="12">
      <c r="A265" s="66">
        <v>6421</v>
      </c>
      <c r="B265" s="115" t="s">
        <v>272</v>
      </c>
      <c r="C265" s="249">
        <f t="shared" si="23"/>
        <v>0</v>
      </c>
      <c r="D265" s="122"/>
      <c r="E265" s="243"/>
      <c r="F265" s="244">
        <f t="shared" si="19"/>
        <v>0</v>
      </c>
      <c r="G265" s="122"/>
      <c r="H265" s="123"/>
      <c r="I265" s="124">
        <f t="shared" si="20"/>
        <v>0</v>
      </c>
      <c r="J265" s="122"/>
      <c r="K265" s="123"/>
      <c r="L265" s="124">
        <f t="shared" si="21"/>
        <v>0</v>
      </c>
      <c r="M265" s="245"/>
      <c r="N265" s="243"/>
      <c r="O265" s="124">
        <f t="shared" si="22"/>
        <v>0</v>
      </c>
      <c r="P265" s="74"/>
    </row>
    <row r="266" spans="1:16" ht="12">
      <c r="A266" s="66">
        <v>6422</v>
      </c>
      <c r="B266" s="115" t="s">
        <v>273</v>
      </c>
      <c r="C266" s="249">
        <f t="shared" si="23"/>
        <v>0</v>
      </c>
      <c r="D266" s="122"/>
      <c r="E266" s="243"/>
      <c r="F266" s="244">
        <f t="shared" si="19"/>
        <v>0</v>
      </c>
      <c r="G266" s="122"/>
      <c r="H266" s="123"/>
      <c r="I266" s="124">
        <f t="shared" si="20"/>
        <v>0</v>
      </c>
      <c r="J266" s="122"/>
      <c r="K266" s="123"/>
      <c r="L266" s="124">
        <f t="shared" si="21"/>
        <v>0</v>
      </c>
      <c r="M266" s="245"/>
      <c r="N266" s="243"/>
      <c r="O266" s="124">
        <f t="shared" si="22"/>
        <v>0</v>
      </c>
      <c r="P266" s="74"/>
    </row>
    <row r="267" spans="1:16" ht="24">
      <c r="A267" s="66">
        <v>6423</v>
      </c>
      <c r="B267" s="115" t="s">
        <v>274</v>
      </c>
      <c r="C267" s="249">
        <f t="shared" si="23"/>
        <v>0</v>
      </c>
      <c r="D267" s="122"/>
      <c r="E267" s="243"/>
      <c r="F267" s="244">
        <f t="shared" si="19"/>
        <v>0</v>
      </c>
      <c r="G267" s="122"/>
      <c r="H267" s="123"/>
      <c r="I267" s="124">
        <f t="shared" si="20"/>
        <v>0</v>
      </c>
      <c r="J267" s="122"/>
      <c r="K267" s="123"/>
      <c r="L267" s="124">
        <f t="shared" si="21"/>
        <v>0</v>
      </c>
      <c r="M267" s="245"/>
      <c r="N267" s="243"/>
      <c r="O267" s="124">
        <f t="shared" si="22"/>
        <v>0</v>
      </c>
      <c r="P267" s="74"/>
    </row>
    <row r="268" spans="1:16" ht="36">
      <c r="A268" s="66">
        <v>6424</v>
      </c>
      <c r="B268" s="115" t="s">
        <v>275</v>
      </c>
      <c r="C268" s="249">
        <f t="shared" si="23"/>
        <v>0</v>
      </c>
      <c r="D268" s="122"/>
      <c r="E268" s="243"/>
      <c r="F268" s="244">
        <f t="shared" si="19"/>
        <v>0</v>
      </c>
      <c r="G268" s="122"/>
      <c r="H268" s="123"/>
      <c r="I268" s="124">
        <f t="shared" si="20"/>
        <v>0</v>
      </c>
      <c r="J268" s="122"/>
      <c r="K268" s="123"/>
      <c r="L268" s="124">
        <f t="shared" si="21"/>
        <v>0</v>
      </c>
      <c r="M268" s="245"/>
      <c r="N268" s="243"/>
      <c r="O268" s="124">
        <f t="shared" si="22"/>
        <v>0</v>
      </c>
      <c r="P268" s="74"/>
    </row>
    <row r="269" spans="1:16" ht="48.75" customHeight="1">
      <c r="A269" s="310">
        <v>7000</v>
      </c>
      <c r="B269" s="310" t="s">
        <v>276</v>
      </c>
      <c r="C269" s="311">
        <f t="shared" si="23"/>
        <v>0</v>
      </c>
      <c r="D269" s="315">
        <f>SUM(D270,D281)</f>
        <v>0</v>
      </c>
      <c r="E269" s="313">
        <f>SUM(E270,E281)</f>
        <v>0</v>
      </c>
      <c r="F269" s="314">
        <f t="shared" si="19"/>
        <v>0</v>
      </c>
      <c r="G269" s="315">
        <f>SUM(G270,G281)</f>
        <v>0</v>
      </c>
      <c r="H269" s="312">
        <f>SUM(H270,H281)</f>
        <v>0</v>
      </c>
      <c r="I269" s="316">
        <f t="shared" si="20"/>
        <v>0</v>
      </c>
      <c r="J269" s="315">
        <f>SUM(J270,J281)</f>
        <v>0</v>
      </c>
      <c r="K269" s="312">
        <f>SUM(K270,K281)</f>
        <v>0</v>
      </c>
      <c r="L269" s="316">
        <f t="shared" si="21"/>
        <v>0</v>
      </c>
      <c r="M269" s="317">
        <f>SUM(M270,M281)</f>
        <v>0</v>
      </c>
      <c r="N269" s="318">
        <f>SUM(N270,N281)</f>
        <v>0</v>
      </c>
      <c r="O269" s="319">
        <f t="shared" si="22"/>
        <v>0</v>
      </c>
      <c r="P269" s="320"/>
    </row>
    <row r="270" spans="1:16" ht="24">
      <c r="A270" s="88">
        <v>7200</v>
      </c>
      <c r="B270" s="226" t="s">
        <v>277</v>
      </c>
      <c r="C270" s="89">
        <f t="shared" si="23"/>
        <v>0</v>
      </c>
      <c r="D270" s="100">
        <f>SUM(D271,D272,D276,D277,D280)</f>
        <v>0</v>
      </c>
      <c r="E270" s="227">
        <f>SUM(E271,E272,E276,E277,E280)</f>
        <v>0</v>
      </c>
      <c r="F270" s="228">
        <f t="shared" si="19"/>
        <v>0</v>
      </c>
      <c r="G270" s="100">
        <f>SUM(G271,G272,G276,G277,G280)</f>
        <v>0</v>
      </c>
      <c r="H270" s="101">
        <f>SUM(H271,H272,H276,H277,H280)</f>
        <v>0</v>
      </c>
      <c r="I270" s="102">
        <f t="shared" si="20"/>
        <v>0</v>
      </c>
      <c r="J270" s="100">
        <f>SUM(J271,J272,J276,J277,J280)</f>
        <v>0</v>
      </c>
      <c r="K270" s="101">
        <f>SUM(K271,K272,K276,K277,K280)</f>
        <v>0</v>
      </c>
      <c r="L270" s="102">
        <f t="shared" si="21"/>
        <v>0</v>
      </c>
      <c r="M270" s="229">
        <f>SUM(M271,M272,M276,M277,M280)</f>
        <v>0</v>
      </c>
      <c r="N270" s="230">
        <f>SUM(N271,N272,N276,N277,N280)</f>
        <v>0</v>
      </c>
      <c r="O270" s="231">
        <f t="shared" si="22"/>
        <v>0</v>
      </c>
      <c r="P270" s="232"/>
    </row>
    <row r="271" spans="1:16" ht="24">
      <c r="A271" s="260">
        <v>7210</v>
      </c>
      <c r="B271" s="104" t="s">
        <v>278</v>
      </c>
      <c r="C271" s="105">
        <f t="shared" si="23"/>
        <v>0</v>
      </c>
      <c r="D271" s="111"/>
      <c r="E271" s="240"/>
      <c r="F271" s="241">
        <f t="shared" si="19"/>
        <v>0</v>
      </c>
      <c r="G271" s="111"/>
      <c r="H271" s="112"/>
      <c r="I271" s="113">
        <f t="shared" si="20"/>
        <v>0</v>
      </c>
      <c r="J271" s="111"/>
      <c r="K271" s="112"/>
      <c r="L271" s="113">
        <f t="shared" si="21"/>
        <v>0</v>
      </c>
      <c r="M271" s="242"/>
      <c r="N271" s="240"/>
      <c r="O271" s="113">
        <f t="shared" si="22"/>
        <v>0</v>
      </c>
      <c r="P271" s="64"/>
    </row>
    <row r="272" spans="1:16" s="321" customFormat="1" ht="36">
      <c r="A272" s="246">
        <v>7220</v>
      </c>
      <c r="B272" s="115" t="s">
        <v>279</v>
      </c>
      <c r="C272" s="116">
        <f t="shared" si="23"/>
        <v>0</v>
      </c>
      <c r="D272" s="250">
        <f>SUM(D273:D275)</f>
        <v>0</v>
      </c>
      <c r="E272" s="248">
        <f>SUM(E273:E275)</f>
        <v>0</v>
      </c>
      <c r="F272" s="249">
        <f t="shared" si="19"/>
        <v>0</v>
      </c>
      <c r="G272" s="250">
        <f>SUM(G273:G275)</f>
        <v>0</v>
      </c>
      <c r="H272" s="247">
        <f>SUM(H273:H275)</f>
        <v>0</v>
      </c>
      <c r="I272" s="251">
        <f t="shared" si="20"/>
        <v>0</v>
      </c>
      <c r="J272" s="250">
        <f>SUM(J273:J275)</f>
        <v>0</v>
      </c>
      <c r="K272" s="247">
        <f>SUM(K273:K275)</f>
        <v>0</v>
      </c>
      <c r="L272" s="251">
        <f t="shared" si="21"/>
        <v>0</v>
      </c>
      <c r="M272" s="252">
        <f>SUM(M273:M275)</f>
        <v>0</v>
      </c>
      <c r="N272" s="248">
        <f>SUM(N273:N275)</f>
        <v>0</v>
      </c>
      <c r="O272" s="251">
        <f t="shared" si="22"/>
        <v>0</v>
      </c>
      <c r="P272" s="74"/>
    </row>
    <row r="273" spans="1:16" s="321" customFormat="1" ht="36">
      <c r="A273" s="66">
        <v>7221</v>
      </c>
      <c r="B273" s="115" t="s">
        <v>280</v>
      </c>
      <c r="C273" s="116">
        <f t="shared" si="23"/>
        <v>0</v>
      </c>
      <c r="D273" s="122"/>
      <c r="E273" s="243"/>
      <c r="F273" s="244">
        <f t="shared" si="19"/>
        <v>0</v>
      </c>
      <c r="G273" s="122"/>
      <c r="H273" s="123"/>
      <c r="I273" s="124">
        <f t="shared" si="20"/>
        <v>0</v>
      </c>
      <c r="J273" s="122"/>
      <c r="K273" s="123"/>
      <c r="L273" s="124">
        <f t="shared" si="21"/>
        <v>0</v>
      </c>
      <c r="M273" s="245"/>
      <c r="N273" s="243"/>
      <c r="O273" s="124">
        <f t="shared" si="22"/>
        <v>0</v>
      </c>
      <c r="P273" s="74"/>
    </row>
    <row r="274" spans="1:16" s="321" customFormat="1" ht="36">
      <c r="A274" s="66">
        <v>7222</v>
      </c>
      <c r="B274" s="115" t="s">
        <v>281</v>
      </c>
      <c r="C274" s="116">
        <f t="shared" si="23"/>
        <v>0</v>
      </c>
      <c r="D274" s="122"/>
      <c r="E274" s="243"/>
      <c r="F274" s="244">
        <f t="shared" si="19"/>
        <v>0</v>
      </c>
      <c r="G274" s="122"/>
      <c r="H274" s="123"/>
      <c r="I274" s="124">
        <f t="shared" si="20"/>
        <v>0</v>
      </c>
      <c r="J274" s="122"/>
      <c r="K274" s="123"/>
      <c r="L274" s="124">
        <f t="shared" si="21"/>
        <v>0</v>
      </c>
      <c r="M274" s="245"/>
      <c r="N274" s="243"/>
      <c r="O274" s="124">
        <f t="shared" si="22"/>
        <v>0</v>
      </c>
      <c r="P274" s="74"/>
    </row>
    <row r="275" spans="1:16" s="321" customFormat="1" ht="36">
      <c r="A275" s="56">
        <v>7223</v>
      </c>
      <c r="B275" s="104" t="s">
        <v>282</v>
      </c>
      <c r="C275" s="116">
        <f t="shared" si="23"/>
        <v>0</v>
      </c>
      <c r="D275" s="111"/>
      <c r="E275" s="240"/>
      <c r="F275" s="241">
        <f t="shared" si="19"/>
        <v>0</v>
      </c>
      <c r="G275" s="111"/>
      <c r="H275" s="112"/>
      <c r="I275" s="113">
        <f t="shared" si="20"/>
        <v>0</v>
      </c>
      <c r="J275" s="111"/>
      <c r="K275" s="112"/>
      <c r="L275" s="113">
        <f t="shared" si="21"/>
        <v>0</v>
      </c>
      <c r="M275" s="242"/>
      <c r="N275" s="240"/>
      <c r="O275" s="113">
        <f t="shared" si="22"/>
        <v>0</v>
      </c>
      <c r="P275" s="64"/>
    </row>
    <row r="276" spans="1:16" ht="24">
      <c r="A276" s="246">
        <v>7230</v>
      </c>
      <c r="B276" s="115" t="s">
        <v>283</v>
      </c>
      <c r="C276" s="116">
        <f t="shared" si="23"/>
        <v>0</v>
      </c>
      <c r="D276" s="122"/>
      <c r="E276" s="243"/>
      <c r="F276" s="244">
        <f t="shared" si="19"/>
        <v>0</v>
      </c>
      <c r="G276" s="122"/>
      <c r="H276" s="123"/>
      <c r="I276" s="124">
        <f t="shared" si="20"/>
        <v>0</v>
      </c>
      <c r="J276" s="122"/>
      <c r="K276" s="123"/>
      <c r="L276" s="124">
        <f t="shared" si="21"/>
        <v>0</v>
      </c>
      <c r="M276" s="245"/>
      <c r="N276" s="243"/>
      <c r="O276" s="124">
        <f t="shared" si="22"/>
        <v>0</v>
      </c>
      <c r="P276" s="74"/>
    </row>
    <row r="277" spans="1:16" ht="24">
      <c r="A277" s="246">
        <v>7240</v>
      </c>
      <c r="B277" s="115" t="s">
        <v>284</v>
      </c>
      <c r="C277" s="116">
        <f t="shared" si="23"/>
        <v>0</v>
      </c>
      <c r="D277" s="250">
        <f>SUM(D278:D279)</f>
        <v>0</v>
      </c>
      <c r="E277" s="248">
        <f>SUM(E278:E279)</f>
        <v>0</v>
      </c>
      <c r="F277" s="249">
        <f t="shared" si="19"/>
        <v>0</v>
      </c>
      <c r="G277" s="250">
        <f>SUM(G278:G279)</f>
        <v>0</v>
      </c>
      <c r="H277" s="247">
        <f>SUM(H278:H279)</f>
        <v>0</v>
      </c>
      <c r="I277" s="251">
        <f t="shared" si="20"/>
        <v>0</v>
      </c>
      <c r="J277" s="250">
        <f>SUM(J278:J279)</f>
        <v>0</v>
      </c>
      <c r="K277" s="247">
        <f>SUM(K278:K279)</f>
        <v>0</v>
      </c>
      <c r="L277" s="251">
        <f t="shared" si="21"/>
        <v>0</v>
      </c>
      <c r="M277" s="252">
        <f>SUM(M278:M279)</f>
        <v>0</v>
      </c>
      <c r="N277" s="248">
        <f>SUM(N278:N279)</f>
        <v>0</v>
      </c>
      <c r="O277" s="251">
        <f>SUM(O278:O279)</f>
        <v>0</v>
      </c>
      <c r="P277" s="74"/>
    </row>
    <row r="278" spans="1:16" ht="48">
      <c r="A278" s="66">
        <v>7245</v>
      </c>
      <c r="B278" s="115" t="s">
        <v>285</v>
      </c>
      <c r="C278" s="116">
        <f t="shared" si="23"/>
        <v>0</v>
      </c>
      <c r="D278" s="122"/>
      <c r="E278" s="243"/>
      <c r="F278" s="244">
        <f t="shared" si="19"/>
        <v>0</v>
      </c>
      <c r="G278" s="122"/>
      <c r="H278" s="123"/>
      <c r="I278" s="124">
        <f t="shared" si="20"/>
        <v>0</v>
      </c>
      <c r="J278" s="122"/>
      <c r="K278" s="123"/>
      <c r="L278" s="124">
        <f t="shared" si="21"/>
        <v>0</v>
      </c>
      <c r="M278" s="245"/>
      <c r="N278" s="243"/>
      <c r="O278" s="124">
        <f>M278+N278</f>
        <v>0</v>
      </c>
      <c r="P278" s="74"/>
    </row>
    <row r="279" spans="1:16" ht="94.5" customHeight="1">
      <c r="A279" s="66">
        <v>7246</v>
      </c>
      <c r="B279" s="115" t="s">
        <v>286</v>
      </c>
      <c r="C279" s="116">
        <f t="shared" si="23"/>
        <v>0</v>
      </c>
      <c r="D279" s="122"/>
      <c r="E279" s="243"/>
      <c r="F279" s="244">
        <f t="shared" si="19"/>
        <v>0</v>
      </c>
      <c r="G279" s="122"/>
      <c r="H279" s="123"/>
      <c r="I279" s="124">
        <f t="shared" si="20"/>
        <v>0</v>
      </c>
      <c r="J279" s="122"/>
      <c r="K279" s="123"/>
      <c r="L279" s="124">
        <f t="shared" si="21"/>
        <v>0</v>
      </c>
      <c r="M279" s="245"/>
      <c r="N279" s="243"/>
      <c r="O279" s="124">
        <f>M279+N279</f>
        <v>0</v>
      </c>
      <c r="P279" s="74"/>
    </row>
    <row r="280" spans="1:16" ht="24">
      <c r="A280" s="246">
        <v>7260</v>
      </c>
      <c r="B280" s="115" t="s">
        <v>287</v>
      </c>
      <c r="C280" s="116">
        <f t="shared" si="23"/>
        <v>0</v>
      </c>
      <c r="D280" s="111"/>
      <c r="E280" s="240"/>
      <c r="F280" s="241">
        <f t="shared" si="19"/>
        <v>0</v>
      </c>
      <c r="G280" s="111"/>
      <c r="H280" s="112"/>
      <c r="I280" s="113">
        <f t="shared" si="20"/>
        <v>0</v>
      </c>
      <c r="J280" s="111"/>
      <c r="K280" s="112"/>
      <c r="L280" s="113">
        <f t="shared" si="21"/>
        <v>0</v>
      </c>
      <c r="M280" s="242"/>
      <c r="N280" s="240"/>
      <c r="O280" s="113">
        <f>M280+N280</f>
        <v>0</v>
      </c>
      <c r="P280" s="64"/>
    </row>
    <row r="281" spans="1:16" ht="12">
      <c r="A281" s="88">
        <v>7700</v>
      </c>
      <c r="B281" s="226" t="s">
        <v>288</v>
      </c>
      <c r="C281" s="268">
        <f t="shared" si="23"/>
        <v>0</v>
      </c>
      <c r="D281" s="324">
        <f>SUM(D282)</f>
        <v>0</v>
      </c>
      <c r="E281" s="270">
        <f>SUM(E282)</f>
        <v>0</v>
      </c>
      <c r="F281" s="323">
        <f t="shared" si="19"/>
        <v>0</v>
      </c>
      <c r="G281" s="324">
        <f>SUM(G282)</f>
        <v>0</v>
      </c>
      <c r="H281" s="322">
        <f>SUM(H282)</f>
        <v>0</v>
      </c>
      <c r="I281" s="271">
        <f t="shared" si="20"/>
        <v>0</v>
      </c>
      <c r="J281" s="324">
        <f>SUM(J282)</f>
        <v>0</v>
      </c>
      <c r="K281" s="322">
        <f>SUM(K282)</f>
        <v>0</v>
      </c>
      <c r="L281" s="271">
        <f t="shared" si="21"/>
        <v>0</v>
      </c>
      <c r="M281" s="269">
        <f>SUM(M282)</f>
        <v>0</v>
      </c>
      <c r="N281" s="270">
        <f>SUM(N282)</f>
        <v>0</v>
      </c>
      <c r="O281" s="271">
        <f>M281+N281</f>
        <v>0</v>
      </c>
      <c r="P281" s="272"/>
    </row>
    <row r="282" spans="1:16" ht="12">
      <c r="A282" s="66">
        <v>7720</v>
      </c>
      <c r="B282" s="104" t="s">
        <v>289</v>
      </c>
      <c r="C282" s="296">
        <f t="shared" si="23"/>
        <v>0</v>
      </c>
      <c r="D282" s="328"/>
      <c r="E282" s="326"/>
      <c r="F282" s="327">
        <f t="shared" si="19"/>
        <v>0</v>
      </c>
      <c r="G282" s="328"/>
      <c r="H282" s="325"/>
      <c r="I282" s="329">
        <f t="shared" si="20"/>
        <v>0</v>
      </c>
      <c r="J282" s="328"/>
      <c r="K282" s="325"/>
      <c r="L282" s="329">
        <f>J282+K282</f>
        <v>0</v>
      </c>
      <c r="M282" s="330"/>
      <c r="N282" s="326"/>
      <c r="O282" s="329">
        <f>M282+N282</f>
        <v>0</v>
      </c>
      <c r="P282" s="272"/>
    </row>
    <row r="283" spans="1:16" ht="12">
      <c r="A283" s="309"/>
      <c r="B283" s="115" t="s">
        <v>290</v>
      </c>
      <c r="C283" s="105">
        <f t="shared" si="23"/>
        <v>0</v>
      </c>
      <c r="D283" s="250">
        <f>SUM(D284:D285)</f>
        <v>0</v>
      </c>
      <c r="E283" s="248">
        <f>SUM(E284:E285)</f>
        <v>0</v>
      </c>
      <c r="F283" s="249">
        <f t="shared" si="19"/>
        <v>0</v>
      </c>
      <c r="G283" s="250">
        <f>SUM(G284:G285)</f>
        <v>0</v>
      </c>
      <c r="H283" s="247">
        <f>SUM(H284:H285)</f>
        <v>0</v>
      </c>
      <c r="I283" s="251">
        <f t="shared" si="20"/>
        <v>0</v>
      </c>
      <c r="J283" s="250">
        <f>SUM(J284:J285)</f>
        <v>0</v>
      </c>
      <c r="K283" s="247">
        <f>SUM(K284:K285)</f>
        <v>0</v>
      </c>
      <c r="L283" s="251">
        <f t="shared" si="21"/>
        <v>0</v>
      </c>
      <c r="M283" s="252">
        <f>SUM(M284:M285)</f>
        <v>0</v>
      </c>
      <c r="N283" s="248">
        <f>SUM(N284:N285)</f>
        <v>0</v>
      </c>
      <c r="O283" s="251">
        <f>M283+N283</f>
        <v>0</v>
      </c>
      <c r="P283" s="74"/>
    </row>
    <row r="284" spans="1:16" ht="12">
      <c r="A284" s="309" t="s">
        <v>291</v>
      </c>
      <c r="B284" s="66" t="s">
        <v>292</v>
      </c>
      <c r="C284" s="289">
        <f t="shared" si="23"/>
        <v>0</v>
      </c>
      <c r="D284" s="122"/>
      <c r="E284" s="243"/>
      <c r="F284" s="244">
        <f t="shared" si="19"/>
        <v>0</v>
      </c>
      <c r="G284" s="122"/>
      <c r="H284" s="123"/>
      <c r="I284" s="124">
        <f t="shared" si="20"/>
        <v>0</v>
      </c>
      <c r="J284" s="122"/>
      <c r="K284" s="123"/>
      <c r="L284" s="124">
        <f t="shared" si="21"/>
        <v>0</v>
      </c>
      <c r="M284" s="245"/>
      <c r="N284" s="243"/>
      <c r="O284" s="124">
        <f>M284+N284</f>
        <v>0</v>
      </c>
      <c r="P284" s="74"/>
    </row>
    <row r="285" spans="1:16" ht="24">
      <c r="A285" s="309" t="s">
        <v>293</v>
      </c>
      <c r="B285" s="331" t="s">
        <v>294</v>
      </c>
      <c r="C285" s="105">
        <f t="shared" si="23"/>
        <v>0</v>
      </c>
      <c r="D285" s="111"/>
      <c r="E285" s="240"/>
      <c r="F285" s="241">
        <f t="shared" si="19"/>
        <v>0</v>
      </c>
      <c r="G285" s="111"/>
      <c r="H285" s="112"/>
      <c r="I285" s="113">
        <f t="shared" si="20"/>
        <v>0</v>
      </c>
      <c r="J285" s="111"/>
      <c r="K285" s="112"/>
      <c r="L285" s="113">
        <f t="shared" si="21"/>
        <v>0</v>
      </c>
      <c r="M285" s="242"/>
      <c r="N285" s="240"/>
      <c r="O285" s="113">
        <f>M285+N285</f>
        <v>0</v>
      </c>
      <c r="P285" s="64"/>
    </row>
    <row r="286" spans="1:16" ht="12">
      <c r="A286" s="332"/>
      <c r="B286" s="333" t="s">
        <v>295</v>
      </c>
      <c r="C286" s="334">
        <f>SUM(C283,C269,C231,C196,C188,C174,C76,C54)</f>
        <v>763186</v>
      </c>
      <c r="D286" s="338">
        <f>SUM(D283,D269,D231,D196,D188,D174,D76,D54)</f>
        <v>730276</v>
      </c>
      <c r="E286" s="336">
        <f>SUM(E283,E269,E231,E196,E188,E174,E76,E54)</f>
        <v>0</v>
      </c>
      <c r="F286" s="337">
        <f t="shared" si="19"/>
        <v>730276</v>
      </c>
      <c r="G286" s="338">
        <f>SUM(G283,G269,G231,G196,G188,G174,G76,G54)</f>
        <v>0</v>
      </c>
      <c r="H286" s="335">
        <f>SUM(H283,H269,H231,H196,H188,H174,H76,H54)</f>
        <v>0</v>
      </c>
      <c r="I286" s="334">
        <f t="shared" si="20"/>
        <v>0</v>
      </c>
      <c r="J286" s="338">
        <f>SUM(J283,J269,J231,J196,J188,J174,J76,J54)</f>
        <v>32910</v>
      </c>
      <c r="K286" s="335">
        <f>SUM(K283,K269,K231,K196,K188,K174,K76,K54)</f>
        <v>0</v>
      </c>
      <c r="L286" s="334">
        <f t="shared" si="21"/>
        <v>32910</v>
      </c>
      <c r="M286" s="229">
        <f>SUM(M283,M269,M231,M196,M188,M174,M76,M54)</f>
        <v>0</v>
      </c>
      <c r="N286" s="230">
        <f>SUM(N283,N269,N231,N196,N188,N174,N76,N54)</f>
        <v>0</v>
      </c>
      <c r="O286" s="231">
        <f>M286+N286</f>
        <v>0</v>
      </c>
      <c r="P286" s="232"/>
    </row>
    <row r="287" spans="1:16" ht="3" customHeight="1">
      <c r="A287" s="332"/>
      <c r="B287" s="332"/>
      <c r="C287" s="296"/>
      <c r="D287" s="299"/>
      <c r="E287" s="230"/>
      <c r="F287" s="298"/>
      <c r="G287" s="299"/>
      <c r="H287" s="297"/>
      <c r="I287" s="231"/>
      <c r="J287" s="299"/>
      <c r="K287" s="297"/>
      <c r="L287" s="231"/>
      <c r="M287" s="229"/>
      <c r="N287" s="230"/>
      <c r="O287" s="231"/>
      <c r="P287" s="339"/>
    </row>
    <row r="288" spans="1:16" s="32" customFormat="1" ht="12">
      <c r="A288" s="624" t="s">
        <v>296</v>
      </c>
      <c r="B288" s="625"/>
      <c r="C288" s="340">
        <f>F288+I288+L288+O288</f>
        <v>-12245</v>
      </c>
      <c r="D288" s="344">
        <f>SUM(D26,D27,D43)-D52</f>
        <v>0</v>
      </c>
      <c r="E288" s="342">
        <f>SUM(E26,E27,E43)-E52</f>
        <v>0</v>
      </c>
      <c r="F288" s="343">
        <f>D288+E288</f>
        <v>0</v>
      </c>
      <c r="G288" s="344">
        <f>SUM(G26,G27,G43)-G52</f>
        <v>0</v>
      </c>
      <c r="H288" s="341">
        <f>SUM(H26,H27,H43)-H52</f>
        <v>0</v>
      </c>
      <c r="I288" s="340">
        <f>G288+H288</f>
        <v>0</v>
      </c>
      <c r="J288" s="344">
        <f>(J28+J44)-J52</f>
        <v>-12245</v>
      </c>
      <c r="K288" s="341">
        <f>(K28+K44)-K52</f>
        <v>0</v>
      </c>
      <c r="L288" s="340">
        <f>J288+K288</f>
        <v>-12245</v>
      </c>
      <c r="M288" s="345">
        <f>M46-M52</f>
        <v>0</v>
      </c>
      <c r="N288" s="342">
        <f>N46-N52</f>
        <v>0</v>
      </c>
      <c r="O288" s="340">
        <f>M288+N288</f>
        <v>0</v>
      </c>
      <c r="P288" s="346"/>
    </row>
    <row r="289" spans="1:16" ht="3" customHeight="1">
      <c r="A289" s="347"/>
      <c r="B289" s="347"/>
      <c r="C289" s="296"/>
      <c r="D289" s="299"/>
      <c r="E289" s="230"/>
      <c r="F289" s="298"/>
      <c r="G289" s="299"/>
      <c r="H289" s="297"/>
      <c r="I289" s="231"/>
      <c r="J289" s="299"/>
      <c r="K289" s="297"/>
      <c r="L289" s="231"/>
      <c r="M289" s="229"/>
      <c r="N289" s="230"/>
      <c r="O289" s="231"/>
      <c r="P289" s="339"/>
    </row>
    <row r="290" spans="1:16" s="32" customFormat="1" ht="12">
      <c r="A290" s="624" t="s">
        <v>297</v>
      </c>
      <c r="B290" s="625"/>
      <c r="C290" s="343">
        <f>SUM(C291,C293)-C301+C303</f>
        <v>12245</v>
      </c>
      <c r="D290" s="344">
        <f>SUM(D291,D293)-D301+D303</f>
        <v>0</v>
      </c>
      <c r="E290" s="342">
        <f>SUM(E291,E293)-E301+E303</f>
        <v>0</v>
      </c>
      <c r="F290" s="343">
        <f>D290+E290</f>
        <v>0</v>
      </c>
      <c r="G290" s="344">
        <f>SUM(G291,G293)-G301+G303</f>
        <v>0</v>
      </c>
      <c r="H290" s="341">
        <f>SUM(H291,H293)-H301+H303</f>
        <v>0</v>
      </c>
      <c r="I290" s="340">
        <f>G290+H290</f>
        <v>0</v>
      </c>
      <c r="J290" s="344">
        <f>SUM(J291,J293)-J301+J303</f>
        <v>12245</v>
      </c>
      <c r="K290" s="341">
        <f>SUM(K291,K293)-K301+K303</f>
        <v>0</v>
      </c>
      <c r="L290" s="340">
        <f>J290+K290</f>
        <v>12245</v>
      </c>
      <c r="M290" s="345">
        <f>SUM(M291,M293)-M301+M303</f>
        <v>0</v>
      </c>
      <c r="N290" s="342">
        <f>SUM(N291,N293)-N301+N303</f>
        <v>0</v>
      </c>
      <c r="O290" s="340">
        <f>M290+N290</f>
        <v>0</v>
      </c>
      <c r="P290" s="346"/>
    </row>
    <row r="291" spans="1:16" s="32" customFormat="1" ht="12">
      <c r="A291" s="348" t="s">
        <v>298</v>
      </c>
      <c r="B291" s="348" t="s">
        <v>299</v>
      </c>
      <c r="C291" s="343">
        <f>C23-C283</f>
        <v>12245</v>
      </c>
      <c r="D291" s="344">
        <f>D23-D283</f>
        <v>0</v>
      </c>
      <c r="E291" s="342">
        <f>E23-E283</f>
        <v>0</v>
      </c>
      <c r="F291" s="343">
        <f>D291+E291</f>
        <v>0</v>
      </c>
      <c r="G291" s="344">
        <f>G23-G283</f>
        <v>0</v>
      </c>
      <c r="H291" s="341">
        <f>H23-H283</f>
        <v>0</v>
      </c>
      <c r="I291" s="340">
        <f>G291+H291</f>
        <v>0</v>
      </c>
      <c r="J291" s="344">
        <f>J23-J283</f>
        <v>12245</v>
      </c>
      <c r="K291" s="341">
        <f>K23-K283</f>
        <v>0</v>
      </c>
      <c r="L291" s="340">
        <f>J291+K291</f>
        <v>12245</v>
      </c>
      <c r="M291" s="345">
        <f>M23-M283</f>
        <v>0</v>
      </c>
      <c r="N291" s="342">
        <f>N23-N283</f>
        <v>0</v>
      </c>
      <c r="O291" s="340">
        <f>M291+N291</f>
        <v>0</v>
      </c>
      <c r="P291" s="346"/>
    </row>
    <row r="292" spans="1:16" ht="3" customHeight="1">
      <c r="A292" s="332"/>
      <c r="B292" s="332"/>
      <c r="C292" s="296"/>
      <c r="D292" s="299"/>
      <c r="E292" s="230"/>
      <c r="F292" s="298"/>
      <c r="G292" s="299"/>
      <c r="H292" s="297"/>
      <c r="I292" s="231"/>
      <c r="J292" s="299"/>
      <c r="K292" s="297"/>
      <c r="L292" s="231"/>
      <c r="M292" s="229"/>
      <c r="N292" s="230"/>
      <c r="O292" s="231"/>
      <c r="P292" s="339"/>
    </row>
    <row r="293" spans="1:16" s="32" customFormat="1" ht="12">
      <c r="A293" s="349" t="s">
        <v>300</v>
      </c>
      <c r="B293" s="349" t="s">
        <v>301</v>
      </c>
      <c r="C293" s="343">
        <f>SUM(C294,C296,C298)-SUM(C295,C297,C299)</f>
        <v>0</v>
      </c>
      <c r="D293" s="344">
        <f aca="true" t="shared" si="24" ref="D293:K293">SUM(D294,D296,D298)-SUM(D295,D297,D299)</f>
        <v>0</v>
      </c>
      <c r="E293" s="342">
        <f t="shared" si="24"/>
        <v>0</v>
      </c>
      <c r="F293" s="343">
        <f>D293+E293</f>
        <v>0</v>
      </c>
      <c r="G293" s="344">
        <f t="shared" si="24"/>
        <v>0</v>
      </c>
      <c r="H293" s="341">
        <f t="shared" si="24"/>
        <v>0</v>
      </c>
      <c r="I293" s="340">
        <f>G293+H293</f>
        <v>0</v>
      </c>
      <c r="J293" s="344">
        <f t="shared" si="24"/>
        <v>0</v>
      </c>
      <c r="K293" s="341">
        <f t="shared" si="24"/>
        <v>0</v>
      </c>
      <c r="L293" s="340">
        <f>J293+K293</f>
        <v>0</v>
      </c>
      <c r="M293" s="345">
        <f>SUM(M294,M296,M298)-SUM(M295,M297,M299)</f>
        <v>0</v>
      </c>
      <c r="N293" s="342">
        <f>SUM(N294,N296,N298)-SUM(N295,N297,N299)</f>
        <v>0</v>
      </c>
      <c r="O293" s="340">
        <f>M293+N293</f>
        <v>0</v>
      </c>
      <c r="P293" s="346"/>
    </row>
    <row r="294" spans="1:16" ht="12">
      <c r="A294" s="350" t="s">
        <v>302</v>
      </c>
      <c r="B294" s="173" t="s">
        <v>303</v>
      </c>
      <c r="C294" s="128">
        <f aca="true" t="shared" si="25" ref="C294:C303">F294+I294+L294+O294</f>
        <v>0</v>
      </c>
      <c r="D294" s="134"/>
      <c r="E294" s="351"/>
      <c r="F294" s="352">
        <f>D294+E294</f>
        <v>0</v>
      </c>
      <c r="G294" s="134"/>
      <c r="H294" s="135"/>
      <c r="I294" s="136">
        <f>G294+H294</f>
        <v>0</v>
      </c>
      <c r="J294" s="134"/>
      <c r="K294" s="135"/>
      <c r="L294" s="136">
        <f>J294+K294</f>
        <v>0</v>
      </c>
      <c r="M294" s="353"/>
      <c r="N294" s="351"/>
      <c r="O294" s="136">
        <f>M294+N294</f>
        <v>0</v>
      </c>
      <c r="P294" s="138"/>
    </row>
    <row r="295" spans="1:16" ht="24">
      <c r="A295" s="309" t="s">
        <v>304</v>
      </c>
      <c r="B295" s="65" t="s">
        <v>305</v>
      </c>
      <c r="C295" s="116">
        <f t="shared" si="25"/>
        <v>0</v>
      </c>
      <c r="D295" s="122"/>
      <c r="E295" s="243"/>
      <c r="F295" s="244">
        <f>D295+E295</f>
        <v>0</v>
      </c>
      <c r="G295" s="122"/>
      <c r="H295" s="123"/>
      <c r="I295" s="124">
        <f>G295+H295</f>
        <v>0</v>
      </c>
      <c r="J295" s="122"/>
      <c r="K295" s="123"/>
      <c r="L295" s="124">
        <f>J295+K295</f>
        <v>0</v>
      </c>
      <c r="M295" s="245"/>
      <c r="N295" s="243"/>
      <c r="O295" s="124">
        <f>M295+N295</f>
        <v>0</v>
      </c>
      <c r="P295" s="74"/>
    </row>
    <row r="296" spans="1:16" ht="12">
      <c r="A296" s="309" t="s">
        <v>306</v>
      </c>
      <c r="B296" s="65" t="s">
        <v>307</v>
      </c>
      <c r="C296" s="116">
        <f t="shared" si="25"/>
        <v>0</v>
      </c>
      <c r="D296" s="122"/>
      <c r="E296" s="243"/>
      <c r="F296" s="244">
        <f>D296+E296</f>
        <v>0</v>
      </c>
      <c r="G296" s="122"/>
      <c r="H296" s="123"/>
      <c r="I296" s="124">
        <f aca="true" t="shared" si="26" ref="I296:I303">G296+H296</f>
        <v>0</v>
      </c>
      <c r="J296" s="122"/>
      <c r="K296" s="123"/>
      <c r="L296" s="124">
        <f aca="true" t="shared" si="27" ref="L296:L303">J296+K296</f>
        <v>0</v>
      </c>
      <c r="M296" s="245"/>
      <c r="N296" s="243"/>
      <c r="O296" s="124">
        <f aca="true" t="shared" si="28" ref="O296:O303">M296+N296</f>
        <v>0</v>
      </c>
      <c r="P296" s="74"/>
    </row>
    <row r="297" spans="1:16" ht="24">
      <c r="A297" s="309" t="s">
        <v>308</v>
      </c>
      <c r="B297" s="65" t="s">
        <v>309</v>
      </c>
      <c r="C297" s="116">
        <f t="shared" si="25"/>
        <v>0</v>
      </c>
      <c r="D297" s="122"/>
      <c r="E297" s="243"/>
      <c r="F297" s="244">
        <f aca="true" t="shared" si="29" ref="F297:F303">D297+E297</f>
        <v>0</v>
      </c>
      <c r="G297" s="122"/>
      <c r="H297" s="123"/>
      <c r="I297" s="124">
        <f t="shared" si="26"/>
        <v>0</v>
      </c>
      <c r="J297" s="122"/>
      <c r="K297" s="123"/>
      <c r="L297" s="124">
        <f t="shared" si="27"/>
        <v>0</v>
      </c>
      <c r="M297" s="245"/>
      <c r="N297" s="243"/>
      <c r="O297" s="124">
        <f t="shared" si="28"/>
        <v>0</v>
      </c>
      <c r="P297" s="74"/>
    </row>
    <row r="298" spans="1:16" ht="12">
      <c r="A298" s="309" t="s">
        <v>310</v>
      </c>
      <c r="B298" s="65" t="s">
        <v>311</v>
      </c>
      <c r="C298" s="116">
        <f t="shared" si="25"/>
        <v>0</v>
      </c>
      <c r="D298" s="122"/>
      <c r="E298" s="243"/>
      <c r="F298" s="244">
        <f t="shared" si="29"/>
        <v>0</v>
      </c>
      <c r="G298" s="122"/>
      <c r="H298" s="123"/>
      <c r="I298" s="124">
        <f t="shared" si="26"/>
        <v>0</v>
      </c>
      <c r="J298" s="122"/>
      <c r="K298" s="123"/>
      <c r="L298" s="124">
        <f t="shared" si="27"/>
        <v>0</v>
      </c>
      <c r="M298" s="245"/>
      <c r="N298" s="243"/>
      <c r="O298" s="124">
        <f t="shared" si="28"/>
        <v>0</v>
      </c>
      <c r="P298" s="74"/>
    </row>
    <row r="299" spans="1:16" ht="24">
      <c r="A299" s="354" t="s">
        <v>312</v>
      </c>
      <c r="B299" s="355" t="s">
        <v>313</v>
      </c>
      <c r="C299" s="289">
        <f t="shared" si="25"/>
        <v>0</v>
      </c>
      <c r="D299" s="293"/>
      <c r="E299" s="291"/>
      <c r="F299" s="292">
        <f t="shared" si="29"/>
        <v>0</v>
      </c>
      <c r="G299" s="293"/>
      <c r="H299" s="290"/>
      <c r="I299" s="294">
        <f t="shared" si="26"/>
        <v>0</v>
      </c>
      <c r="J299" s="293"/>
      <c r="K299" s="290"/>
      <c r="L299" s="294">
        <f t="shared" si="27"/>
        <v>0</v>
      </c>
      <c r="M299" s="295"/>
      <c r="N299" s="291"/>
      <c r="O299" s="294">
        <f t="shared" si="28"/>
        <v>0</v>
      </c>
      <c r="P299" s="287"/>
    </row>
    <row r="300" spans="1:16" ht="3" customHeight="1">
      <c r="A300" s="332"/>
      <c r="B300" s="332"/>
      <c r="C300" s="296"/>
      <c r="D300" s="299"/>
      <c r="E300" s="230"/>
      <c r="F300" s="298"/>
      <c r="G300" s="299"/>
      <c r="H300" s="297"/>
      <c r="I300" s="231"/>
      <c r="J300" s="299"/>
      <c r="K300" s="297"/>
      <c r="L300" s="231"/>
      <c r="M300" s="229"/>
      <c r="N300" s="230"/>
      <c r="O300" s="231"/>
      <c r="P300" s="339"/>
    </row>
    <row r="301" spans="1:16" s="32" customFormat="1" ht="12">
      <c r="A301" s="349" t="s">
        <v>314</v>
      </c>
      <c r="B301" s="349" t="s">
        <v>315</v>
      </c>
      <c r="C301" s="356">
        <f t="shared" si="25"/>
        <v>0</v>
      </c>
      <c r="D301" s="360"/>
      <c r="E301" s="358"/>
      <c r="F301" s="359">
        <f t="shared" si="29"/>
        <v>0</v>
      </c>
      <c r="G301" s="360"/>
      <c r="H301" s="357"/>
      <c r="I301" s="361">
        <f t="shared" si="26"/>
        <v>0</v>
      </c>
      <c r="J301" s="360"/>
      <c r="K301" s="357"/>
      <c r="L301" s="361">
        <f t="shared" si="27"/>
        <v>0</v>
      </c>
      <c r="M301" s="362"/>
      <c r="N301" s="358"/>
      <c r="O301" s="361">
        <f t="shared" si="28"/>
        <v>0</v>
      </c>
      <c r="P301" s="346"/>
    </row>
    <row r="302" spans="1:16" s="32" customFormat="1" ht="3" customHeight="1">
      <c r="A302" s="349"/>
      <c r="B302" s="363"/>
      <c r="C302" s="364"/>
      <c r="D302" s="378"/>
      <c r="E302" s="365"/>
      <c r="F302" s="366"/>
      <c r="G302" s="214"/>
      <c r="H302" s="211"/>
      <c r="I302" s="215"/>
      <c r="J302" s="214"/>
      <c r="K302" s="211"/>
      <c r="L302" s="215"/>
      <c r="M302" s="44"/>
      <c r="N302" s="212"/>
      <c r="O302" s="215"/>
      <c r="P302" s="367"/>
    </row>
    <row r="303" spans="1:16" s="32" customFormat="1" ht="48">
      <c r="A303" s="349" t="s">
        <v>316</v>
      </c>
      <c r="B303" s="368" t="s">
        <v>317</v>
      </c>
      <c r="C303" s="369">
        <f t="shared" si="25"/>
        <v>0</v>
      </c>
      <c r="D303" s="379"/>
      <c r="E303" s="370"/>
      <c r="F303" s="371">
        <f t="shared" si="29"/>
        <v>0</v>
      </c>
      <c r="G303" s="360"/>
      <c r="H303" s="357"/>
      <c r="I303" s="361">
        <f t="shared" si="26"/>
        <v>0</v>
      </c>
      <c r="J303" s="360"/>
      <c r="K303" s="357"/>
      <c r="L303" s="361">
        <f t="shared" si="27"/>
        <v>0</v>
      </c>
      <c r="M303" s="362"/>
      <c r="N303" s="358"/>
      <c r="O303" s="361">
        <f t="shared" si="28"/>
        <v>0</v>
      </c>
      <c r="P303" s="346"/>
    </row>
    <row r="304" spans="1:16" ht="12">
      <c r="A304" s="437"/>
      <c r="B304" s="437"/>
      <c r="C304" s="437"/>
      <c r="D304" s="437"/>
      <c r="E304" s="437"/>
      <c r="F304" s="437"/>
      <c r="G304" s="437"/>
      <c r="H304" s="437"/>
      <c r="I304" s="437"/>
      <c r="J304" s="437"/>
      <c r="K304" s="437"/>
      <c r="L304" s="437"/>
      <c r="M304" s="437"/>
      <c r="N304" s="437"/>
      <c r="O304" s="437"/>
      <c r="P304" s="437"/>
    </row>
    <row r="305" spans="1:16" ht="12">
      <c r="A305" s="437"/>
      <c r="B305" s="437"/>
      <c r="C305" s="437"/>
      <c r="D305" s="437"/>
      <c r="E305" s="437"/>
      <c r="F305" s="437"/>
      <c r="G305" s="437"/>
      <c r="H305" s="437"/>
      <c r="I305" s="437"/>
      <c r="J305" s="437"/>
      <c r="K305" s="437"/>
      <c r="L305" s="437"/>
      <c r="M305" s="437"/>
      <c r="N305" s="437"/>
      <c r="O305" s="437"/>
      <c r="P305" s="437"/>
    </row>
    <row r="306" spans="1:16" ht="12">
      <c r="A306" s="438"/>
      <c r="B306" s="438"/>
      <c r="C306" s="438"/>
      <c r="D306" s="438"/>
      <c r="E306" s="438"/>
      <c r="F306" s="438"/>
      <c r="G306" s="438"/>
      <c r="H306" s="438"/>
      <c r="I306" s="438"/>
      <c r="J306" s="438"/>
      <c r="K306" s="438"/>
      <c r="L306" s="438"/>
      <c r="M306" s="438"/>
      <c r="N306" s="438"/>
      <c r="O306" s="438"/>
      <c r="P306" s="438"/>
    </row>
    <row r="307" spans="1:16" ht="12">
      <c r="A307" s="438"/>
      <c r="B307" s="438"/>
      <c r="C307" s="438"/>
      <c r="D307" s="438"/>
      <c r="E307" s="438"/>
      <c r="F307" s="438"/>
      <c r="G307" s="438"/>
      <c r="H307" s="438"/>
      <c r="I307" s="438"/>
      <c r="J307" s="438"/>
      <c r="K307" s="438"/>
      <c r="L307" s="438"/>
      <c r="M307" s="438"/>
      <c r="N307" s="438"/>
      <c r="O307" s="438"/>
      <c r="P307" s="438"/>
    </row>
    <row r="308" spans="1:16" ht="12">
      <c r="A308" s="438"/>
      <c r="B308" s="438"/>
      <c r="C308" s="438"/>
      <c r="D308" s="438"/>
      <c r="E308" s="438"/>
      <c r="F308" s="438"/>
      <c r="G308" s="438"/>
      <c r="H308" s="438"/>
      <c r="I308" s="438"/>
      <c r="J308" s="438"/>
      <c r="K308" s="438"/>
      <c r="L308" s="438"/>
      <c r="M308" s="438"/>
      <c r="N308" s="438"/>
      <c r="O308" s="438"/>
      <c r="P308" s="438"/>
    </row>
    <row r="309" spans="1:16" ht="12">
      <c r="A309" s="438"/>
      <c r="B309" s="438"/>
      <c r="C309" s="438"/>
      <c r="D309" s="438"/>
      <c r="E309" s="438"/>
      <c r="F309" s="438"/>
      <c r="G309" s="438"/>
      <c r="H309" s="438"/>
      <c r="I309" s="438"/>
      <c r="J309" s="438"/>
      <c r="K309" s="438"/>
      <c r="L309" s="438"/>
      <c r="M309" s="438"/>
      <c r="N309" s="438"/>
      <c r="O309" s="438"/>
      <c r="P309" s="438"/>
    </row>
    <row r="310" spans="1:16" ht="12">
      <c r="A310" s="438"/>
      <c r="B310" s="438"/>
      <c r="C310" s="438"/>
      <c r="D310" s="438"/>
      <c r="E310" s="438"/>
      <c r="F310" s="438"/>
      <c r="G310" s="438"/>
      <c r="H310" s="438"/>
      <c r="I310" s="438"/>
      <c r="J310" s="438"/>
      <c r="K310" s="438"/>
      <c r="L310" s="438"/>
      <c r="M310" s="438"/>
      <c r="N310" s="438"/>
      <c r="O310" s="438"/>
      <c r="P310" s="438"/>
    </row>
    <row r="311" spans="1:16" ht="12">
      <c r="A311" s="438"/>
      <c r="B311" s="438"/>
      <c r="C311" s="438"/>
      <c r="D311" s="438"/>
      <c r="E311" s="438"/>
      <c r="F311" s="438"/>
      <c r="G311" s="438"/>
      <c r="H311" s="438"/>
      <c r="I311" s="438"/>
      <c r="J311" s="438"/>
      <c r="K311" s="438"/>
      <c r="L311" s="438"/>
      <c r="M311" s="438"/>
      <c r="N311" s="438"/>
      <c r="O311" s="438"/>
      <c r="P311" s="438"/>
    </row>
    <row r="312" spans="1:16" ht="12">
      <c r="A312" s="438"/>
      <c r="B312" s="438"/>
      <c r="C312" s="438"/>
      <c r="D312" s="438"/>
      <c r="E312" s="438"/>
      <c r="F312" s="438"/>
      <c r="G312" s="438"/>
      <c r="H312" s="438"/>
      <c r="I312" s="438"/>
      <c r="J312" s="438"/>
      <c r="K312" s="438"/>
      <c r="L312" s="438"/>
      <c r="M312" s="438"/>
      <c r="N312" s="438"/>
      <c r="O312" s="438"/>
      <c r="P312" s="438"/>
    </row>
    <row r="313" spans="1:15" ht="1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</sheetData>
  <sheetProtection sheet="1" objects="1" scenarios="1"/>
  <autoFilter ref="A20:P303"/>
  <mergeCells count="32">
    <mergeCell ref="C15:P15"/>
    <mergeCell ref="A2:P2"/>
    <mergeCell ref="A3:P3"/>
    <mergeCell ref="C5:P5"/>
    <mergeCell ref="C6:P6"/>
    <mergeCell ref="C7:P7"/>
    <mergeCell ref="C8:P8"/>
    <mergeCell ref="C9:P9"/>
    <mergeCell ref="C11:P11"/>
    <mergeCell ref="C12:P12"/>
    <mergeCell ref="C13:P13"/>
    <mergeCell ref="C14:P14"/>
    <mergeCell ref="C16:P16"/>
    <mergeCell ref="A17:A19"/>
    <mergeCell ref="B17:B19"/>
    <mergeCell ref="C17:O17"/>
    <mergeCell ref="P17:P19"/>
    <mergeCell ref="C18:C19"/>
    <mergeCell ref="D18:D19"/>
    <mergeCell ref="E18:E19"/>
    <mergeCell ref="F18:F19"/>
    <mergeCell ref="G18:G19"/>
    <mergeCell ref="N18:N19"/>
    <mergeCell ref="O18:O19"/>
    <mergeCell ref="K18:K19"/>
    <mergeCell ref="L18:L19"/>
    <mergeCell ref="M18:M19"/>
    <mergeCell ref="A288:B288"/>
    <mergeCell ref="A290:B290"/>
    <mergeCell ref="H18:H19"/>
    <mergeCell ref="I18:I19"/>
    <mergeCell ref="J18:J19"/>
  </mergeCells>
  <printOptions/>
  <pageMargins left="0.984251968503937" right="0.31496062992125984" top="0.4330708661417323" bottom="0.3937007874015748" header="0.2362204724409449" footer="0.31496062992125984"/>
  <pageSetup fitToHeight="0" horizontalDpi="600" verticalDpi="600" orientation="portrait" paperSize="9" scale="70" r:id="rId1"/>
  <headerFooter differentFirst="1">
    <oddFooter>&amp;R&amp;P (&amp;N)</oddFooter>
    <firstHeader xml:space="preserve">&amp;R&amp;"Times New Roman,Regular"&amp;9 65.pielikums Jūrmalas pilsētas domes
2015.gada 15.oktobra saistošajiem noteikumiem Nr.38
(protokols Nr.19, 4.punkts)
Tāme Nr.01.1.1.  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Q338"/>
  <sheetViews>
    <sheetView view="pageLayout" zoomScaleNormal="90" workbookViewId="0" topLeftCell="A1">
      <selection activeCell="A27" sqref="A27"/>
    </sheetView>
  </sheetViews>
  <sheetFormatPr defaultColWidth="9.140625" defaultRowHeight="15" outlineLevelCol="1"/>
  <cols>
    <col min="1" max="1" width="10.8515625" style="372" customWidth="1"/>
    <col min="2" max="2" width="28.00390625" style="372" customWidth="1"/>
    <col min="3" max="3" width="8.7109375" style="372" customWidth="1"/>
    <col min="4" max="5" width="8.7109375" style="372" hidden="1" customWidth="1" outlineLevel="1"/>
    <col min="6" max="6" width="8.7109375" style="372" customWidth="1" collapsed="1"/>
    <col min="7" max="7" width="12.28125" style="372" hidden="1" customWidth="1" outlineLevel="1"/>
    <col min="8" max="8" width="10.00390625" style="372" hidden="1" customWidth="1" outlineLevel="1"/>
    <col min="9" max="9" width="8.7109375" style="372" customWidth="1" collapsed="1"/>
    <col min="10" max="10" width="8.7109375" style="372" hidden="1" customWidth="1" outlineLevel="1"/>
    <col min="11" max="11" width="7.7109375" style="372" hidden="1" customWidth="1" outlineLevel="1"/>
    <col min="12" max="12" width="7.421875" style="372" customWidth="1" collapsed="1"/>
    <col min="13" max="14" width="8.7109375" style="372" hidden="1" customWidth="1" outlineLevel="1"/>
    <col min="15" max="15" width="7.57421875" style="372" customWidth="1" collapsed="1"/>
    <col min="16" max="16" width="36.7109375" style="2" hidden="1" customWidth="1" outlineLevel="1"/>
    <col min="17" max="17" width="9.140625" style="2" customWidth="1" collapsed="1"/>
    <col min="18" max="16384" width="9.140625" style="2" customWidth="1"/>
  </cols>
  <sheetData>
    <row r="1" spans="1:16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12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9"/>
      <c r="Q2" s="3"/>
    </row>
    <row r="3" spans="1:17" ht="18" customHeight="1">
      <c r="A3" s="650" t="s">
        <v>0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2"/>
      <c r="Q3" s="3"/>
    </row>
    <row r="4" spans="1:17" ht="12">
      <c r="A4" s="4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"/>
      <c r="P4" s="8"/>
      <c r="Q4" s="3"/>
    </row>
    <row r="5" spans="1:17" ht="12.75" customHeight="1">
      <c r="A5" s="9" t="s">
        <v>1</v>
      </c>
      <c r="B5" s="10"/>
      <c r="C5" s="653" t="s">
        <v>427</v>
      </c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4"/>
      <c r="Q5" s="3"/>
    </row>
    <row r="6" spans="1:17" ht="12.75" customHeight="1">
      <c r="A6" s="9" t="s">
        <v>2</v>
      </c>
      <c r="B6" s="10"/>
      <c r="C6" s="653" t="s">
        <v>428</v>
      </c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4"/>
      <c r="Q6" s="3"/>
    </row>
    <row r="7" spans="1:17" ht="12.75" customHeight="1">
      <c r="A7" s="4" t="s">
        <v>3</v>
      </c>
      <c r="B7" s="5"/>
      <c r="C7" s="645" t="s">
        <v>429</v>
      </c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46"/>
      <c r="Q7" s="3"/>
    </row>
    <row r="8" spans="1:17" ht="12.75" customHeight="1">
      <c r="A8" s="4" t="s">
        <v>4</v>
      </c>
      <c r="B8" s="5"/>
      <c r="C8" s="645" t="s">
        <v>435</v>
      </c>
      <c r="D8" s="645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46"/>
      <c r="Q8" s="3"/>
    </row>
    <row r="9" spans="1:17" ht="24" customHeight="1">
      <c r="A9" s="4" t="s">
        <v>5</v>
      </c>
      <c r="B9" s="5"/>
      <c r="C9" s="653" t="s">
        <v>436</v>
      </c>
      <c r="D9" s="653"/>
      <c r="E9" s="653"/>
      <c r="F9" s="653"/>
      <c r="G9" s="653"/>
      <c r="H9" s="653"/>
      <c r="I9" s="653"/>
      <c r="J9" s="653"/>
      <c r="K9" s="653"/>
      <c r="L9" s="653"/>
      <c r="M9" s="653"/>
      <c r="N9" s="653"/>
      <c r="O9" s="653"/>
      <c r="P9" s="654"/>
      <c r="Q9" s="3"/>
    </row>
    <row r="10" spans="1:17" ht="12.75" customHeight="1">
      <c r="A10" s="11" t="s">
        <v>6</v>
      </c>
      <c r="B10" s="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3"/>
    </row>
    <row r="11" spans="1:17" ht="12.75" customHeight="1">
      <c r="A11" s="4"/>
      <c r="B11" s="5" t="s">
        <v>7</v>
      </c>
      <c r="C11" s="645" t="s">
        <v>437</v>
      </c>
      <c r="D11" s="645"/>
      <c r="E11" s="645"/>
      <c r="F11" s="645"/>
      <c r="G11" s="645"/>
      <c r="H11" s="645"/>
      <c r="I11" s="645"/>
      <c r="J11" s="645"/>
      <c r="K11" s="645"/>
      <c r="L11" s="645"/>
      <c r="M11" s="645"/>
      <c r="N11" s="645"/>
      <c r="O11" s="645"/>
      <c r="P11" s="646"/>
      <c r="Q11" s="3"/>
    </row>
    <row r="12" spans="1:17" ht="12.75" customHeight="1">
      <c r="A12" s="4"/>
      <c r="B12" s="5" t="s">
        <v>8</v>
      </c>
      <c r="C12" s="645"/>
      <c r="D12" s="645"/>
      <c r="E12" s="645"/>
      <c r="F12" s="645"/>
      <c r="G12" s="645"/>
      <c r="H12" s="645"/>
      <c r="I12" s="645"/>
      <c r="J12" s="645"/>
      <c r="K12" s="645"/>
      <c r="L12" s="645"/>
      <c r="M12" s="645"/>
      <c r="N12" s="645"/>
      <c r="O12" s="645"/>
      <c r="P12" s="646"/>
      <c r="Q12" s="3"/>
    </row>
    <row r="13" spans="1:17" ht="12.75" customHeight="1">
      <c r="A13" s="4"/>
      <c r="B13" s="5" t="s">
        <v>9</v>
      </c>
      <c r="C13" s="645"/>
      <c r="D13" s="645"/>
      <c r="E13" s="645"/>
      <c r="F13" s="645"/>
      <c r="G13" s="645"/>
      <c r="H13" s="645"/>
      <c r="I13" s="645"/>
      <c r="J13" s="645"/>
      <c r="K13" s="645"/>
      <c r="L13" s="645"/>
      <c r="M13" s="645"/>
      <c r="N13" s="645"/>
      <c r="O13" s="645"/>
      <c r="P13" s="646"/>
      <c r="Q13" s="3"/>
    </row>
    <row r="14" spans="1:17" ht="12.75" customHeight="1">
      <c r="A14" s="4"/>
      <c r="B14" s="5" t="s">
        <v>10</v>
      </c>
      <c r="C14" s="645"/>
      <c r="D14" s="645"/>
      <c r="E14" s="645"/>
      <c r="F14" s="645"/>
      <c r="G14" s="645"/>
      <c r="H14" s="645"/>
      <c r="I14" s="645"/>
      <c r="J14" s="645"/>
      <c r="K14" s="645"/>
      <c r="L14" s="645"/>
      <c r="M14" s="645"/>
      <c r="N14" s="645"/>
      <c r="O14" s="645"/>
      <c r="P14" s="646"/>
      <c r="Q14" s="3"/>
    </row>
    <row r="15" spans="1:17" ht="12.75" customHeight="1">
      <c r="A15" s="4"/>
      <c r="B15" s="5" t="s">
        <v>11</v>
      </c>
      <c r="C15" s="645"/>
      <c r="D15" s="645"/>
      <c r="E15" s="645"/>
      <c r="F15" s="645"/>
      <c r="G15" s="645"/>
      <c r="H15" s="645"/>
      <c r="I15" s="645"/>
      <c r="J15" s="645"/>
      <c r="K15" s="645"/>
      <c r="L15" s="645"/>
      <c r="M15" s="645"/>
      <c r="N15" s="645"/>
      <c r="O15" s="645"/>
      <c r="P15" s="646"/>
      <c r="Q15" s="3"/>
    </row>
    <row r="16" spans="1:17" ht="12.75" customHeight="1">
      <c r="A16" s="14"/>
      <c r="B16" s="15"/>
      <c r="C16" s="632"/>
      <c r="D16" s="632"/>
      <c r="E16" s="632"/>
      <c r="F16" s="632"/>
      <c r="G16" s="632"/>
      <c r="H16" s="632"/>
      <c r="I16" s="632"/>
      <c r="J16" s="632"/>
      <c r="K16" s="632"/>
      <c r="L16" s="632"/>
      <c r="M16" s="632"/>
      <c r="N16" s="632"/>
      <c r="O16" s="632"/>
      <c r="P16" s="633"/>
      <c r="Q16" s="3"/>
    </row>
    <row r="17" spans="1:16" s="16" customFormat="1" ht="12.75" customHeight="1">
      <c r="A17" s="634" t="s">
        <v>12</v>
      </c>
      <c r="B17" s="637" t="s">
        <v>13</v>
      </c>
      <c r="C17" s="640" t="s">
        <v>14</v>
      </c>
      <c r="D17" s="641"/>
      <c r="E17" s="641"/>
      <c r="F17" s="641"/>
      <c r="G17" s="641"/>
      <c r="H17" s="641"/>
      <c r="I17" s="641"/>
      <c r="J17" s="641"/>
      <c r="K17" s="641"/>
      <c r="L17" s="641"/>
      <c r="M17" s="641"/>
      <c r="N17" s="641"/>
      <c r="O17" s="642"/>
      <c r="P17" s="637" t="s">
        <v>15</v>
      </c>
    </row>
    <row r="18" spans="1:16" s="16" customFormat="1" ht="12.75" customHeight="1">
      <c r="A18" s="635"/>
      <c r="B18" s="638"/>
      <c r="C18" s="643" t="s">
        <v>16</v>
      </c>
      <c r="D18" s="630" t="s">
        <v>17</v>
      </c>
      <c r="E18" s="626" t="s">
        <v>18</v>
      </c>
      <c r="F18" s="628" t="s">
        <v>19</v>
      </c>
      <c r="G18" s="630" t="s">
        <v>20</v>
      </c>
      <c r="H18" s="626" t="s">
        <v>21</v>
      </c>
      <c r="I18" s="628" t="s">
        <v>22</v>
      </c>
      <c r="J18" s="630" t="s">
        <v>23</v>
      </c>
      <c r="K18" s="626" t="s">
        <v>24</v>
      </c>
      <c r="L18" s="628" t="s">
        <v>25</v>
      </c>
      <c r="M18" s="630" t="s">
        <v>26</v>
      </c>
      <c r="N18" s="626" t="s">
        <v>27</v>
      </c>
      <c r="O18" s="628" t="s">
        <v>28</v>
      </c>
      <c r="P18" s="638"/>
    </row>
    <row r="19" spans="1:16" s="17" customFormat="1" ht="78.75" customHeight="1" thickBot="1">
      <c r="A19" s="636"/>
      <c r="B19" s="639"/>
      <c r="C19" s="644"/>
      <c r="D19" s="631"/>
      <c r="E19" s="627"/>
      <c r="F19" s="629"/>
      <c r="G19" s="631"/>
      <c r="H19" s="627"/>
      <c r="I19" s="629"/>
      <c r="J19" s="631"/>
      <c r="K19" s="627"/>
      <c r="L19" s="629"/>
      <c r="M19" s="631"/>
      <c r="N19" s="627"/>
      <c r="O19" s="629"/>
      <c r="P19" s="639"/>
    </row>
    <row r="20" spans="1:16" s="17" customFormat="1" ht="9.75" customHeight="1" thickTop="1">
      <c r="A20" s="18" t="s">
        <v>29</v>
      </c>
      <c r="B20" s="18">
        <v>2</v>
      </c>
      <c r="C20" s="18">
        <v>3</v>
      </c>
      <c r="D20" s="19">
        <v>4</v>
      </c>
      <c r="E20" s="20">
        <v>5</v>
      </c>
      <c r="F20" s="21">
        <v>6</v>
      </c>
      <c r="G20" s="19">
        <v>7</v>
      </c>
      <c r="H20" s="22">
        <v>8</v>
      </c>
      <c r="I20" s="23">
        <v>9</v>
      </c>
      <c r="J20" s="19">
        <v>10</v>
      </c>
      <c r="K20" s="24">
        <v>11</v>
      </c>
      <c r="L20" s="23">
        <v>12</v>
      </c>
      <c r="M20" s="24">
        <v>13</v>
      </c>
      <c r="N20" s="20">
        <v>14</v>
      </c>
      <c r="O20" s="23">
        <v>15</v>
      </c>
      <c r="P20" s="23">
        <v>16</v>
      </c>
    </row>
    <row r="21" spans="1:16" s="32" customFormat="1" ht="12">
      <c r="A21" s="25"/>
      <c r="B21" s="26" t="s">
        <v>30</v>
      </c>
      <c r="C21" s="209"/>
      <c r="D21" s="27"/>
      <c r="E21" s="28"/>
      <c r="F21" s="29"/>
      <c r="G21" s="27"/>
      <c r="H21" s="30"/>
      <c r="I21" s="31"/>
      <c r="J21" s="27"/>
      <c r="L21" s="31"/>
      <c r="N21" s="28"/>
      <c r="O21" s="31"/>
      <c r="P21" s="33"/>
    </row>
    <row r="22" spans="1:16" s="32" customFormat="1" ht="32.25" customHeight="1" thickBot="1">
      <c r="A22" s="34"/>
      <c r="B22" s="35" t="s">
        <v>31</v>
      </c>
      <c r="C22" s="36">
        <f>F22+I22+L22+O22</f>
        <v>38214</v>
      </c>
      <c r="D22" s="40">
        <f>SUM(D23,D26,D27,D43,D44)</f>
        <v>34214</v>
      </c>
      <c r="E22" s="38">
        <f>SUM(E23,E26,E27,E43,E44)</f>
        <v>4000</v>
      </c>
      <c r="F22" s="39">
        <f aca="true" t="shared" si="0" ref="F22:F27">D22+E22</f>
        <v>38214</v>
      </c>
      <c r="G22" s="40">
        <f>SUM(G23,G26,G44)</f>
        <v>0</v>
      </c>
      <c r="H22" s="37">
        <f>SUM(H23,H26,H44)</f>
        <v>0</v>
      </c>
      <c r="I22" s="41">
        <f>G22+H22</f>
        <v>0</v>
      </c>
      <c r="J22" s="40">
        <f>SUM(J23,J28,J44)</f>
        <v>0</v>
      </c>
      <c r="K22" s="37">
        <f>SUM(K23,K28,K44)</f>
        <v>0</v>
      </c>
      <c r="L22" s="41">
        <f>J22+K22</f>
        <v>0</v>
      </c>
      <c r="M22" s="42">
        <f>SUM(M23,M46)</f>
        <v>0</v>
      </c>
      <c r="N22" s="38">
        <f>SUM(N23,N46)</f>
        <v>0</v>
      </c>
      <c r="O22" s="41">
        <f>M22+N22</f>
        <v>0</v>
      </c>
      <c r="P22" s="43"/>
    </row>
    <row r="23" spans="1:16" ht="21.75" customHeight="1" thickTop="1">
      <c r="A23" s="45"/>
      <c r="B23" s="46" t="s">
        <v>32</v>
      </c>
      <c r="C23" s="47">
        <f>F23+I23+L23+O23</f>
        <v>0</v>
      </c>
      <c r="D23" s="51">
        <f>SUM(D24:D25)</f>
        <v>0</v>
      </c>
      <c r="E23" s="49">
        <f>SUM(E24:E25)</f>
        <v>0</v>
      </c>
      <c r="F23" s="50">
        <f t="shared" si="0"/>
        <v>0</v>
      </c>
      <c r="G23" s="51">
        <f>SUM(G24:G25)</f>
        <v>0</v>
      </c>
      <c r="H23" s="48">
        <f>SUM(H24:H25)</f>
        <v>0</v>
      </c>
      <c r="I23" s="52">
        <f>G23+H23</f>
        <v>0</v>
      </c>
      <c r="J23" s="51">
        <f>SUM(J24:J25)</f>
        <v>0</v>
      </c>
      <c r="K23" s="48">
        <f>SUM(K24:K25)</f>
        <v>0</v>
      </c>
      <c r="L23" s="52">
        <f>J23+K23</f>
        <v>0</v>
      </c>
      <c r="M23" s="53">
        <f>SUM(M24:M25)</f>
        <v>0</v>
      </c>
      <c r="N23" s="49">
        <f>SUM(N24:N25)</f>
        <v>0</v>
      </c>
      <c r="O23" s="52">
        <f>M23+N23</f>
        <v>0</v>
      </c>
      <c r="P23" s="54"/>
    </row>
    <row r="24" spans="1:16" ht="12">
      <c r="A24" s="55"/>
      <c r="B24" s="56" t="s">
        <v>33</v>
      </c>
      <c r="C24" s="57">
        <f>F24+I24+L24+O24</f>
        <v>0</v>
      </c>
      <c r="D24" s="61"/>
      <c r="E24" s="59"/>
      <c r="F24" s="60">
        <f t="shared" si="0"/>
        <v>0</v>
      </c>
      <c r="G24" s="61"/>
      <c r="H24" s="58"/>
      <c r="I24" s="62">
        <f>G24+H24</f>
        <v>0</v>
      </c>
      <c r="J24" s="61"/>
      <c r="K24" s="58"/>
      <c r="L24" s="62">
        <f>J24+K24</f>
        <v>0</v>
      </c>
      <c r="M24" s="63"/>
      <c r="N24" s="59"/>
      <c r="O24" s="62">
        <f>M24+N24</f>
        <v>0</v>
      </c>
      <c r="P24" s="64"/>
    </row>
    <row r="25" spans="1:16" ht="12">
      <c r="A25" s="65"/>
      <c r="B25" s="66" t="s">
        <v>34</v>
      </c>
      <c r="C25" s="67">
        <f>F25+I25+L25+O25</f>
        <v>0</v>
      </c>
      <c r="D25" s="71"/>
      <c r="E25" s="69"/>
      <c r="F25" s="70">
        <f t="shared" si="0"/>
        <v>0</v>
      </c>
      <c r="G25" s="71"/>
      <c r="H25" s="68"/>
      <c r="I25" s="72">
        <f>G25+H25</f>
        <v>0</v>
      </c>
      <c r="J25" s="71"/>
      <c r="K25" s="68"/>
      <c r="L25" s="72">
        <f>J25+K25</f>
        <v>0</v>
      </c>
      <c r="M25" s="73"/>
      <c r="N25" s="69"/>
      <c r="O25" s="72">
        <f>M25+N25</f>
        <v>0</v>
      </c>
      <c r="P25" s="74"/>
    </row>
    <row r="26" spans="1:16" s="32" customFormat="1" ht="33.75" customHeight="1" thickBot="1">
      <c r="A26" s="75">
        <v>19300</v>
      </c>
      <c r="B26" s="75" t="s">
        <v>35</v>
      </c>
      <c r="C26" s="76">
        <f>SUM(F26,I26)</f>
        <v>22984</v>
      </c>
      <c r="D26" s="80">
        <v>18984</v>
      </c>
      <c r="E26" s="78">
        <v>4000</v>
      </c>
      <c r="F26" s="79">
        <f t="shared" si="0"/>
        <v>22984</v>
      </c>
      <c r="G26" s="80"/>
      <c r="H26" s="77"/>
      <c r="I26" s="81">
        <f>G26+H26</f>
        <v>0</v>
      </c>
      <c r="J26" s="82" t="s">
        <v>36</v>
      </c>
      <c r="K26" s="83" t="s">
        <v>36</v>
      </c>
      <c r="L26" s="84" t="s">
        <v>36</v>
      </c>
      <c r="M26" s="85" t="s">
        <v>36</v>
      </c>
      <c r="N26" s="86" t="s">
        <v>36</v>
      </c>
      <c r="O26" s="84" t="s">
        <v>36</v>
      </c>
      <c r="P26" s="87" t="s">
        <v>438</v>
      </c>
    </row>
    <row r="27" spans="1:16" s="32" customFormat="1" ht="36.75" customHeight="1" thickTop="1">
      <c r="A27" s="88"/>
      <c r="B27" s="88" t="s">
        <v>37</v>
      </c>
      <c r="C27" s="89">
        <f>F27</f>
        <v>15230</v>
      </c>
      <c r="D27" s="375">
        <v>15230</v>
      </c>
      <c r="E27" s="91"/>
      <c r="F27" s="92">
        <f t="shared" si="0"/>
        <v>15230</v>
      </c>
      <c r="G27" s="93" t="s">
        <v>36</v>
      </c>
      <c r="H27" s="94" t="s">
        <v>36</v>
      </c>
      <c r="I27" s="95" t="s">
        <v>36</v>
      </c>
      <c r="J27" s="93" t="s">
        <v>36</v>
      </c>
      <c r="K27" s="94" t="s">
        <v>36</v>
      </c>
      <c r="L27" s="95" t="s">
        <v>36</v>
      </c>
      <c r="M27" s="96" t="s">
        <v>36</v>
      </c>
      <c r="N27" s="97" t="s">
        <v>36</v>
      </c>
      <c r="O27" s="95" t="s">
        <v>36</v>
      </c>
      <c r="P27" s="98"/>
    </row>
    <row r="28" spans="1:16" s="32" customFormat="1" ht="36">
      <c r="A28" s="88">
        <v>21300</v>
      </c>
      <c r="B28" s="88" t="s">
        <v>38</v>
      </c>
      <c r="C28" s="89">
        <f aca="true" t="shared" si="1" ref="C28:C42">L28</f>
        <v>0</v>
      </c>
      <c r="D28" s="93" t="s">
        <v>36</v>
      </c>
      <c r="E28" s="97" t="s">
        <v>36</v>
      </c>
      <c r="F28" s="99" t="s">
        <v>36</v>
      </c>
      <c r="G28" s="93" t="s">
        <v>36</v>
      </c>
      <c r="H28" s="94" t="s">
        <v>36</v>
      </c>
      <c r="I28" s="95" t="s">
        <v>36</v>
      </c>
      <c r="J28" s="100">
        <f>SUM(J29,J33,J35,J38)</f>
        <v>0</v>
      </c>
      <c r="K28" s="101">
        <f>SUM(K29,K33,K35,K38)</f>
        <v>0</v>
      </c>
      <c r="L28" s="102">
        <f aca="true" t="shared" si="2" ref="L28:L42">J28+K28</f>
        <v>0</v>
      </c>
      <c r="M28" s="96" t="s">
        <v>36</v>
      </c>
      <c r="N28" s="97" t="s">
        <v>36</v>
      </c>
      <c r="O28" s="95" t="s">
        <v>36</v>
      </c>
      <c r="P28" s="98"/>
    </row>
    <row r="29" spans="1:16" s="32" customFormat="1" ht="24">
      <c r="A29" s="103">
        <v>21350</v>
      </c>
      <c r="B29" s="88" t="s">
        <v>39</v>
      </c>
      <c r="C29" s="89">
        <f t="shared" si="1"/>
        <v>0</v>
      </c>
      <c r="D29" s="93" t="s">
        <v>36</v>
      </c>
      <c r="E29" s="97" t="s">
        <v>36</v>
      </c>
      <c r="F29" s="99" t="s">
        <v>36</v>
      </c>
      <c r="G29" s="93" t="s">
        <v>36</v>
      </c>
      <c r="H29" s="94" t="s">
        <v>36</v>
      </c>
      <c r="I29" s="95" t="s">
        <v>36</v>
      </c>
      <c r="J29" s="100">
        <f>SUM(J30:J32)</f>
        <v>0</v>
      </c>
      <c r="K29" s="101">
        <f>SUM(K30:K32)</f>
        <v>0</v>
      </c>
      <c r="L29" s="102">
        <f t="shared" si="2"/>
        <v>0</v>
      </c>
      <c r="M29" s="96" t="s">
        <v>36</v>
      </c>
      <c r="N29" s="97" t="s">
        <v>36</v>
      </c>
      <c r="O29" s="95" t="s">
        <v>36</v>
      </c>
      <c r="P29" s="98"/>
    </row>
    <row r="30" spans="1:16" ht="12">
      <c r="A30" s="55">
        <v>21351</v>
      </c>
      <c r="B30" s="104" t="s">
        <v>40</v>
      </c>
      <c r="C30" s="105">
        <f t="shared" si="1"/>
        <v>0</v>
      </c>
      <c r="D30" s="109" t="s">
        <v>36</v>
      </c>
      <c r="E30" s="107" t="s">
        <v>36</v>
      </c>
      <c r="F30" s="108" t="s">
        <v>36</v>
      </c>
      <c r="G30" s="109" t="s">
        <v>36</v>
      </c>
      <c r="H30" s="106" t="s">
        <v>36</v>
      </c>
      <c r="I30" s="110" t="s">
        <v>36</v>
      </c>
      <c r="J30" s="111"/>
      <c r="K30" s="112"/>
      <c r="L30" s="113">
        <f t="shared" si="2"/>
        <v>0</v>
      </c>
      <c r="M30" s="114" t="s">
        <v>36</v>
      </c>
      <c r="N30" s="107" t="s">
        <v>36</v>
      </c>
      <c r="O30" s="110" t="s">
        <v>36</v>
      </c>
      <c r="P30" s="64"/>
    </row>
    <row r="31" spans="1:16" ht="12">
      <c r="A31" s="65">
        <v>21352</v>
      </c>
      <c r="B31" s="115" t="s">
        <v>41</v>
      </c>
      <c r="C31" s="116">
        <f t="shared" si="1"/>
        <v>0</v>
      </c>
      <c r="D31" s="120" t="s">
        <v>36</v>
      </c>
      <c r="E31" s="118" t="s">
        <v>36</v>
      </c>
      <c r="F31" s="119" t="s">
        <v>36</v>
      </c>
      <c r="G31" s="120" t="s">
        <v>36</v>
      </c>
      <c r="H31" s="117" t="s">
        <v>36</v>
      </c>
      <c r="I31" s="121" t="s">
        <v>36</v>
      </c>
      <c r="J31" s="122"/>
      <c r="K31" s="123"/>
      <c r="L31" s="124">
        <f t="shared" si="2"/>
        <v>0</v>
      </c>
      <c r="M31" s="125" t="s">
        <v>36</v>
      </c>
      <c r="N31" s="118" t="s">
        <v>36</v>
      </c>
      <c r="O31" s="121" t="s">
        <v>36</v>
      </c>
      <c r="P31" s="74"/>
    </row>
    <row r="32" spans="1:16" ht="24">
      <c r="A32" s="65">
        <v>21359</v>
      </c>
      <c r="B32" s="115" t="s">
        <v>42</v>
      </c>
      <c r="C32" s="116">
        <f t="shared" si="1"/>
        <v>0</v>
      </c>
      <c r="D32" s="120" t="s">
        <v>36</v>
      </c>
      <c r="E32" s="118" t="s">
        <v>36</v>
      </c>
      <c r="F32" s="119" t="s">
        <v>36</v>
      </c>
      <c r="G32" s="120" t="s">
        <v>36</v>
      </c>
      <c r="H32" s="117" t="s">
        <v>36</v>
      </c>
      <c r="I32" s="121" t="s">
        <v>36</v>
      </c>
      <c r="J32" s="122"/>
      <c r="K32" s="123"/>
      <c r="L32" s="124">
        <f t="shared" si="2"/>
        <v>0</v>
      </c>
      <c r="M32" s="125" t="s">
        <v>36</v>
      </c>
      <c r="N32" s="118" t="s">
        <v>36</v>
      </c>
      <c r="O32" s="121" t="s">
        <v>36</v>
      </c>
      <c r="P32" s="74"/>
    </row>
    <row r="33" spans="1:16" s="32" customFormat="1" ht="36">
      <c r="A33" s="103">
        <v>21370</v>
      </c>
      <c r="B33" s="88" t="s">
        <v>43</v>
      </c>
      <c r="C33" s="89">
        <f t="shared" si="1"/>
        <v>0</v>
      </c>
      <c r="D33" s="93" t="s">
        <v>36</v>
      </c>
      <c r="E33" s="97" t="s">
        <v>36</v>
      </c>
      <c r="F33" s="99" t="s">
        <v>36</v>
      </c>
      <c r="G33" s="93" t="s">
        <v>36</v>
      </c>
      <c r="H33" s="94" t="s">
        <v>36</v>
      </c>
      <c r="I33" s="95" t="s">
        <v>36</v>
      </c>
      <c r="J33" s="100">
        <f>SUM(J34)</f>
        <v>0</v>
      </c>
      <c r="K33" s="101">
        <f>SUM(K34)</f>
        <v>0</v>
      </c>
      <c r="L33" s="102">
        <f t="shared" si="2"/>
        <v>0</v>
      </c>
      <c r="M33" s="96" t="s">
        <v>36</v>
      </c>
      <c r="N33" s="97" t="s">
        <v>36</v>
      </c>
      <c r="O33" s="95" t="s">
        <v>36</v>
      </c>
      <c r="P33" s="98"/>
    </row>
    <row r="34" spans="1:16" ht="36">
      <c r="A34" s="126">
        <v>21379</v>
      </c>
      <c r="B34" s="127" t="s">
        <v>44</v>
      </c>
      <c r="C34" s="128">
        <f t="shared" si="1"/>
        <v>0</v>
      </c>
      <c r="D34" s="132" t="s">
        <v>36</v>
      </c>
      <c r="E34" s="130" t="s">
        <v>36</v>
      </c>
      <c r="F34" s="131" t="s">
        <v>36</v>
      </c>
      <c r="G34" s="132" t="s">
        <v>36</v>
      </c>
      <c r="H34" s="129" t="s">
        <v>36</v>
      </c>
      <c r="I34" s="133" t="s">
        <v>36</v>
      </c>
      <c r="J34" s="134"/>
      <c r="K34" s="135"/>
      <c r="L34" s="136">
        <f t="shared" si="2"/>
        <v>0</v>
      </c>
      <c r="M34" s="137" t="s">
        <v>36</v>
      </c>
      <c r="N34" s="130" t="s">
        <v>36</v>
      </c>
      <c r="O34" s="133" t="s">
        <v>36</v>
      </c>
      <c r="P34" s="138"/>
    </row>
    <row r="35" spans="1:16" s="32" customFormat="1" ht="12">
      <c r="A35" s="103">
        <v>21380</v>
      </c>
      <c r="B35" s="88" t="s">
        <v>45</v>
      </c>
      <c r="C35" s="89">
        <f t="shared" si="1"/>
        <v>0</v>
      </c>
      <c r="D35" s="93" t="s">
        <v>36</v>
      </c>
      <c r="E35" s="97" t="s">
        <v>36</v>
      </c>
      <c r="F35" s="99" t="s">
        <v>36</v>
      </c>
      <c r="G35" s="93" t="s">
        <v>36</v>
      </c>
      <c r="H35" s="94" t="s">
        <v>36</v>
      </c>
      <c r="I35" s="95" t="s">
        <v>36</v>
      </c>
      <c r="J35" s="100">
        <f>SUM(J36:J37)</f>
        <v>0</v>
      </c>
      <c r="K35" s="101">
        <f>SUM(K36:K37)</f>
        <v>0</v>
      </c>
      <c r="L35" s="102">
        <f t="shared" si="2"/>
        <v>0</v>
      </c>
      <c r="M35" s="96" t="s">
        <v>36</v>
      </c>
      <c r="N35" s="97" t="s">
        <v>36</v>
      </c>
      <c r="O35" s="95" t="s">
        <v>36</v>
      </c>
      <c r="P35" s="98"/>
    </row>
    <row r="36" spans="1:16" ht="12">
      <c r="A36" s="56">
        <v>21381</v>
      </c>
      <c r="B36" s="104" t="s">
        <v>46</v>
      </c>
      <c r="C36" s="105">
        <f t="shared" si="1"/>
        <v>0</v>
      </c>
      <c r="D36" s="109" t="s">
        <v>36</v>
      </c>
      <c r="E36" s="107" t="s">
        <v>36</v>
      </c>
      <c r="F36" s="108" t="s">
        <v>36</v>
      </c>
      <c r="G36" s="109" t="s">
        <v>36</v>
      </c>
      <c r="H36" s="106" t="s">
        <v>36</v>
      </c>
      <c r="I36" s="110" t="s">
        <v>36</v>
      </c>
      <c r="J36" s="111"/>
      <c r="K36" s="112"/>
      <c r="L36" s="113">
        <f t="shared" si="2"/>
        <v>0</v>
      </c>
      <c r="M36" s="114" t="s">
        <v>36</v>
      </c>
      <c r="N36" s="107" t="s">
        <v>36</v>
      </c>
      <c r="O36" s="110" t="s">
        <v>36</v>
      </c>
      <c r="P36" s="64"/>
    </row>
    <row r="37" spans="1:16" ht="24">
      <c r="A37" s="66">
        <v>21383</v>
      </c>
      <c r="B37" s="115" t="s">
        <v>47</v>
      </c>
      <c r="C37" s="116">
        <f t="shared" si="1"/>
        <v>0</v>
      </c>
      <c r="D37" s="120" t="s">
        <v>36</v>
      </c>
      <c r="E37" s="118" t="s">
        <v>36</v>
      </c>
      <c r="F37" s="119" t="s">
        <v>36</v>
      </c>
      <c r="G37" s="120" t="s">
        <v>36</v>
      </c>
      <c r="H37" s="117" t="s">
        <v>36</v>
      </c>
      <c r="I37" s="121" t="s">
        <v>36</v>
      </c>
      <c r="J37" s="122"/>
      <c r="K37" s="123"/>
      <c r="L37" s="124">
        <f t="shared" si="2"/>
        <v>0</v>
      </c>
      <c r="M37" s="125" t="s">
        <v>36</v>
      </c>
      <c r="N37" s="118" t="s">
        <v>36</v>
      </c>
      <c r="O37" s="121" t="s">
        <v>36</v>
      </c>
      <c r="P37" s="74"/>
    </row>
    <row r="38" spans="1:16" s="32" customFormat="1" ht="24">
      <c r="A38" s="103">
        <v>21390</v>
      </c>
      <c r="B38" s="88" t="s">
        <v>48</v>
      </c>
      <c r="C38" s="89">
        <f t="shared" si="1"/>
        <v>0</v>
      </c>
      <c r="D38" s="93" t="s">
        <v>36</v>
      </c>
      <c r="E38" s="97" t="s">
        <v>36</v>
      </c>
      <c r="F38" s="99" t="s">
        <v>36</v>
      </c>
      <c r="G38" s="93" t="s">
        <v>36</v>
      </c>
      <c r="H38" s="94" t="s">
        <v>36</v>
      </c>
      <c r="I38" s="95" t="s">
        <v>36</v>
      </c>
      <c r="J38" s="100">
        <f>SUM(J39:J42)</f>
        <v>0</v>
      </c>
      <c r="K38" s="101">
        <f>SUM(K39:K42)</f>
        <v>0</v>
      </c>
      <c r="L38" s="102">
        <f t="shared" si="2"/>
        <v>0</v>
      </c>
      <c r="M38" s="96" t="s">
        <v>36</v>
      </c>
      <c r="N38" s="97" t="s">
        <v>36</v>
      </c>
      <c r="O38" s="95" t="s">
        <v>36</v>
      </c>
      <c r="P38" s="98"/>
    </row>
    <row r="39" spans="1:16" ht="24">
      <c r="A39" s="56">
        <v>21391</v>
      </c>
      <c r="B39" s="104" t="s">
        <v>49</v>
      </c>
      <c r="C39" s="105">
        <f t="shared" si="1"/>
        <v>0</v>
      </c>
      <c r="D39" s="109" t="s">
        <v>36</v>
      </c>
      <c r="E39" s="107" t="s">
        <v>36</v>
      </c>
      <c r="F39" s="108" t="s">
        <v>36</v>
      </c>
      <c r="G39" s="109" t="s">
        <v>36</v>
      </c>
      <c r="H39" s="106" t="s">
        <v>36</v>
      </c>
      <c r="I39" s="110" t="s">
        <v>36</v>
      </c>
      <c r="J39" s="111"/>
      <c r="K39" s="112"/>
      <c r="L39" s="113">
        <f t="shared" si="2"/>
        <v>0</v>
      </c>
      <c r="M39" s="114" t="s">
        <v>36</v>
      </c>
      <c r="N39" s="107" t="s">
        <v>36</v>
      </c>
      <c r="O39" s="110" t="s">
        <v>36</v>
      </c>
      <c r="P39" s="64"/>
    </row>
    <row r="40" spans="1:16" ht="12">
      <c r="A40" s="66">
        <v>21393</v>
      </c>
      <c r="B40" s="115" t="s">
        <v>50</v>
      </c>
      <c r="C40" s="116">
        <f t="shared" si="1"/>
        <v>0</v>
      </c>
      <c r="D40" s="120" t="s">
        <v>36</v>
      </c>
      <c r="E40" s="118" t="s">
        <v>36</v>
      </c>
      <c r="F40" s="119" t="s">
        <v>36</v>
      </c>
      <c r="G40" s="120" t="s">
        <v>36</v>
      </c>
      <c r="H40" s="117" t="s">
        <v>36</v>
      </c>
      <c r="I40" s="121" t="s">
        <v>36</v>
      </c>
      <c r="J40" s="122"/>
      <c r="K40" s="123"/>
      <c r="L40" s="124">
        <f t="shared" si="2"/>
        <v>0</v>
      </c>
      <c r="M40" s="125" t="s">
        <v>36</v>
      </c>
      <c r="N40" s="118" t="s">
        <v>36</v>
      </c>
      <c r="O40" s="121" t="s">
        <v>36</v>
      </c>
      <c r="P40" s="74"/>
    </row>
    <row r="41" spans="1:16" ht="12">
      <c r="A41" s="66">
        <v>21395</v>
      </c>
      <c r="B41" s="115" t="s">
        <v>51</v>
      </c>
      <c r="C41" s="116">
        <f t="shared" si="1"/>
        <v>0</v>
      </c>
      <c r="D41" s="120" t="s">
        <v>36</v>
      </c>
      <c r="E41" s="118" t="s">
        <v>36</v>
      </c>
      <c r="F41" s="119" t="s">
        <v>36</v>
      </c>
      <c r="G41" s="120" t="s">
        <v>36</v>
      </c>
      <c r="H41" s="117" t="s">
        <v>36</v>
      </c>
      <c r="I41" s="121" t="s">
        <v>36</v>
      </c>
      <c r="J41" s="122"/>
      <c r="K41" s="123"/>
      <c r="L41" s="124">
        <f t="shared" si="2"/>
        <v>0</v>
      </c>
      <c r="M41" s="125" t="s">
        <v>36</v>
      </c>
      <c r="N41" s="118" t="s">
        <v>36</v>
      </c>
      <c r="O41" s="121" t="s">
        <v>36</v>
      </c>
      <c r="P41" s="74"/>
    </row>
    <row r="42" spans="1:16" ht="24">
      <c r="A42" s="66">
        <v>21399</v>
      </c>
      <c r="B42" s="115" t="s">
        <v>52</v>
      </c>
      <c r="C42" s="116">
        <f t="shared" si="1"/>
        <v>0</v>
      </c>
      <c r="D42" s="120" t="s">
        <v>36</v>
      </c>
      <c r="E42" s="118" t="s">
        <v>36</v>
      </c>
      <c r="F42" s="119" t="s">
        <v>36</v>
      </c>
      <c r="G42" s="120" t="s">
        <v>36</v>
      </c>
      <c r="H42" s="117" t="s">
        <v>36</v>
      </c>
      <c r="I42" s="121" t="s">
        <v>36</v>
      </c>
      <c r="J42" s="122"/>
      <c r="K42" s="123"/>
      <c r="L42" s="124">
        <f t="shared" si="2"/>
        <v>0</v>
      </c>
      <c r="M42" s="125" t="s">
        <v>36</v>
      </c>
      <c r="N42" s="118" t="s">
        <v>36</v>
      </c>
      <c r="O42" s="121" t="s">
        <v>36</v>
      </c>
      <c r="P42" s="74"/>
    </row>
    <row r="43" spans="1:16" s="32" customFormat="1" ht="36.75" customHeight="1">
      <c r="A43" s="103">
        <v>21420</v>
      </c>
      <c r="B43" s="88" t="s">
        <v>53</v>
      </c>
      <c r="C43" s="139">
        <f>F43</f>
        <v>0</v>
      </c>
      <c r="D43" s="376"/>
      <c r="E43" s="141"/>
      <c r="F43" s="92">
        <f>D43+E43</f>
        <v>0</v>
      </c>
      <c r="G43" s="93" t="s">
        <v>36</v>
      </c>
      <c r="H43" s="94" t="s">
        <v>36</v>
      </c>
      <c r="I43" s="95" t="s">
        <v>36</v>
      </c>
      <c r="J43" s="93" t="s">
        <v>36</v>
      </c>
      <c r="K43" s="94" t="s">
        <v>36</v>
      </c>
      <c r="L43" s="95" t="s">
        <v>36</v>
      </c>
      <c r="M43" s="96" t="s">
        <v>36</v>
      </c>
      <c r="N43" s="97" t="s">
        <v>36</v>
      </c>
      <c r="O43" s="95" t="s">
        <v>36</v>
      </c>
      <c r="P43" s="98"/>
    </row>
    <row r="44" spans="1:16" s="32" customFormat="1" ht="24">
      <c r="A44" s="142">
        <v>21490</v>
      </c>
      <c r="B44" s="143" t="s">
        <v>54</v>
      </c>
      <c r="C44" s="139">
        <f>F44+I44+L44</f>
        <v>0</v>
      </c>
      <c r="D44" s="147">
        <f>D45</f>
        <v>0</v>
      </c>
      <c r="E44" s="145">
        <f>E45</f>
        <v>0</v>
      </c>
      <c r="F44" s="146">
        <f>D44+E44</f>
        <v>0</v>
      </c>
      <c r="G44" s="147">
        <f>G45</f>
        <v>0</v>
      </c>
      <c r="H44" s="144">
        <f>H45</f>
        <v>0</v>
      </c>
      <c r="I44" s="148">
        <f>G44+H44</f>
        <v>0</v>
      </c>
      <c r="J44" s="147">
        <f>J45</f>
        <v>0</v>
      </c>
      <c r="K44" s="144">
        <f>K45</f>
        <v>0</v>
      </c>
      <c r="L44" s="148">
        <f>J44+K44</f>
        <v>0</v>
      </c>
      <c r="M44" s="96" t="s">
        <v>36</v>
      </c>
      <c r="N44" s="97" t="s">
        <v>36</v>
      </c>
      <c r="O44" s="95" t="s">
        <v>36</v>
      </c>
      <c r="P44" s="98"/>
    </row>
    <row r="45" spans="1:16" s="32" customFormat="1" ht="24">
      <c r="A45" s="66">
        <v>21499</v>
      </c>
      <c r="B45" s="115" t="s">
        <v>55</v>
      </c>
      <c r="C45" s="149">
        <f>F45+I45+L45</f>
        <v>0</v>
      </c>
      <c r="D45" s="61"/>
      <c r="E45" s="59"/>
      <c r="F45" s="60">
        <f>D45+E45</f>
        <v>0</v>
      </c>
      <c r="G45" s="150"/>
      <c r="H45" s="58"/>
      <c r="I45" s="62">
        <f>G45+H45</f>
        <v>0</v>
      </c>
      <c r="J45" s="61"/>
      <c r="K45" s="58"/>
      <c r="L45" s="62">
        <f>J45+K45</f>
        <v>0</v>
      </c>
      <c r="M45" s="137" t="s">
        <v>36</v>
      </c>
      <c r="N45" s="130" t="s">
        <v>36</v>
      </c>
      <c r="O45" s="133" t="s">
        <v>36</v>
      </c>
      <c r="P45" s="138"/>
    </row>
    <row r="46" spans="1:16" ht="24">
      <c r="A46" s="151">
        <v>23000</v>
      </c>
      <c r="B46" s="152" t="s">
        <v>56</v>
      </c>
      <c r="C46" s="139">
        <f>O46</f>
        <v>0</v>
      </c>
      <c r="D46" s="156" t="s">
        <v>36</v>
      </c>
      <c r="E46" s="154" t="s">
        <v>36</v>
      </c>
      <c r="F46" s="155" t="s">
        <v>36</v>
      </c>
      <c r="G46" s="156" t="s">
        <v>36</v>
      </c>
      <c r="H46" s="153" t="s">
        <v>36</v>
      </c>
      <c r="I46" s="157" t="s">
        <v>36</v>
      </c>
      <c r="J46" s="156" t="s">
        <v>36</v>
      </c>
      <c r="K46" s="153" t="s">
        <v>36</v>
      </c>
      <c r="L46" s="157" t="s">
        <v>36</v>
      </c>
      <c r="M46" s="158">
        <f>SUM(M47:M48)</f>
        <v>0</v>
      </c>
      <c r="N46" s="159">
        <f>SUM(N47:N48)</f>
        <v>0</v>
      </c>
      <c r="O46" s="160">
        <f>M46+N46</f>
        <v>0</v>
      </c>
      <c r="P46" s="98"/>
    </row>
    <row r="47" spans="1:16" ht="24">
      <c r="A47" s="161">
        <v>23410</v>
      </c>
      <c r="B47" s="162" t="s">
        <v>57</v>
      </c>
      <c r="C47" s="163">
        <f>O47</f>
        <v>0</v>
      </c>
      <c r="D47" s="167" t="s">
        <v>36</v>
      </c>
      <c r="E47" s="165" t="s">
        <v>36</v>
      </c>
      <c r="F47" s="166" t="s">
        <v>36</v>
      </c>
      <c r="G47" s="167" t="s">
        <v>36</v>
      </c>
      <c r="H47" s="164" t="s">
        <v>36</v>
      </c>
      <c r="I47" s="168" t="s">
        <v>36</v>
      </c>
      <c r="J47" s="167" t="s">
        <v>36</v>
      </c>
      <c r="K47" s="164" t="s">
        <v>36</v>
      </c>
      <c r="L47" s="168" t="s">
        <v>36</v>
      </c>
      <c r="M47" s="169"/>
      <c r="N47" s="170"/>
      <c r="O47" s="171">
        <f>M47+N47</f>
        <v>0</v>
      </c>
      <c r="P47" s="172"/>
    </row>
    <row r="48" spans="1:16" ht="24">
      <c r="A48" s="161">
        <v>23510</v>
      </c>
      <c r="B48" s="162" t="s">
        <v>58</v>
      </c>
      <c r="C48" s="163">
        <f>O48</f>
        <v>0</v>
      </c>
      <c r="D48" s="167" t="s">
        <v>36</v>
      </c>
      <c r="E48" s="165" t="s">
        <v>36</v>
      </c>
      <c r="F48" s="166" t="s">
        <v>36</v>
      </c>
      <c r="G48" s="167" t="s">
        <v>36</v>
      </c>
      <c r="H48" s="164" t="s">
        <v>36</v>
      </c>
      <c r="I48" s="168" t="s">
        <v>36</v>
      </c>
      <c r="J48" s="167" t="s">
        <v>36</v>
      </c>
      <c r="K48" s="164" t="s">
        <v>36</v>
      </c>
      <c r="L48" s="168" t="s">
        <v>36</v>
      </c>
      <c r="M48" s="169"/>
      <c r="N48" s="170"/>
      <c r="O48" s="171">
        <f>M48+N48</f>
        <v>0</v>
      </c>
      <c r="P48" s="172"/>
    </row>
    <row r="49" spans="1:16" ht="12">
      <c r="A49" s="173"/>
      <c r="B49" s="162"/>
      <c r="C49" s="174"/>
      <c r="D49" s="167"/>
      <c r="E49" s="165"/>
      <c r="F49" s="175"/>
      <c r="G49" s="167"/>
      <c r="H49" s="164"/>
      <c r="I49" s="168"/>
      <c r="J49" s="176"/>
      <c r="K49" s="177"/>
      <c r="L49" s="178"/>
      <c r="M49" s="179"/>
      <c r="N49" s="180"/>
      <c r="O49" s="178"/>
      <c r="P49" s="172"/>
    </row>
    <row r="50" spans="1:16" s="32" customFormat="1" ht="12">
      <c r="A50" s="181"/>
      <c r="B50" s="182" t="s">
        <v>59</v>
      </c>
      <c r="C50" s="183"/>
      <c r="D50" s="187"/>
      <c r="E50" s="185"/>
      <c r="F50" s="186"/>
      <c r="G50" s="187"/>
      <c r="H50" s="184"/>
      <c r="I50" s="188"/>
      <c r="J50" s="187"/>
      <c r="K50" s="184"/>
      <c r="L50" s="188"/>
      <c r="M50" s="189"/>
      <c r="N50" s="185"/>
      <c r="O50" s="188"/>
      <c r="P50" s="190"/>
    </row>
    <row r="51" spans="1:16" s="32" customFormat="1" ht="12.75" thickBot="1">
      <c r="A51" s="191"/>
      <c r="B51" s="34" t="s">
        <v>60</v>
      </c>
      <c r="C51" s="192">
        <f aca="true" t="shared" si="3" ref="C51:C114">F51+I51+L51+O51</f>
        <v>38214</v>
      </c>
      <c r="D51" s="196">
        <f>SUM(D52,D283)</f>
        <v>34214</v>
      </c>
      <c r="E51" s="194">
        <f>SUM(E52,E283)</f>
        <v>4000</v>
      </c>
      <c r="F51" s="195">
        <f aca="true" t="shared" si="4" ref="F51:F115">D51+E51</f>
        <v>38214</v>
      </c>
      <c r="G51" s="196">
        <f>SUM(G52,G283)</f>
        <v>0</v>
      </c>
      <c r="H51" s="193">
        <f>SUM(H52,H283)</f>
        <v>0</v>
      </c>
      <c r="I51" s="197">
        <f aca="true" t="shared" si="5" ref="I51:I115">G51+H51</f>
        <v>0</v>
      </c>
      <c r="J51" s="196">
        <f>SUM(J52,J283)</f>
        <v>0</v>
      </c>
      <c r="K51" s="193">
        <f>SUM(K52,K283)</f>
        <v>0</v>
      </c>
      <c r="L51" s="197">
        <f aca="true" t="shared" si="6" ref="L51:L115">J51+K51</f>
        <v>0</v>
      </c>
      <c r="M51" s="198">
        <f>SUM(M52,M283)</f>
        <v>0</v>
      </c>
      <c r="N51" s="194">
        <f>SUM(N52,N283)</f>
        <v>0</v>
      </c>
      <c r="O51" s="197">
        <f aca="true" t="shared" si="7" ref="O51:O115">M51+N51</f>
        <v>0</v>
      </c>
      <c r="P51" s="43"/>
    </row>
    <row r="52" spans="1:16" s="32" customFormat="1" ht="36.75" thickTop="1">
      <c r="A52" s="199"/>
      <c r="B52" s="200" t="s">
        <v>61</v>
      </c>
      <c r="C52" s="201">
        <f t="shared" si="3"/>
        <v>22984</v>
      </c>
      <c r="D52" s="205">
        <f>SUM(D53,D195)</f>
        <v>18984</v>
      </c>
      <c r="E52" s="203">
        <f>SUM(E53,E195)</f>
        <v>4000</v>
      </c>
      <c r="F52" s="204">
        <f t="shared" si="4"/>
        <v>22984</v>
      </c>
      <c r="G52" s="205">
        <f>SUM(G53,G195)</f>
        <v>0</v>
      </c>
      <c r="H52" s="202">
        <f>SUM(H53,H195)</f>
        <v>0</v>
      </c>
      <c r="I52" s="206">
        <f t="shared" si="5"/>
        <v>0</v>
      </c>
      <c r="J52" s="205">
        <f>SUM(J53,J195)</f>
        <v>0</v>
      </c>
      <c r="K52" s="202">
        <f>SUM(K53,K195)</f>
        <v>0</v>
      </c>
      <c r="L52" s="206">
        <f t="shared" si="6"/>
        <v>0</v>
      </c>
      <c r="M52" s="207">
        <f>SUM(M53,M195)</f>
        <v>0</v>
      </c>
      <c r="N52" s="203">
        <f>SUM(N53,N195)</f>
        <v>0</v>
      </c>
      <c r="O52" s="206">
        <f t="shared" si="7"/>
        <v>0</v>
      </c>
      <c r="P52" s="208"/>
    </row>
    <row r="53" spans="1:16" s="32" customFormat="1" ht="24">
      <c r="A53" s="209"/>
      <c r="B53" s="25" t="s">
        <v>62</v>
      </c>
      <c r="C53" s="210">
        <f t="shared" si="3"/>
        <v>22984</v>
      </c>
      <c r="D53" s="214">
        <f>SUM(D54,D76,D174,D188)</f>
        <v>18984</v>
      </c>
      <c r="E53" s="212">
        <f>SUM(E54,E76,E174,E188)</f>
        <v>4000</v>
      </c>
      <c r="F53" s="213">
        <f t="shared" si="4"/>
        <v>22984</v>
      </c>
      <c r="G53" s="214">
        <f>SUM(G54,G76,G174,G188)</f>
        <v>0</v>
      </c>
      <c r="H53" s="211">
        <f>SUM(H54,H76,H174,H188)</f>
        <v>0</v>
      </c>
      <c r="I53" s="215">
        <f t="shared" si="5"/>
        <v>0</v>
      </c>
      <c r="J53" s="214">
        <f>SUM(J54,J76,J174,J188)</f>
        <v>0</v>
      </c>
      <c r="K53" s="211">
        <f>SUM(K54,K76,K174,K188)</f>
        <v>0</v>
      </c>
      <c r="L53" s="215">
        <f t="shared" si="6"/>
        <v>0</v>
      </c>
      <c r="M53" s="44">
        <f>SUM(M54,M76,M174,M188)</f>
        <v>0</v>
      </c>
      <c r="N53" s="212">
        <f>SUM(N54,N76,N174,N188)</f>
        <v>0</v>
      </c>
      <c r="O53" s="215">
        <f t="shared" si="7"/>
        <v>0</v>
      </c>
      <c r="P53" s="216"/>
    </row>
    <row r="54" spans="1:16" s="32" customFormat="1" ht="12">
      <c r="A54" s="217">
        <v>1000</v>
      </c>
      <c r="B54" s="217" t="s">
        <v>63</v>
      </c>
      <c r="C54" s="218">
        <f t="shared" si="3"/>
        <v>0</v>
      </c>
      <c r="D54" s="222">
        <f>SUM(D55,D68)</f>
        <v>0</v>
      </c>
      <c r="E54" s="220">
        <f>SUM(E55,E68)</f>
        <v>0</v>
      </c>
      <c r="F54" s="221">
        <f t="shared" si="4"/>
        <v>0</v>
      </c>
      <c r="G54" s="222">
        <f>SUM(G55,G68)</f>
        <v>0</v>
      </c>
      <c r="H54" s="219">
        <f>SUM(H55,H68)</f>
        <v>0</v>
      </c>
      <c r="I54" s="223">
        <f t="shared" si="5"/>
        <v>0</v>
      </c>
      <c r="J54" s="222">
        <f>SUM(J55,J68)</f>
        <v>0</v>
      </c>
      <c r="K54" s="219">
        <f>SUM(K55,K68)</f>
        <v>0</v>
      </c>
      <c r="L54" s="223">
        <f t="shared" si="6"/>
        <v>0</v>
      </c>
      <c r="M54" s="224">
        <f>SUM(M55,M68)</f>
        <v>0</v>
      </c>
      <c r="N54" s="220">
        <f>SUM(N55,N68)</f>
        <v>0</v>
      </c>
      <c r="O54" s="223">
        <f t="shared" si="7"/>
        <v>0</v>
      </c>
      <c r="P54" s="225"/>
    </row>
    <row r="55" spans="1:16" ht="12">
      <c r="A55" s="88">
        <v>1100</v>
      </c>
      <c r="B55" s="226" t="s">
        <v>64</v>
      </c>
      <c r="C55" s="89">
        <f t="shared" si="3"/>
        <v>0</v>
      </c>
      <c r="D55" s="100">
        <f>SUM(D56,D59,D67)</f>
        <v>0</v>
      </c>
      <c r="E55" s="227">
        <f>SUM(E56,E59,E67)</f>
        <v>0</v>
      </c>
      <c r="F55" s="228">
        <f t="shared" si="4"/>
        <v>0</v>
      </c>
      <c r="G55" s="100">
        <f>SUM(G56,G59,G67)</f>
        <v>0</v>
      </c>
      <c r="H55" s="101">
        <f>SUM(H56,H59,H67)</f>
        <v>0</v>
      </c>
      <c r="I55" s="102">
        <f t="shared" si="5"/>
        <v>0</v>
      </c>
      <c r="J55" s="100">
        <f>SUM(J56,J59,J67)</f>
        <v>0</v>
      </c>
      <c r="K55" s="101">
        <f>SUM(K56,K59,K67)</f>
        <v>0</v>
      </c>
      <c r="L55" s="102">
        <f t="shared" si="6"/>
        <v>0</v>
      </c>
      <c r="M55" s="229">
        <f>SUM(M56,M59,M67)</f>
        <v>0</v>
      </c>
      <c r="N55" s="230">
        <f>SUM(N56,N59,N67)</f>
        <v>0</v>
      </c>
      <c r="O55" s="231">
        <f t="shared" si="7"/>
        <v>0</v>
      </c>
      <c r="P55" s="232"/>
    </row>
    <row r="56" spans="1:16" ht="12">
      <c r="A56" s="233">
        <v>1110</v>
      </c>
      <c r="B56" s="162" t="s">
        <v>65</v>
      </c>
      <c r="C56" s="174">
        <f t="shared" si="3"/>
        <v>0</v>
      </c>
      <c r="D56" s="237">
        <f>SUM(D57:D58)</f>
        <v>0</v>
      </c>
      <c r="E56" s="235">
        <f>SUM(E57:E58)</f>
        <v>0</v>
      </c>
      <c r="F56" s="236">
        <f t="shared" si="4"/>
        <v>0</v>
      </c>
      <c r="G56" s="237">
        <f>SUM(G57:G58)</f>
        <v>0</v>
      </c>
      <c r="H56" s="234">
        <f>SUM(H57:H58)</f>
        <v>0</v>
      </c>
      <c r="I56" s="238">
        <f t="shared" si="5"/>
        <v>0</v>
      </c>
      <c r="J56" s="237">
        <f>SUM(J57:J58)</f>
        <v>0</v>
      </c>
      <c r="K56" s="234">
        <f>SUM(K57:K58)</f>
        <v>0</v>
      </c>
      <c r="L56" s="238">
        <f t="shared" si="6"/>
        <v>0</v>
      </c>
      <c r="M56" s="239">
        <f>SUM(M57:M58)</f>
        <v>0</v>
      </c>
      <c r="N56" s="235">
        <f>SUM(N57:N58)</f>
        <v>0</v>
      </c>
      <c r="O56" s="238">
        <f t="shared" si="7"/>
        <v>0</v>
      </c>
      <c r="P56" s="172"/>
    </row>
    <row r="57" spans="1:16" ht="12">
      <c r="A57" s="56">
        <v>1111</v>
      </c>
      <c r="B57" s="104" t="s">
        <v>66</v>
      </c>
      <c r="C57" s="105">
        <f t="shared" si="3"/>
        <v>0</v>
      </c>
      <c r="D57" s="111"/>
      <c r="E57" s="240"/>
      <c r="F57" s="241">
        <f t="shared" si="4"/>
        <v>0</v>
      </c>
      <c r="G57" s="111"/>
      <c r="H57" s="112"/>
      <c r="I57" s="113">
        <f t="shared" si="5"/>
        <v>0</v>
      </c>
      <c r="J57" s="111"/>
      <c r="K57" s="112"/>
      <c r="L57" s="113">
        <f t="shared" si="6"/>
        <v>0</v>
      </c>
      <c r="M57" s="242"/>
      <c r="N57" s="240"/>
      <c r="O57" s="113">
        <f t="shared" si="7"/>
        <v>0</v>
      </c>
      <c r="P57" s="64"/>
    </row>
    <row r="58" spans="1:16" ht="24" customHeight="1">
      <c r="A58" s="66">
        <v>1119</v>
      </c>
      <c r="B58" s="115" t="s">
        <v>67</v>
      </c>
      <c r="C58" s="116">
        <f t="shared" si="3"/>
        <v>0</v>
      </c>
      <c r="D58" s="122"/>
      <c r="E58" s="243"/>
      <c r="F58" s="244">
        <f t="shared" si="4"/>
        <v>0</v>
      </c>
      <c r="G58" s="122"/>
      <c r="H58" s="123"/>
      <c r="I58" s="124">
        <f t="shared" si="5"/>
        <v>0</v>
      </c>
      <c r="J58" s="122"/>
      <c r="K58" s="123"/>
      <c r="L58" s="124">
        <f t="shared" si="6"/>
        <v>0</v>
      </c>
      <c r="M58" s="245"/>
      <c r="N58" s="243"/>
      <c r="O58" s="124">
        <f t="shared" si="7"/>
        <v>0</v>
      </c>
      <c r="P58" s="74"/>
    </row>
    <row r="59" spans="1:16" ht="23.25" customHeight="1">
      <c r="A59" s="246">
        <v>1140</v>
      </c>
      <c r="B59" s="115" t="s">
        <v>68</v>
      </c>
      <c r="C59" s="116">
        <f t="shared" si="3"/>
        <v>0</v>
      </c>
      <c r="D59" s="250">
        <f>SUM(D60:D66)</f>
        <v>0</v>
      </c>
      <c r="E59" s="248">
        <f>SUM(E60:E66)</f>
        <v>0</v>
      </c>
      <c r="F59" s="249">
        <f>D59+E59</f>
        <v>0</v>
      </c>
      <c r="G59" s="250">
        <f>SUM(G60:G66)</f>
        <v>0</v>
      </c>
      <c r="H59" s="247">
        <f>SUM(H60:H66)</f>
        <v>0</v>
      </c>
      <c r="I59" s="251">
        <f t="shared" si="5"/>
        <v>0</v>
      </c>
      <c r="J59" s="250">
        <f>SUM(J60:J66)</f>
        <v>0</v>
      </c>
      <c r="K59" s="247">
        <f>SUM(K60:K66)</f>
        <v>0</v>
      </c>
      <c r="L59" s="251">
        <f t="shared" si="6"/>
        <v>0</v>
      </c>
      <c r="M59" s="252">
        <f>SUM(M60:M66)</f>
        <v>0</v>
      </c>
      <c r="N59" s="248">
        <f>SUM(N60:N66)</f>
        <v>0</v>
      </c>
      <c r="O59" s="251">
        <f t="shared" si="7"/>
        <v>0</v>
      </c>
      <c r="P59" s="74"/>
    </row>
    <row r="60" spans="1:16" ht="12">
      <c r="A60" s="66">
        <v>1141</v>
      </c>
      <c r="B60" s="115" t="s">
        <v>69</v>
      </c>
      <c r="C60" s="116">
        <f t="shared" si="3"/>
        <v>0</v>
      </c>
      <c r="D60" s="122"/>
      <c r="E60" s="243"/>
      <c r="F60" s="244">
        <f t="shared" si="4"/>
        <v>0</v>
      </c>
      <c r="G60" s="122"/>
      <c r="H60" s="123"/>
      <c r="I60" s="124">
        <f t="shared" si="5"/>
        <v>0</v>
      </c>
      <c r="J60" s="122"/>
      <c r="K60" s="123"/>
      <c r="L60" s="124">
        <f t="shared" si="6"/>
        <v>0</v>
      </c>
      <c r="M60" s="245"/>
      <c r="N60" s="243"/>
      <c r="O60" s="124">
        <f t="shared" si="7"/>
        <v>0</v>
      </c>
      <c r="P60" s="74"/>
    </row>
    <row r="61" spans="1:16" ht="24.75" customHeight="1">
      <c r="A61" s="66">
        <v>1142</v>
      </c>
      <c r="B61" s="115" t="s">
        <v>70</v>
      </c>
      <c r="C61" s="116">
        <f t="shared" si="3"/>
        <v>0</v>
      </c>
      <c r="D61" s="122"/>
      <c r="E61" s="243"/>
      <c r="F61" s="244">
        <f t="shared" si="4"/>
        <v>0</v>
      </c>
      <c r="G61" s="122"/>
      <c r="H61" s="123"/>
      <c r="I61" s="124">
        <f t="shared" si="5"/>
        <v>0</v>
      </c>
      <c r="J61" s="122"/>
      <c r="K61" s="123"/>
      <c r="L61" s="124">
        <f t="shared" si="6"/>
        <v>0</v>
      </c>
      <c r="M61" s="245"/>
      <c r="N61" s="243"/>
      <c r="O61" s="124">
        <f t="shared" si="7"/>
        <v>0</v>
      </c>
      <c r="P61" s="74"/>
    </row>
    <row r="62" spans="1:16" ht="24">
      <c r="A62" s="66">
        <v>1145</v>
      </c>
      <c r="B62" s="115" t="s">
        <v>71</v>
      </c>
      <c r="C62" s="116">
        <f t="shared" si="3"/>
        <v>0</v>
      </c>
      <c r="D62" s="122"/>
      <c r="E62" s="243"/>
      <c r="F62" s="244">
        <f t="shared" si="4"/>
        <v>0</v>
      </c>
      <c r="G62" s="122"/>
      <c r="H62" s="123"/>
      <c r="I62" s="124">
        <f t="shared" si="5"/>
        <v>0</v>
      </c>
      <c r="J62" s="122"/>
      <c r="K62" s="123"/>
      <c r="L62" s="124">
        <f t="shared" si="6"/>
        <v>0</v>
      </c>
      <c r="M62" s="245"/>
      <c r="N62" s="243"/>
      <c r="O62" s="124">
        <f t="shared" si="7"/>
        <v>0</v>
      </c>
      <c r="P62" s="74"/>
    </row>
    <row r="63" spans="1:16" ht="27.75" customHeight="1">
      <c r="A63" s="66">
        <v>1146</v>
      </c>
      <c r="B63" s="115" t="s">
        <v>72</v>
      </c>
      <c r="C63" s="116">
        <f t="shared" si="3"/>
        <v>0</v>
      </c>
      <c r="D63" s="122"/>
      <c r="E63" s="243"/>
      <c r="F63" s="244">
        <f t="shared" si="4"/>
        <v>0</v>
      </c>
      <c r="G63" s="122"/>
      <c r="H63" s="123"/>
      <c r="I63" s="124">
        <f t="shared" si="5"/>
        <v>0</v>
      </c>
      <c r="J63" s="122"/>
      <c r="K63" s="123"/>
      <c r="L63" s="124">
        <f t="shared" si="6"/>
        <v>0</v>
      </c>
      <c r="M63" s="245"/>
      <c r="N63" s="243"/>
      <c r="O63" s="124">
        <f t="shared" si="7"/>
        <v>0</v>
      </c>
      <c r="P63" s="74"/>
    </row>
    <row r="64" spans="1:16" ht="12">
      <c r="A64" s="66">
        <v>1147</v>
      </c>
      <c r="B64" s="115" t="s">
        <v>73</v>
      </c>
      <c r="C64" s="116">
        <f t="shared" si="3"/>
        <v>0</v>
      </c>
      <c r="D64" s="122"/>
      <c r="E64" s="243"/>
      <c r="F64" s="244">
        <f t="shared" si="4"/>
        <v>0</v>
      </c>
      <c r="G64" s="122"/>
      <c r="H64" s="123"/>
      <c r="I64" s="124">
        <f t="shared" si="5"/>
        <v>0</v>
      </c>
      <c r="J64" s="122"/>
      <c r="K64" s="123"/>
      <c r="L64" s="124">
        <f t="shared" si="6"/>
        <v>0</v>
      </c>
      <c r="M64" s="245"/>
      <c r="N64" s="243"/>
      <c r="O64" s="124">
        <f t="shared" si="7"/>
        <v>0</v>
      </c>
      <c r="P64" s="74"/>
    </row>
    <row r="65" spans="1:16" ht="12">
      <c r="A65" s="66">
        <v>1148</v>
      </c>
      <c r="B65" s="115" t="s">
        <v>74</v>
      </c>
      <c r="C65" s="116">
        <f t="shared" si="3"/>
        <v>0</v>
      </c>
      <c r="D65" s="122"/>
      <c r="E65" s="243"/>
      <c r="F65" s="244">
        <f t="shared" si="4"/>
        <v>0</v>
      </c>
      <c r="G65" s="122"/>
      <c r="H65" s="123"/>
      <c r="I65" s="124">
        <f t="shared" si="5"/>
        <v>0</v>
      </c>
      <c r="J65" s="122"/>
      <c r="K65" s="123"/>
      <c r="L65" s="124">
        <f t="shared" si="6"/>
        <v>0</v>
      </c>
      <c r="M65" s="245"/>
      <c r="N65" s="243"/>
      <c r="O65" s="124">
        <f t="shared" si="7"/>
        <v>0</v>
      </c>
      <c r="P65" s="74"/>
    </row>
    <row r="66" spans="1:16" ht="37.5" customHeight="1">
      <c r="A66" s="66">
        <v>1149</v>
      </c>
      <c r="B66" s="115" t="s">
        <v>75</v>
      </c>
      <c r="C66" s="116">
        <f t="shared" si="3"/>
        <v>0</v>
      </c>
      <c r="D66" s="122"/>
      <c r="E66" s="243"/>
      <c r="F66" s="244">
        <f t="shared" si="4"/>
        <v>0</v>
      </c>
      <c r="G66" s="122"/>
      <c r="H66" s="123"/>
      <c r="I66" s="124">
        <f t="shared" si="5"/>
        <v>0</v>
      </c>
      <c r="J66" s="122"/>
      <c r="K66" s="123"/>
      <c r="L66" s="124">
        <f t="shared" si="6"/>
        <v>0</v>
      </c>
      <c r="M66" s="245"/>
      <c r="N66" s="243"/>
      <c r="O66" s="124">
        <f t="shared" si="7"/>
        <v>0</v>
      </c>
      <c r="P66" s="74"/>
    </row>
    <row r="67" spans="1:16" ht="36">
      <c r="A67" s="233">
        <v>1150</v>
      </c>
      <c r="B67" s="162" t="s">
        <v>76</v>
      </c>
      <c r="C67" s="116">
        <f t="shared" si="3"/>
        <v>0</v>
      </c>
      <c r="D67" s="256"/>
      <c r="E67" s="254"/>
      <c r="F67" s="255">
        <f t="shared" si="4"/>
        <v>0</v>
      </c>
      <c r="G67" s="256"/>
      <c r="H67" s="253"/>
      <c r="I67" s="257">
        <f t="shared" si="5"/>
        <v>0</v>
      </c>
      <c r="J67" s="256"/>
      <c r="K67" s="253"/>
      <c r="L67" s="257">
        <f t="shared" si="6"/>
        <v>0</v>
      </c>
      <c r="M67" s="258"/>
      <c r="N67" s="254"/>
      <c r="O67" s="257">
        <f t="shared" si="7"/>
        <v>0</v>
      </c>
      <c r="P67" s="172"/>
    </row>
    <row r="68" spans="1:16" ht="36">
      <c r="A68" s="88">
        <v>1200</v>
      </c>
      <c r="B68" s="226" t="s">
        <v>77</v>
      </c>
      <c r="C68" s="89">
        <f t="shared" si="3"/>
        <v>0</v>
      </c>
      <c r="D68" s="100">
        <f>SUM(D69:D70)</f>
        <v>0</v>
      </c>
      <c r="E68" s="227">
        <f>SUM(E69:E70)</f>
        <v>0</v>
      </c>
      <c r="F68" s="228">
        <f>D68+E68</f>
        <v>0</v>
      </c>
      <c r="G68" s="100">
        <f>SUM(G69:G70)</f>
        <v>0</v>
      </c>
      <c r="H68" s="101">
        <f>SUM(H69:H70)</f>
        <v>0</v>
      </c>
      <c r="I68" s="102">
        <f t="shared" si="5"/>
        <v>0</v>
      </c>
      <c r="J68" s="100">
        <f>SUM(J69:J70)</f>
        <v>0</v>
      </c>
      <c r="K68" s="101">
        <f>SUM(K69:K70)</f>
        <v>0</v>
      </c>
      <c r="L68" s="102">
        <f t="shared" si="6"/>
        <v>0</v>
      </c>
      <c r="M68" s="259">
        <f>SUM(M69:M70)</f>
        <v>0</v>
      </c>
      <c r="N68" s="227">
        <f>SUM(N69:N70)</f>
        <v>0</v>
      </c>
      <c r="O68" s="102">
        <f t="shared" si="7"/>
        <v>0</v>
      </c>
      <c r="P68" s="98"/>
    </row>
    <row r="69" spans="1:16" ht="24">
      <c r="A69" s="260">
        <v>1210</v>
      </c>
      <c r="B69" s="104" t="s">
        <v>78</v>
      </c>
      <c r="C69" s="105">
        <f t="shared" si="3"/>
        <v>0</v>
      </c>
      <c r="D69" s="111"/>
      <c r="E69" s="240"/>
      <c r="F69" s="241">
        <f t="shared" si="4"/>
        <v>0</v>
      </c>
      <c r="G69" s="111"/>
      <c r="H69" s="112"/>
      <c r="I69" s="113">
        <f t="shared" si="5"/>
        <v>0</v>
      </c>
      <c r="J69" s="111"/>
      <c r="K69" s="112"/>
      <c r="L69" s="113">
        <f t="shared" si="6"/>
        <v>0</v>
      </c>
      <c r="M69" s="242"/>
      <c r="N69" s="240"/>
      <c r="O69" s="113">
        <f t="shared" si="7"/>
        <v>0</v>
      </c>
      <c r="P69" s="64"/>
    </row>
    <row r="70" spans="1:16" ht="24">
      <c r="A70" s="246">
        <v>1220</v>
      </c>
      <c r="B70" s="115" t="s">
        <v>79</v>
      </c>
      <c r="C70" s="116">
        <f t="shared" si="3"/>
        <v>0</v>
      </c>
      <c r="D70" s="250">
        <f>SUM(D71:D75)</f>
        <v>0</v>
      </c>
      <c r="E70" s="248">
        <f>SUM(E71:E75)</f>
        <v>0</v>
      </c>
      <c r="F70" s="249">
        <f t="shared" si="4"/>
        <v>0</v>
      </c>
      <c r="G70" s="250">
        <f>SUM(G71:G75)</f>
        <v>0</v>
      </c>
      <c r="H70" s="247">
        <f>SUM(H71:H75)</f>
        <v>0</v>
      </c>
      <c r="I70" s="251">
        <f t="shared" si="5"/>
        <v>0</v>
      </c>
      <c r="J70" s="250">
        <f>SUM(J71:J75)</f>
        <v>0</v>
      </c>
      <c r="K70" s="247">
        <f>SUM(K71:K75)</f>
        <v>0</v>
      </c>
      <c r="L70" s="251">
        <f t="shared" si="6"/>
        <v>0</v>
      </c>
      <c r="M70" s="252">
        <f>SUM(M71:M75)</f>
        <v>0</v>
      </c>
      <c r="N70" s="248">
        <f>SUM(N71:N75)</f>
        <v>0</v>
      </c>
      <c r="O70" s="251">
        <f t="shared" si="7"/>
        <v>0</v>
      </c>
      <c r="P70" s="74"/>
    </row>
    <row r="71" spans="1:16" ht="60">
      <c r="A71" s="66">
        <v>1221</v>
      </c>
      <c r="B71" s="115" t="s">
        <v>80</v>
      </c>
      <c r="C71" s="116">
        <f t="shared" si="3"/>
        <v>0</v>
      </c>
      <c r="D71" s="122"/>
      <c r="E71" s="243"/>
      <c r="F71" s="244">
        <f t="shared" si="4"/>
        <v>0</v>
      </c>
      <c r="G71" s="122"/>
      <c r="H71" s="123"/>
      <c r="I71" s="124">
        <f t="shared" si="5"/>
        <v>0</v>
      </c>
      <c r="J71" s="122"/>
      <c r="K71" s="123"/>
      <c r="L71" s="124">
        <f t="shared" si="6"/>
        <v>0</v>
      </c>
      <c r="M71" s="245"/>
      <c r="N71" s="243"/>
      <c r="O71" s="124">
        <f t="shared" si="7"/>
        <v>0</v>
      </c>
      <c r="P71" s="74"/>
    </row>
    <row r="72" spans="1:16" ht="12">
      <c r="A72" s="66">
        <v>1223</v>
      </c>
      <c r="B72" s="115" t="s">
        <v>81</v>
      </c>
      <c r="C72" s="116">
        <f t="shared" si="3"/>
        <v>0</v>
      </c>
      <c r="D72" s="122"/>
      <c r="E72" s="243"/>
      <c r="F72" s="244">
        <f t="shared" si="4"/>
        <v>0</v>
      </c>
      <c r="G72" s="122"/>
      <c r="H72" s="123"/>
      <c r="I72" s="124">
        <f t="shared" si="5"/>
        <v>0</v>
      </c>
      <c r="J72" s="122"/>
      <c r="K72" s="123"/>
      <c r="L72" s="124">
        <f t="shared" si="6"/>
        <v>0</v>
      </c>
      <c r="M72" s="245"/>
      <c r="N72" s="243"/>
      <c r="O72" s="124">
        <f t="shared" si="7"/>
        <v>0</v>
      </c>
      <c r="P72" s="74"/>
    </row>
    <row r="73" spans="1:16" ht="12">
      <c r="A73" s="66">
        <v>1225</v>
      </c>
      <c r="B73" s="115" t="s">
        <v>82</v>
      </c>
      <c r="C73" s="116">
        <f t="shared" si="3"/>
        <v>0</v>
      </c>
      <c r="D73" s="122"/>
      <c r="E73" s="243"/>
      <c r="F73" s="244">
        <f t="shared" si="4"/>
        <v>0</v>
      </c>
      <c r="G73" s="122"/>
      <c r="H73" s="123"/>
      <c r="I73" s="124">
        <f t="shared" si="5"/>
        <v>0</v>
      </c>
      <c r="J73" s="122"/>
      <c r="K73" s="123"/>
      <c r="L73" s="124">
        <f t="shared" si="6"/>
        <v>0</v>
      </c>
      <c r="M73" s="245"/>
      <c r="N73" s="243"/>
      <c r="O73" s="124">
        <f t="shared" si="7"/>
        <v>0</v>
      </c>
      <c r="P73" s="74"/>
    </row>
    <row r="74" spans="1:16" ht="36">
      <c r="A74" s="66">
        <v>1227</v>
      </c>
      <c r="B74" s="115" t="s">
        <v>83</v>
      </c>
      <c r="C74" s="116">
        <f t="shared" si="3"/>
        <v>0</v>
      </c>
      <c r="D74" s="122"/>
      <c r="E74" s="243"/>
      <c r="F74" s="244">
        <f t="shared" si="4"/>
        <v>0</v>
      </c>
      <c r="G74" s="122"/>
      <c r="H74" s="123"/>
      <c r="I74" s="124">
        <f t="shared" si="5"/>
        <v>0</v>
      </c>
      <c r="J74" s="122"/>
      <c r="K74" s="123"/>
      <c r="L74" s="124">
        <f t="shared" si="6"/>
        <v>0</v>
      </c>
      <c r="M74" s="245"/>
      <c r="N74" s="243"/>
      <c r="O74" s="124">
        <f t="shared" si="7"/>
        <v>0</v>
      </c>
      <c r="P74" s="74"/>
    </row>
    <row r="75" spans="1:16" ht="60">
      <c r="A75" s="66">
        <v>1228</v>
      </c>
      <c r="B75" s="115" t="s">
        <v>84</v>
      </c>
      <c r="C75" s="116">
        <f t="shared" si="3"/>
        <v>0</v>
      </c>
      <c r="D75" s="122"/>
      <c r="E75" s="243"/>
      <c r="F75" s="244">
        <f t="shared" si="4"/>
        <v>0</v>
      </c>
      <c r="G75" s="122"/>
      <c r="H75" s="123"/>
      <c r="I75" s="124">
        <f t="shared" si="5"/>
        <v>0</v>
      </c>
      <c r="J75" s="122"/>
      <c r="K75" s="123"/>
      <c r="L75" s="124">
        <f t="shared" si="6"/>
        <v>0</v>
      </c>
      <c r="M75" s="245"/>
      <c r="N75" s="243"/>
      <c r="O75" s="124">
        <f t="shared" si="7"/>
        <v>0</v>
      </c>
      <c r="P75" s="74"/>
    </row>
    <row r="76" spans="1:16" ht="15" customHeight="1">
      <c r="A76" s="217">
        <v>2000</v>
      </c>
      <c r="B76" s="217" t="s">
        <v>85</v>
      </c>
      <c r="C76" s="218">
        <f t="shared" si="3"/>
        <v>22984</v>
      </c>
      <c r="D76" s="222">
        <f>SUM(D77,D84,D131,D165,D166,D173)</f>
        <v>18984</v>
      </c>
      <c r="E76" s="220">
        <f>SUM(E77,E84,E131,E165,E166,E173)</f>
        <v>4000</v>
      </c>
      <c r="F76" s="221">
        <f t="shared" si="4"/>
        <v>22984</v>
      </c>
      <c r="G76" s="222">
        <f>SUM(G77,G84,G131,G165,G166,G173)</f>
        <v>0</v>
      </c>
      <c r="H76" s="219">
        <f>SUM(H77,H84,H131,H165,H166,H173)</f>
        <v>0</v>
      </c>
      <c r="I76" s="223">
        <f t="shared" si="5"/>
        <v>0</v>
      </c>
      <c r="J76" s="222">
        <f>SUM(J77,J84,J131,J165,J166,J173)</f>
        <v>0</v>
      </c>
      <c r="K76" s="219">
        <f>SUM(K77,K84,K131,K165,K166,K173)</f>
        <v>0</v>
      </c>
      <c r="L76" s="223">
        <f t="shared" si="6"/>
        <v>0</v>
      </c>
      <c r="M76" s="224">
        <f>SUM(M77,M84,M131,M165,M166,M173)</f>
        <v>0</v>
      </c>
      <c r="N76" s="220">
        <f>SUM(N77,N84,N131,N165,N166,N173)</f>
        <v>0</v>
      </c>
      <c r="O76" s="223">
        <f t="shared" si="7"/>
        <v>0</v>
      </c>
      <c r="P76" s="225"/>
    </row>
    <row r="77" spans="1:16" ht="36" customHeight="1">
      <c r="A77" s="88">
        <v>2100</v>
      </c>
      <c r="B77" s="226" t="s">
        <v>86</v>
      </c>
      <c r="C77" s="89">
        <f t="shared" si="3"/>
        <v>3754</v>
      </c>
      <c r="D77" s="100">
        <f>SUM(D78,D81)</f>
        <v>3754</v>
      </c>
      <c r="E77" s="227">
        <f>SUM(E78,E81)</f>
        <v>0</v>
      </c>
      <c r="F77" s="228">
        <f t="shared" si="4"/>
        <v>3754</v>
      </c>
      <c r="G77" s="100">
        <f>SUM(G78,G81)</f>
        <v>0</v>
      </c>
      <c r="H77" s="101">
        <f>SUM(H78,H81)</f>
        <v>0</v>
      </c>
      <c r="I77" s="102">
        <f t="shared" si="5"/>
        <v>0</v>
      </c>
      <c r="J77" s="100">
        <f>SUM(J78,J81)</f>
        <v>0</v>
      </c>
      <c r="K77" s="101">
        <f>SUM(K78,K81)</f>
        <v>0</v>
      </c>
      <c r="L77" s="102">
        <f t="shared" si="6"/>
        <v>0</v>
      </c>
      <c r="M77" s="259">
        <f>SUM(M78,M81)</f>
        <v>0</v>
      </c>
      <c r="N77" s="227">
        <f>SUM(N78,N81)</f>
        <v>0</v>
      </c>
      <c r="O77" s="102">
        <f t="shared" si="7"/>
        <v>0</v>
      </c>
      <c r="P77" s="98"/>
    </row>
    <row r="78" spans="1:16" ht="35.25" customHeight="1">
      <c r="A78" s="260">
        <v>2110</v>
      </c>
      <c r="B78" s="104" t="s">
        <v>87</v>
      </c>
      <c r="C78" s="105">
        <f t="shared" si="3"/>
        <v>0</v>
      </c>
      <c r="D78" s="265">
        <f>SUM(D79:D80)</f>
        <v>0</v>
      </c>
      <c r="E78" s="263">
        <f>SUM(E79:E80)</f>
        <v>0</v>
      </c>
      <c r="F78" s="264">
        <f t="shared" si="4"/>
        <v>0</v>
      </c>
      <c r="G78" s="265">
        <f>SUM(G79:G80)</f>
        <v>0</v>
      </c>
      <c r="H78" s="262">
        <f>SUM(H79:H80)</f>
        <v>0</v>
      </c>
      <c r="I78" s="266">
        <f t="shared" si="5"/>
        <v>0</v>
      </c>
      <c r="J78" s="265">
        <f>SUM(J79:J80)</f>
        <v>0</v>
      </c>
      <c r="K78" s="262">
        <f>SUM(K79:K80)</f>
        <v>0</v>
      </c>
      <c r="L78" s="266">
        <f t="shared" si="6"/>
        <v>0</v>
      </c>
      <c r="M78" s="267">
        <f>SUM(M79:M80)</f>
        <v>0</v>
      </c>
      <c r="N78" s="263">
        <f>SUM(N79:N80)</f>
        <v>0</v>
      </c>
      <c r="O78" s="266">
        <f t="shared" si="7"/>
        <v>0</v>
      </c>
      <c r="P78" s="64"/>
    </row>
    <row r="79" spans="1:16" ht="12">
      <c r="A79" s="66">
        <v>2111</v>
      </c>
      <c r="B79" s="115" t="s">
        <v>88</v>
      </c>
      <c r="C79" s="116">
        <f t="shared" si="3"/>
        <v>0</v>
      </c>
      <c r="D79" s="122"/>
      <c r="E79" s="243"/>
      <c r="F79" s="244">
        <f t="shared" si="4"/>
        <v>0</v>
      </c>
      <c r="G79" s="122"/>
      <c r="H79" s="123"/>
      <c r="I79" s="124">
        <f t="shared" si="5"/>
        <v>0</v>
      </c>
      <c r="J79" s="122"/>
      <c r="K79" s="123"/>
      <c r="L79" s="124">
        <f t="shared" si="6"/>
        <v>0</v>
      </c>
      <c r="M79" s="245"/>
      <c r="N79" s="243"/>
      <c r="O79" s="124">
        <f t="shared" si="7"/>
        <v>0</v>
      </c>
      <c r="P79" s="74"/>
    </row>
    <row r="80" spans="1:16" ht="24">
      <c r="A80" s="66">
        <v>2112</v>
      </c>
      <c r="B80" s="115" t="s">
        <v>89</v>
      </c>
      <c r="C80" s="116">
        <f t="shared" si="3"/>
        <v>0</v>
      </c>
      <c r="D80" s="122"/>
      <c r="E80" s="243"/>
      <c r="F80" s="244">
        <f t="shared" si="4"/>
        <v>0</v>
      </c>
      <c r="G80" s="122"/>
      <c r="H80" s="123"/>
      <c r="I80" s="124">
        <f t="shared" si="5"/>
        <v>0</v>
      </c>
      <c r="J80" s="122"/>
      <c r="K80" s="123"/>
      <c r="L80" s="124">
        <f t="shared" si="6"/>
        <v>0</v>
      </c>
      <c r="M80" s="245"/>
      <c r="N80" s="243"/>
      <c r="O80" s="124">
        <f t="shared" si="7"/>
        <v>0</v>
      </c>
      <c r="P80" s="74"/>
    </row>
    <row r="81" spans="1:16" ht="33" customHeight="1">
      <c r="A81" s="246">
        <v>2120</v>
      </c>
      <c r="B81" s="115" t="s">
        <v>90</v>
      </c>
      <c r="C81" s="116">
        <f t="shared" si="3"/>
        <v>3754</v>
      </c>
      <c r="D81" s="250">
        <f>SUM(D82:D83)</f>
        <v>3754</v>
      </c>
      <c r="E81" s="248">
        <f>SUM(E82:E83)</f>
        <v>0</v>
      </c>
      <c r="F81" s="249">
        <f t="shared" si="4"/>
        <v>3754</v>
      </c>
      <c r="G81" s="250">
        <f>SUM(G82:G83)</f>
        <v>0</v>
      </c>
      <c r="H81" s="247">
        <f>SUM(H82:H83)</f>
        <v>0</v>
      </c>
      <c r="I81" s="251">
        <f t="shared" si="5"/>
        <v>0</v>
      </c>
      <c r="J81" s="250">
        <f>SUM(J82:J83)</f>
        <v>0</v>
      </c>
      <c r="K81" s="247">
        <f>SUM(K82:K83)</f>
        <v>0</v>
      </c>
      <c r="L81" s="251">
        <f t="shared" si="6"/>
        <v>0</v>
      </c>
      <c r="M81" s="252">
        <f>SUM(M82:M83)</f>
        <v>0</v>
      </c>
      <c r="N81" s="248">
        <f>SUM(N82:N83)</f>
        <v>0</v>
      </c>
      <c r="O81" s="251">
        <f t="shared" si="7"/>
        <v>0</v>
      </c>
      <c r="P81" s="74"/>
    </row>
    <row r="82" spans="1:16" ht="12">
      <c r="A82" s="66">
        <v>2121</v>
      </c>
      <c r="B82" s="115" t="s">
        <v>88</v>
      </c>
      <c r="C82" s="116">
        <f t="shared" si="3"/>
        <v>644</v>
      </c>
      <c r="D82" s="122">
        <v>644</v>
      </c>
      <c r="E82" s="243"/>
      <c r="F82" s="244">
        <f t="shared" si="4"/>
        <v>644</v>
      </c>
      <c r="G82" s="122"/>
      <c r="H82" s="123"/>
      <c r="I82" s="124">
        <f t="shared" si="5"/>
        <v>0</v>
      </c>
      <c r="J82" s="122"/>
      <c r="K82" s="123"/>
      <c r="L82" s="124">
        <f t="shared" si="6"/>
        <v>0</v>
      </c>
      <c r="M82" s="245"/>
      <c r="N82" s="243"/>
      <c r="O82" s="124">
        <f t="shared" si="7"/>
        <v>0</v>
      </c>
      <c r="P82" s="74"/>
    </row>
    <row r="83" spans="1:16" ht="24">
      <c r="A83" s="66">
        <v>2122</v>
      </c>
      <c r="B83" s="115" t="s">
        <v>89</v>
      </c>
      <c r="C83" s="116">
        <f t="shared" si="3"/>
        <v>3110</v>
      </c>
      <c r="D83" s="122">
        <v>3110</v>
      </c>
      <c r="E83" s="243"/>
      <c r="F83" s="244">
        <f t="shared" si="4"/>
        <v>3110</v>
      </c>
      <c r="G83" s="122"/>
      <c r="H83" s="123"/>
      <c r="I83" s="124">
        <f t="shared" si="5"/>
        <v>0</v>
      </c>
      <c r="J83" s="122"/>
      <c r="K83" s="123"/>
      <c r="L83" s="124">
        <f t="shared" si="6"/>
        <v>0</v>
      </c>
      <c r="M83" s="245"/>
      <c r="N83" s="243"/>
      <c r="O83" s="124">
        <f t="shared" si="7"/>
        <v>0</v>
      </c>
      <c r="P83" s="74"/>
    </row>
    <row r="84" spans="1:16" ht="12">
      <c r="A84" s="88">
        <v>2200</v>
      </c>
      <c r="B84" s="226" t="s">
        <v>91</v>
      </c>
      <c r="C84" s="268">
        <f t="shared" si="3"/>
        <v>19230</v>
      </c>
      <c r="D84" s="100">
        <f>SUM(D85,D90,D96,D104,D113,D117,D123,D129)</f>
        <v>15230</v>
      </c>
      <c r="E84" s="227">
        <f>SUM(E85,E90,E96,E104,E113,E117,E123,E129)</f>
        <v>4000</v>
      </c>
      <c r="F84" s="228">
        <f t="shared" si="4"/>
        <v>19230</v>
      </c>
      <c r="G84" s="100">
        <f>SUM(G85,G90,G96,G104,G113,G117,G123,G129)</f>
        <v>0</v>
      </c>
      <c r="H84" s="101">
        <f>SUM(H85,H90,H96,H104,H113,H117,H123,H129)</f>
        <v>0</v>
      </c>
      <c r="I84" s="102">
        <f t="shared" si="5"/>
        <v>0</v>
      </c>
      <c r="J84" s="100">
        <f>SUM(J85,J90,J96,J104,J113,J117,J123,J129)</f>
        <v>0</v>
      </c>
      <c r="K84" s="101">
        <f>SUM(K85,K90,K96,K104,K113,K117,K123,K129)</f>
        <v>0</v>
      </c>
      <c r="L84" s="102">
        <f t="shared" si="6"/>
        <v>0</v>
      </c>
      <c r="M84" s="269">
        <f>SUM(M85,M90,M96,M104,M113,M117,M123,M129)</f>
        <v>0</v>
      </c>
      <c r="N84" s="270">
        <f>SUM(N85,N90,N96,N104,N113,N117,N123,N129)</f>
        <v>0</v>
      </c>
      <c r="O84" s="271">
        <f t="shared" si="7"/>
        <v>0</v>
      </c>
      <c r="P84" s="272"/>
    </row>
    <row r="85" spans="1:16" ht="24">
      <c r="A85" s="233">
        <v>2210</v>
      </c>
      <c r="B85" s="162" t="s">
        <v>92</v>
      </c>
      <c r="C85" s="174">
        <f t="shared" si="3"/>
        <v>0</v>
      </c>
      <c r="D85" s="237">
        <f>SUM(D86:D89)</f>
        <v>0</v>
      </c>
      <c r="E85" s="235">
        <f>SUM(E86:E89)</f>
        <v>0</v>
      </c>
      <c r="F85" s="236">
        <f t="shared" si="4"/>
        <v>0</v>
      </c>
      <c r="G85" s="237">
        <f>SUM(G86:G89)</f>
        <v>0</v>
      </c>
      <c r="H85" s="234">
        <f>SUM(H86:H89)</f>
        <v>0</v>
      </c>
      <c r="I85" s="238">
        <f t="shared" si="5"/>
        <v>0</v>
      </c>
      <c r="J85" s="237">
        <f>SUM(J86:J89)</f>
        <v>0</v>
      </c>
      <c r="K85" s="234">
        <f>SUM(K86:K89)</f>
        <v>0</v>
      </c>
      <c r="L85" s="238">
        <f t="shared" si="6"/>
        <v>0</v>
      </c>
      <c r="M85" s="239">
        <f>SUM(M86:M89)</f>
        <v>0</v>
      </c>
      <c r="N85" s="235">
        <f>SUM(N86:N89)</f>
        <v>0</v>
      </c>
      <c r="O85" s="238">
        <f t="shared" si="7"/>
        <v>0</v>
      </c>
      <c r="P85" s="172"/>
    </row>
    <row r="86" spans="1:16" ht="24">
      <c r="A86" s="56">
        <v>2211</v>
      </c>
      <c r="B86" s="104" t="s">
        <v>93</v>
      </c>
      <c r="C86" s="116">
        <f t="shared" si="3"/>
        <v>0</v>
      </c>
      <c r="D86" s="111"/>
      <c r="E86" s="240"/>
      <c r="F86" s="241">
        <f t="shared" si="4"/>
        <v>0</v>
      </c>
      <c r="G86" s="111"/>
      <c r="H86" s="112"/>
      <c r="I86" s="113">
        <f t="shared" si="5"/>
        <v>0</v>
      </c>
      <c r="J86" s="111"/>
      <c r="K86" s="112"/>
      <c r="L86" s="113">
        <f t="shared" si="6"/>
        <v>0</v>
      </c>
      <c r="M86" s="242"/>
      <c r="N86" s="240"/>
      <c r="O86" s="113">
        <f t="shared" si="7"/>
        <v>0</v>
      </c>
      <c r="P86" s="64"/>
    </row>
    <row r="87" spans="1:16" ht="36">
      <c r="A87" s="66">
        <v>2212</v>
      </c>
      <c r="B87" s="115" t="s">
        <v>94</v>
      </c>
      <c r="C87" s="116">
        <f t="shared" si="3"/>
        <v>0</v>
      </c>
      <c r="D87" s="122"/>
      <c r="E87" s="243"/>
      <c r="F87" s="244">
        <f t="shared" si="4"/>
        <v>0</v>
      </c>
      <c r="G87" s="122"/>
      <c r="H87" s="123"/>
      <c r="I87" s="124">
        <f t="shared" si="5"/>
        <v>0</v>
      </c>
      <c r="J87" s="122"/>
      <c r="K87" s="123"/>
      <c r="L87" s="124">
        <f t="shared" si="6"/>
        <v>0</v>
      </c>
      <c r="M87" s="245"/>
      <c r="N87" s="243"/>
      <c r="O87" s="124">
        <f t="shared" si="7"/>
        <v>0</v>
      </c>
      <c r="P87" s="74"/>
    </row>
    <row r="88" spans="1:16" ht="24">
      <c r="A88" s="66">
        <v>2214</v>
      </c>
      <c r="B88" s="115" t="s">
        <v>95</v>
      </c>
      <c r="C88" s="116">
        <f t="shared" si="3"/>
        <v>0</v>
      </c>
      <c r="D88" s="122"/>
      <c r="E88" s="243"/>
      <c r="F88" s="244">
        <f t="shared" si="4"/>
        <v>0</v>
      </c>
      <c r="G88" s="122"/>
      <c r="H88" s="123"/>
      <c r="I88" s="124">
        <f t="shared" si="5"/>
        <v>0</v>
      </c>
      <c r="J88" s="122"/>
      <c r="K88" s="123"/>
      <c r="L88" s="124">
        <f t="shared" si="6"/>
        <v>0</v>
      </c>
      <c r="M88" s="245"/>
      <c r="N88" s="243"/>
      <c r="O88" s="124">
        <f t="shared" si="7"/>
        <v>0</v>
      </c>
      <c r="P88" s="74"/>
    </row>
    <row r="89" spans="1:16" ht="12">
      <c r="A89" s="66">
        <v>2219</v>
      </c>
      <c r="B89" s="115" t="s">
        <v>96</v>
      </c>
      <c r="C89" s="116">
        <f t="shared" si="3"/>
        <v>0</v>
      </c>
      <c r="D89" s="122"/>
      <c r="E89" s="243"/>
      <c r="F89" s="244">
        <f t="shared" si="4"/>
        <v>0</v>
      </c>
      <c r="G89" s="122"/>
      <c r="H89" s="123"/>
      <c r="I89" s="124">
        <f t="shared" si="5"/>
        <v>0</v>
      </c>
      <c r="J89" s="122"/>
      <c r="K89" s="123"/>
      <c r="L89" s="124">
        <f t="shared" si="6"/>
        <v>0</v>
      </c>
      <c r="M89" s="245"/>
      <c r="N89" s="243"/>
      <c r="O89" s="124">
        <f t="shared" si="7"/>
        <v>0</v>
      </c>
      <c r="P89" s="74"/>
    </row>
    <row r="90" spans="1:16" ht="24">
      <c r="A90" s="246">
        <v>2220</v>
      </c>
      <c r="B90" s="115" t="s">
        <v>97</v>
      </c>
      <c r="C90" s="116">
        <f t="shared" si="3"/>
        <v>0</v>
      </c>
      <c r="D90" s="250">
        <f>SUM(D91:D95)</f>
        <v>0</v>
      </c>
      <c r="E90" s="248">
        <f>SUM(E91:E95)</f>
        <v>0</v>
      </c>
      <c r="F90" s="249">
        <f t="shared" si="4"/>
        <v>0</v>
      </c>
      <c r="G90" s="250">
        <f>SUM(G91:G95)</f>
        <v>0</v>
      </c>
      <c r="H90" s="247">
        <f>SUM(H91:H95)</f>
        <v>0</v>
      </c>
      <c r="I90" s="251">
        <f t="shared" si="5"/>
        <v>0</v>
      </c>
      <c r="J90" s="250">
        <f>SUM(J91:J95)</f>
        <v>0</v>
      </c>
      <c r="K90" s="247">
        <f>SUM(K91:K95)</f>
        <v>0</v>
      </c>
      <c r="L90" s="251">
        <f t="shared" si="6"/>
        <v>0</v>
      </c>
      <c r="M90" s="252">
        <f>SUM(M91:M95)</f>
        <v>0</v>
      </c>
      <c r="N90" s="248">
        <f>SUM(N91:N95)</f>
        <v>0</v>
      </c>
      <c r="O90" s="251">
        <f t="shared" si="7"/>
        <v>0</v>
      </c>
      <c r="P90" s="74"/>
    </row>
    <row r="91" spans="1:16" ht="12">
      <c r="A91" s="66">
        <v>2221</v>
      </c>
      <c r="B91" s="115" t="s">
        <v>98</v>
      </c>
      <c r="C91" s="116">
        <f t="shared" si="3"/>
        <v>0</v>
      </c>
      <c r="D91" s="122"/>
      <c r="E91" s="243"/>
      <c r="F91" s="244">
        <f t="shared" si="4"/>
        <v>0</v>
      </c>
      <c r="G91" s="122"/>
      <c r="H91" s="123"/>
      <c r="I91" s="124">
        <f t="shared" si="5"/>
        <v>0</v>
      </c>
      <c r="J91" s="122"/>
      <c r="K91" s="123"/>
      <c r="L91" s="124">
        <f t="shared" si="6"/>
        <v>0</v>
      </c>
      <c r="M91" s="245"/>
      <c r="N91" s="243"/>
      <c r="O91" s="124">
        <f t="shared" si="7"/>
        <v>0</v>
      </c>
      <c r="P91" s="74"/>
    </row>
    <row r="92" spans="1:16" ht="12">
      <c r="A92" s="66">
        <v>2222</v>
      </c>
      <c r="B92" s="115" t="s">
        <v>99</v>
      </c>
      <c r="C92" s="116">
        <f t="shared" si="3"/>
        <v>0</v>
      </c>
      <c r="D92" s="122"/>
      <c r="E92" s="243"/>
      <c r="F92" s="244">
        <f t="shared" si="4"/>
        <v>0</v>
      </c>
      <c r="G92" s="122"/>
      <c r="H92" s="123"/>
      <c r="I92" s="124">
        <f t="shared" si="5"/>
        <v>0</v>
      </c>
      <c r="J92" s="122"/>
      <c r="K92" s="123"/>
      <c r="L92" s="124">
        <f t="shared" si="6"/>
        <v>0</v>
      </c>
      <c r="M92" s="245"/>
      <c r="N92" s="243"/>
      <c r="O92" s="124">
        <f t="shared" si="7"/>
        <v>0</v>
      </c>
      <c r="P92" s="74"/>
    </row>
    <row r="93" spans="1:16" ht="12">
      <c r="A93" s="66">
        <v>2223</v>
      </c>
      <c r="B93" s="115" t="s">
        <v>100</v>
      </c>
      <c r="C93" s="116">
        <f t="shared" si="3"/>
        <v>0</v>
      </c>
      <c r="D93" s="122"/>
      <c r="E93" s="243"/>
      <c r="F93" s="244">
        <f t="shared" si="4"/>
        <v>0</v>
      </c>
      <c r="G93" s="122"/>
      <c r="H93" s="123"/>
      <c r="I93" s="124">
        <f t="shared" si="5"/>
        <v>0</v>
      </c>
      <c r="J93" s="122"/>
      <c r="K93" s="123"/>
      <c r="L93" s="124">
        <f t="shared" si="6"/>
        <v>0</v>
      </c>
      <c r="M93" s="245"/>
      <c r="N93" s="243"/>
      <c r="O93" s="124">
        <f t="shared" si="7"/>
        <v>0</v>
      </c>
      <c r="P93" s="74"/>
    </row>
    <row r="94" spans="1:16" ht="11.25" customHeight="1">
      <c r="A94" s="66">
        <v>2224</v>
      </c>
      <c r="B94" s="115" t="s">
        <v>101</v>
      </c>
      <c r="C94" s="116">
        <f t="shared" si="3"/>
        <v>0</v>
      </c>
      <c r="D94" s="122"/>
      <c r="E94" s="243"/>
      <c r="F94" s="244">
        <f t="shared" si="4"/>
        <v>0</v>
      </c>
      <c r="G94" s="122"/>
      <c r="H94" s="123"/>
      <c r="I94" s="124">
        <f t="shared" si="5"/>
        <v>0</v>
      </c>
      <c r="J94" s="122"/>
      <c r="K94" s="123"/>
      <c r="L94" s="124">
        <f t="shared" si="6"/>
        <v>0</v>
      </c>
      <c r="M94" s="245"/>
      <c r="N94" s="243"/>
      <c r="O94" s="124">
        <f t="shared" si="7"/>
        <v>0</v>
      </c>
      <c r="P94" s="74"/>
    </row>
    <row r="95" spans="1:16" ht="24">
      <c r="A95" s="66">
        <v>2229</v>
      </c>
      <c r="B95" s="115" t="s">
        <v>102</v>
      </c>
      <c r="C95" s="116">
        <f t="shared" si="3"/>
        <v>0</v>
      </c>
      <c r="D95" s="122"/>
      <c r="E95" s="243"/>
      <c r="F95" s="244">
        <f t="shared" si="4"/>
        <v>0</v>
      </c>
      <c r="G95" s="122"/>
      <c r="H95" s="123"/>
      <c r="I95" s="124">
        <f t="shared" si="5"/>
        <v>0</v>
      </c>
      <c r="J95" s="122"/>
      <c r="K95" s="123"/>
      <c r="L95" s="124">
        <f t="shared" si="6"/>
        <v>0</v>
      </c>
      <c r="M95" s="245"/>
      <c r="N95" s="243"/>
      <c r="O95" s="124">
        <f t="shared" si="7"/>
        <v>0</v>
      </c>
      <c r="P95" s="74"/>
    </row>
    <row r="96" spans="1:16" ht="36">
      <c r="A96" s="246">
        <v>2230</v>
      </c>
      <c r="B96" s="115" t="s">
        <v>103</v>
      </c>
      <c r="C96" s="116">
        <f t="shared" si="3"/>
        <v>0</v>
      </c>
      <c r="D96" s="250">
        <f>SUM(D97:D103)</f>
        <v>0</v>
      </c>
      <c r="E96" s="248">
        <f>SUM(E97:E103)</f>
        <v>0</v>
      </c>
      <c r="F96" s="249">
        <f t="shared" si="4"/>
        <v>0</v>
      </c>
      <c r="G96" s="250">
        <f>SUM(G97:G103)</f>
        <v>0</v>
      </c>
      <c r="H96" s="247">
        <f>SUM(H97:H103)</f>
        <v>0</v>
      </c>
      <c r="I96" s="251">
        <f t="shared" si="5"/>
        <v>0</v>
      </c>
      <c r="J96" s="250">
        <f>SUM(J97:J103)</f>
        <v>0</v>
      </c>
      <c r="K96" s="247">
        <f>SUM(K97:K103)</f>
        <v>0</v>
      </c>
      <c r="L96" s="251">
        <f t="shared" si="6"/>
        <v>0</v>
      </c>
      <c r="M96" s="252">
        <f>SUM(M97:M103)</f>
        <v>0</v>
      </c>
      <c r="N96" s="248">
        <f>SUM(N97:N103)</f>
        <v>0</v>
      </c>
      <c r="O96" s="251">
        <f t="shared" si="7"/>
        <v>0</v>
      </c>
      <c r="P96" s="74"/>
    </row>
    <row r="97" spans="1:16" ht="24">
      <c r="A97" s="66">
        <v>2231</v>
      </c>
      <c r="B97" s="115" t="s">
        <v>104</v>
      </c>
      <c r="C97" s="116">
        <f t="shared" si="3"/>
        <v>0</v>
      </c>
      <c r="D97" s="122"/>
      <c r="E97" s="243"/>
      <c r="F97" s="244">
        <f t="shared" si="4"/>
        <v>0</v>
      </c>
      <c r="G97" s="122"/>
      <c r="H97" s="123"/>
      <c r="I97" s="124">
        <f t="shared" si="5"/>
        <v>0</v>
      </c>
      <c r="J97" s="122"/>
      <c r="K97" s="123"/>
      <c r="L97" s="124">
        <f t="shared" si="6"/>
        <v>0</v>
      </c>
      <c r="M97" s="245"/>
      <c r="N97" s="243"/>
      <c r="O97" s="124">
        <f t="shared" si="7"/>
        <v>0</v>
      </c>
      <c r="P97" s="74"/>
    </row>
    <row r="98" spans="1:16" ht="36">
      <c r="A98" s="66">
        <v>2232</v>
      </c>
      <c r="B98" s="115" t="s">
        <v>105</v>
      </c>
      <c r="C98" s="116">
        <f t="shared" si="3"/>
        <v>0</v>
      </c>
      <c r="D98" s="122"/>
      <c r="E98" s="243"/>
      <c r="F98" s="244">
        <f t="shared" si="4"/>
        <v>0</v>
      </c>
      <c r="G98" s="122"/>
      <c r="H98" s="123"/>
      <c r="I98" s="124">
        <f t="shared" si="5"/>
        <v>0</v>
      </c>
      <c r="J98" s="122"/>
      <c r="K98" s="123"/>
      <c r="L98" s="124">
        <f t="shared" si="6"/>
        <v>0</v>
      </c>
      <c r="M98" s="245"/>
      <c r="N98" s="243"/>
      <c r="O98" s="124">
        <f t="shared" si="7"/>
        <v>0</v>
      </c>
      <c r="P98" s="74"/>
    </row>
    <row r="99" spans="1:16" ht="24">
      <c r="A99" s="56">
        <v>2233</v>
      </c>
      <c r="B99" s="104" t="s">
        <v>106</v>
      </c>
      <c r="C99" s="116">
        <f t="shared" si="3"/>
        <v>0</v>
      </c>
      <c r="D99" s="111"/>
      <c r="E99" s="240"/>
      <c r="F99" s="241">
        <f t="shared" si="4"/>
        <v>0</v>
      </c>
      <c r="G99" s="111"/>
      <c r="H99" s="112"/>
      <c r="I99" s="113">
        <f t="shared" si="5"/>
        <v>0</v>
      </c>
      <c r="J99" s="111"/>
      <c r="K99" s="112"/>
      <c r="L99" s="113">
        <f t="shared" si="6"/>
        <v>0</v>
      </c>
      <c r="M99" s="242"/>
      <c r="N99" s="240"/>
      <c r="O99" s="113">
        <f t="shared" si="7"/>
        <v>0</v>
      </c>
      <c r="P99" s="64"/>
    </row>
    <row r="100" spans="1:16" ht="36">
      <c r="A100" s="66">
        <v>2234</v>
      </c>
      <c r="B100" s="115" t="s">
        <v>107</v>
      </c>
      <c r="C100" s="116">
        <f t="shared" si="3"/>
        <v>0</v>
      </c>
      <c r="D100" s="122"/>
      <c r="E100" s="243"/>
      <c r="F100" s="244">
        <f t="shared" si="4"/>
        <v>0</v>
      </c>
      <c r="G100" s="122"/>
      <c r="H100" s="123"/>
      <c r="I100" s="124">
        <f t="shared" si="5"/>
        <v>0</v>
      </c>
      <c r="J100" s="122"/>
      <c r="K100" s="123"/>
      <c r="L100" s="124">
        <f t="shared" si="6"/>
        <v>0</v>
      </c>
      <c r="M100" s="245"/>
      <c r="N100" s="243"/>
      <c r="O100" s="124">
        <f t="shared" si="7"/>
        <v>0</v>
      </c>
      <c r="P100" s="74"/>
    </row>
    <row r="101" spans="1:16" ht="24">
      <c r="A101" s="66">
        <v>2235</v>
      </c>
      <c r="B101" s="115" t="s">
        <v>108</v>
      </c>
      <c r="C101" s="116">
        <f t="shared" si="3"/>
        <v>0</v>
      </c>
      <c r="D101" s="122"/>
      <c r="E101" s="243"/>
      <c r="F101" s="244">
        <f t="shared" si="4"/>
        <v>0</v>
      </c>
      <c r="G101" s="122"/>
      <c r="H101" s="123"/>
      <c r="I101" s="124">
        <f t="shared" si="5"/>
        <v>0</v>
      </c>
      <c r="J101" s="122"/>
      <c r="K101" s="123"/>
      <c r="L101" s="124">
        <f t="shared" si="6"/>
        <v>0</v>
      </c>
      <c r="M101" s="245"/>
      <c r="N101" s="243"/>
      <c r="O101" s="124">
        <f t="shared" si="7"/>
        <v>0</v>
      </c>
      <c r="P101" s="74"/>
    </row>
    <row r="102" spans="1:16" ht="12">
      <c r="A102" s="66">
        <v>2236</v>
      </c>
      <c r="B102" s="115" t="s">
        <v>109</v>
      </c>
      <c r="C102" s="116">
        <f t="shared" si="3"/>
        <v>0</v>
      </c>
      <c r="D102" s="122"/>
      <c r="E102" s="243"/>
      <c r="F102" s="244">
        <f t="shared" si="4"/>
        <v>0</v>
      </c>
      <c r="G102" s="122"/>
      <c r="H102" s="123"/>
      <c r="I102" s="124">
        <f t="shared" si="5"/>
        <v>0</v>
      </c>
      <c r="J102" s="122"/>
      <c r="K102" s="123"/>
      <c r="L102" s="124">
        <f t="shared" si="6"/>
        <v>0</v>
      </c>
      <c r="M102" s="245"/>
      <c r="N102" s="243"/>
      <c r="O102" s="124">
        <f t="shared" si="7"/>
        <v>0</v>
      </c>
      <c r="P102" s="74"/>
    </row>
    <row r="103" spans="1:16" ht="24">
      <c r="A103" s="66">
        <v>2239</v>
      </c>
      <c r="B103" s="115" t="s">
        <v>110</v>
      </c>
      <c r="C103" s="116">
        <f t="shared" si="3"/>
        <v>0</v>
      </c>
      <c r="D103" s="122"/>
      <c r="E103" s="243"/>
      <c r="F103" s="244">
        <f t="shared" si="4"/>
        <v>0</v>
      </c>
      <c r="G103" s="122"/>
      <c r="H103" s="123"/>
      <c r="I103" s="124">
        <f t="shared" si="5"/>
        <v>0</v>
      </c>
      <c r="J103" s="122"/>
      <c r="K103" s="123"/>
      <c r="L103" s="124">
        <f t="shared" si="6"/>
        <v>0</v>
      </c>
      <c r="M103" s="245"/>
      <c r="N103" s="243"/>
      <c r="O103" s="124">
        <f t="shared" si="7"/>
        <v>0</v>
      </c>
      <c r="P103" s="74"/>
    </row>
    <row r="104" spans="1:16" ht="36">
      <c r="A104" s="246">
        <v>2240</v>
      </c>
      <c r="B104" s="115" t="s">
        <v>111</v>
      </c>
      <c r="C104" s="116">
        <f t="shared" si="3"/>
        <v>0</v>
      </c>
      <c r="D104" s="250">
        <f>SUM(D105:D112)</f>
        <v>0</v>
      </c>
      <c r="E104" s="248">
        <f>SUM(E105:E112)</f>
        <v>0</v>
      </c>
      <c r="F104" s="249">
        <f t="shared" si="4"/>
        <v>0</v>
      </c>
      <c r="G104" s="250">
        <f>SUM(G105:G112)</f>
        <v>0</v>
      </c>
      <c r="H104" s="247">
        <f>SUM(H105:H112)</f>
        <v>0</v>
      </c>
      <c r="I104" s="251">
        <f t="shared" si="5"/>
        <v>0</v>
      </c>
      <c r="J104" s="250">
        <f>SUM(J105:J112)</f>
        <v>0</v>
      </c>
      <c r="K104" s="247">
        <f>SUM(K105:K112)</f>
        <v>0</v>
      </c>
      <c r="L104" s="251">
        <f t="shared" si="6"/>
        <v>0</v>
      </c>
      <c r="M104" s="252">
        <f>SUM(M105:M112)</f>
        <v>0</v>
      </c>
      <c r="N104" s="248">
        <f>SUM(N105:N112)</f>
        <v>0</v>
      </c>
      <c r="O104" s="251">
        <f t="shared" si="7"/>
        <v>0</v>
      </c>
      <c r="P104" s="74"/>
    </row>
    <row r="105" spans="1:16" ht="12">
      <c r="A105" s="66">
        <v>2241</v>
      </c>
      <c r="B105" s="115" t="s">
        <v>112</v>
      </c>
      <c r="C105" s="116">
        <f t="shared" si="3"/>
        <v>0</v>
      </c>
      <c r="D105" s="122"/>
      <c r="E105" s="243"/>
      <c r="F105" s="244">
        <f t="shared" si="4"/>
        <v>0</v>
      </c>
      <c r="G105" s="122"/>
      <c r="H105" s="123"/>
      <c r="I105" s="124">
        <f t="shared" si="5"/>
        <v>0</v>
      </c>
      <c r="J105" s="122"/>
      <c r="K105" s="123"/>
      <c r="L105" s="124">
        <f t="shared" si="6"/>
        <v>0</v>
      </c>
      <c r="M105" s="245"/>
      <c r="N105" s="243"/>
      <c r="O105" s="124">
        <f t="shared" si="7"/>
        <v>0</v>
      </c>
      <c r="P105" s="74"/>
    </row>
    <row r="106" spans="1:16" ht="24">
      <c r="A106" s="66">
        <v>2242</v>
      </c>
      <c r="B106" s="115" t="s">
        <v>113</v>
      </c>
      <c r="C106" s="116">
        <f t="shared" si="3"/>
        <v>0</v>
      </c>
      <c r="D106" s="122"/>
      <c r="E106" s="243"/>
      <c r="F106" s="244">
        <f t="shared" si="4"/>
        <v>0</v>
      </c>
      <c r="G106" s="122"/>
      <c r="H106" s="123"/>
      <c r="I106" s="124">
        <f t="shared" si="5"/>
        <v>0</v>
      </c>
      <c r="J106" s="122"/>
      <c r="K106" s="123"/>
      <c r="L106" s="124">
        <f t="shared" si="6"/>
        <v>0</v>
      </c>
      <c r="M106" s="245"/>
      <c r="N106" s="243"/>
      <c r="O106" s="124">
        <f t="shared" si="7"/>
        <v>0</v>
      </c>
      <c r="P106" s="74"/>
    </row>
    <row r="107" spans="1:16" ht="24">
      <c r="A107" s="66">
        <v>2243</v>
      </c>
      <c r="B107" s="115" t="s">
        <v>114</v>
      </c>
      <c r="C107" s="116">
        <f t="shared" si="3"/>
        <v>0</v>
      </c>
      <c r="D107" s="122"/>
      <c r="E107" s="243"/>
      <c r="F107" s="244">
        <f t="shared" si="4"/>
        <v>0</v>
      </c>
      <c r="G107" s="122"/>
      <c r="H107" s="123"/>
      <c r="I107" s="124">
        <f t="shared" si="5"/>
        <v>0</v>
      </c>
      <c r="J107" s="122"/>
      <c r="K107" s="123"/>
      <c r="L107" s="124">
        <f t="shared" si="6"/>
        <v>0</v>
      </c>
      <c r="M107" s="245"/>
      <c r="N107" s="243"/>
      <c r="O107" s="124">
        <f t="shared" si="7"/>
        <v>0</v>
      </c>
      <c r="P107" s="74"/>
    </row>
    <row r="108" spans="1:16" ht="12">
      <c r="A108" s="66">
        <v>2244</v>
      </c>
      <c r="B108" s="115" t="s">
        <v>115</v>
      </c>
      <c r="C108" s="116">
        <f t="shared" si="3"/>
        <v>0</v>
      </c>
      <c r="D108" s="122"/>
      <c r="E108" s="243"/>
      <c r="F108" s="244">
        <f t="shared" si="4"/>
        <v>0</v>
      </c>
      <c r="G108" s="122"/>
      <c r="H108" s="123"/>
      <c r="I108" s="124">
        <f t="shared" si="5"/>
        <v>0</v>
      </c>
      <c r="J108" s="122"/>
      <c r="K108" s="123"/>
      <c r="L108" s="124">
        <f t="shared" si="6"/>
        <v>0</v>
      </c>
      <c r="M108" s="245"/>
      <c r="N108" s="243"/>
      <c r="O108" s="124">
        <f t="shared" si="7"/>
        <v>0</v>
      </c>
      <c r="P108" s="74"/>
    </row>
    <row r="109" spans="1:16" ht="24">
      <c r="A109" s="66">
        <v>2246</v>
      </c>
      <c r="B109" s="115" t="s">
        <v>116</v>
      </c>
      <c r="C109" s="116">
        <f t="shared" si="3"/>
        <v>0</v>
      </c>
      <c r="D109" s="122"/>
      <c r="E109" s="243"/>
      <c r="F109" s="244">
        <f t="shared" si="4"/>
        <v>0</v>
      </c>
      <c r="G109" s="122"/>
      <c r="H109" s="123"/>
      <c r="I109" s="124">
        <f t="shared" si="5"/>
        <v>0</v>
      </c>
      <c r="J109" s="122"/>
      <c r="K109" s="123"/>
      <c r="L109" s="124">
        <f t="shared" si="6"/>
        <v>0</v>
      </c>
      <c r="M109" s="245"/>
      <c r="N109" s="243"/>
      <c r="O109" s="124">
        <f t="shared" si="7"/>
        <v>0</v>
      </c>
      <c r="P109" s="74"/>
    </row>
    <row r="110" spans="1:16" ht="12">
      <c r="A110" s="66">
        <v>2247</v>
      </c>
      <c r="B110" s="115" t="s">
        <v>117</v>
      </c>
      <c r="C110" s="116">
        <f t="shared" si="3"/>
        <v>0</v>
      </c>
      <c r="D110" s="122"/>
      <c r="E110" s="243"/>
      <c r="F110" s="244">
        <f t="shared" si="4"/>
        <v>0</v>
      </c>
      <c r="G110" s="122"/>
      <c r="H110" s="123"/>
      <c r="I110" s="124">
        <f t="shared" si="5"/>
        <v>0</v>
      </c>
      <c r="J110" s="122"/>
      <c r="K110" s="123"/>
      <c r="L110" s="124">
        <f t="shared" si="6"/>
        <v>0</v>
      </c>
      <c r="M110" s="245"/>
      <c r="N110" s="243"/>
      <c r="O110" s="124">
        <f t="shared" si="7"/>
        <v>0</v>
      </c>
      <c r="P110" s="74"/>
    </row>
    <row r="111" spans="1:16" ht="24">
      <c r="A111" s="66">
        <v>2248</v>
      </c>
      <c r="B111" s="115" t="s">
        <v>118</v>
      </c>
      <c r="C111" s="116">
        <f t="shared" si="3"/>
        <v>0</v>
      </c>
      <c r="D111" s="122"/>
      <c r="E111" s="243"/>
      <c r="F111" s="244">
        <f t="shared" si="4"/>
        <v>0</v>
      </c>
      <c r="G111" s="122"/>
      <c r="H111" s="123"/>
      <c r="I111" s="124">
        <f t="shared" si="5"/>
        <v>0</v>
      </c>
      <c r="J111" s="122"/>
      <c r="K111" s="123"/>
      <c r="L111" s="124">
        <f t="shared" si="6"/>
        <v>0</v>
      </c>
      <c r="M111" s="245"/>
      <c r="N111" s="243"/>
      <c r="O111" s="124">
        <f t="shared" si="7"/>
        <v>0</v>
      </c>
      <c r="P111" s="74"/>
    </row>
    <row r="112" spans="1:16" ht="24">
      <c r="A112" s="66">
        <v>2249</v>
      </c>
      <c r="B112" s="115" t="s">
        <v>119</v>
      </c>
      <c r="C112" s="116">
        <f t="shared" si="3"/>
        <v>0</v>
      </c>
      <c r="D112" s="122"/>
      <c r="E112" s="243"/>
      <c r="F112" s="244">
        <f t="shared" si="4"/>
        <v>0</v>
      </c>
      <c r="G112" s="122"/>
      <c r="H112" s="123"/>
      <c r="I112" s="124">
        <f t="shared" si="5"/>
        <v>0</v>
      </c>
      <c r="J112" s="122"/>
      <c r="K112" s="123"/>
      <c r="L112" s="124">
        <f t="shared" si="6"/>
        <v>0</v>
      </c>
      <c r="M112" s="245"/>
      <c r="N112" s="243"/>
      <c r="O112" s="124">
        <f t="shared" si="7"/>
        <v>0</v>
      </c>
      <c r="P112" s="74"/>
    </row>
    <row r="113" spans="1:16" ht="12">
      <c r="A113" s="246">
        <v>2250</v>
      </c>
      <c r="B113" s="115" t="s">
        <v>120</v>
      </c>
      <c r="C113" s="116">
        <f t="shared" si="3"/>
        <v>0</v>
      </c>
      <c r="D113" s="250">
        <f>SUM(D114:D116)</f>
        <v>0</v>
      </c>
      <c r="E113" s="248">
        <f>SUM(E114:E116)</f>
        <v>0</v>
      </c>
      <c r="F113" s="249">
        <f t="shared" si="4"/>
        <v>0</v>
      </c>
      <c r="G113" s="250">
        <f>SUM(G114:G116)</f>
        <v>0</v>
      </c>
      <c r="H113" s="247">
        <f>SUM(H114:H116)</f>
        <v>0</v>
      </c>
      <c r="I113" s="251">
        <f t="shared" si="5"/>
        <v>0</v>
      </c>
      <c r="J113" s="250">
        <f>SUM(J114:J116)</f>
        <v>0</v>
      </c>
      <c r="K113" s="247">
        <f>SUM(K114:K116)</f>
        <v>0</v>
      </c>
      <c r="L113" s="251">
        <f t="shared" si="6"/>
        <v>0</v>
      </c>
      <c r="M113" s="252">
        <f>SUM(M114:M116)</f>
        <v>0</v>
      </c>
      <c r="N113" s="248">
        <f>SUM(N114:N116)</f>
        <v>0</v>
      </c>
      <c r="O113" s="251">
        <f t="shared" si="7"/>
        <v>0</v>
      </c>
      <c r="P113" s="74"/>
    </row>
    <row r="114" spans="1:16" ht="12">
      <c r="A114" s="66">
        <v>2251</v>
      </c>
      <c r="B114" s="115" t="s">
        <v>121</v>
      </c>
      <c r="C114" s="116">
        <f t="shared" si="3"/>
        <v>0</v>
      </c>
      <c r="D114" s="122"/>
      <c r="E114" s="243"/>
      <c r="F114" s="244">
        <f t="shared" si="4"/>
        <v>0</v>
      </c>
      <c r="G114" s="122"/>
      <c r="H114" s="123"/>
      <c r="I114" s="124">
        <f t="shared" si="5"/>
        <v>0</v>
      </c>
      <c r="J114" s="122"/>
      <c r="K114" s="123"/>
      <c r="L114" s="124">
        <f t="shared" si="6"/>
        <v>0</v>
      </c>
      <c r="M114" s="245"/>
      <c r="N114" s="243"/>
      <c r="O114" s="124">
        <f t="shared" si="7"/>
        <v>0</v>
      </c>
      <c r="P114" s="74"/>
    </row>
    <row r="115" spans="1:16" ht="24">
      <c r="A115" s="66">
        <v>2252</v>
      </c>
      <c r="B115" s="115" t="s">
        <v>122</v>
      </c>
      <c r="C115" s="116">
        <f aca="true" t="shared" si="8" ref="C115:C179">F115+I115+L115+O115</f>
        <v>0</v>
      </c>
      <c r="D115" s="122"/>
      <c r="E115" s="243"/>
      <c r="F115" s="244">
        <f t="shared" si="4"/>
        <v>0</v>
      </c>
      <c r="G115" s="122"/>
      <c r="H115" s="123"/>
      <c r="I115" s="124">
        <f t="shared" si="5"/>
        <v>0</v>
      </c>
      <c r="J115" s="122"/>
      <c r="K115" s="123"/>
      <c r="L115" s="124">
        <f t="shared" si="6"/>
        <v>0</v>
      </c>
      <c r="M115" s="245"/>
      <c r="N115" s="243"/>
      <c r="O115" s="124">
        <f t="shared" si="7"/>
        <v>0</v>
      </c>
      <c r="P115" s="74"/>
    </row>
    <row r="116" spans="1:16" ht="24">
      <c r="A116" s="66">
        <v>2259</v>
      </c>
      <c r="B116" s="115" t="s">
        <v>123</v>
      </c>
      <c r="C116" s="116">
        <f t="shared" si="8"/>
        <v>0</v>
      </c>
      <c r="D116" s="122"/>
      <c r="E116" s="243"/>
      <c r="F116" s="244">
        <f aca="true" t="shared" si="9" ref="F116:F180">D116+E116</f>
        <v>0</v>
      </c>
      <c r="G116" s="122"/>
      <c r="H116" s="123"/>
      <c r="I116" s="124">
        <f aca="true" t="shared" si="10" ref="I116:I180">G116+H116</f>
        <v>0</v>
      </c>
      <c r="J116" s="122"/>
      <c r="K116" s="123"/>
      <c r="L116" s="124">
        <f aca="true" t="shared" si="11" ref="L116:L180">J116+K116</f>
        <v>0</v>
      </c>
      <c r="M116" s="245"/>
      <c r="N116" s="243"/>
      <c r="O116" s="124">
        <f aca="true" t="shared" si="12" ref="O116:O180">M116+N116</f>
        <v>0</v>
      </c>
      <c r="P116" s="74"/>
    </row>
    <row r="117" spans="1:16" ht="12">
      <c r="A117" s="246">
        <v>2260</v>
      </c>
      <c r="B117" s="115" t="s">
        <v>124</v>
      </c>
      <c r="C117" s="116">
        <f t="shared" si="8"/>
        <v>14643</v>
      </c>
      <c r="D117" s="250">
        <f>SUM(D118:D122)</f>
        <v>14643</v>
      </c>
      <c r="E117" s="248">
        <f>SUM(E118:E122)</f>
        <v>0</v>
      </c>
      <c r="F117" s="249">
        <f t="shared" si="9"/>
        <v>14643</v>
      </c>
      <c r="G117" s="250">
        <f>SUM(G118:G122)</f>
        <v>0</v>
      </c>
      <c r="H117" s="247">
        <f>SUM(H118:H122)</f>
        <v>0</v>
      </c>
      <c r="I117" s="251">
        <f t="shared" si="10"/>
        <v>0</v>
      </c>
      <c r="J117" s="250">
        <f>SUM(J118:J122)</f>
        <v>0</v>
      </c>
      <c r="K117" s="247">
        <f>SUM(K118:K122)</f>
        <v>0</v>
      </c>
      <c r="L117" s="251">
        <f t="shared" si="11"/>
        <v>0</v>
      </c>
      <c r="M117" s="252">
        <f>SUM(M118:M122)</f>
        <v>0</v>
      </c>
      <c r="N117" s="248">
        <f>SUM(N118:N122)</f>
        <v>0</v>
      </c>
      <c r="O117" s="251">
        <f t="shared" si="12"/>
        <v>0</v>
      </c>
      <c r="P117" s="74"/>
    </row>
    <row r="118" spans="1:16" ht="12">
      <c r="A118" s="66">
        <v>2261</v>
      </c>
      <c r="B118" s="115" t="s">
        <v>125</v>
      </c>
      <c r="C118" s="116">
        <f t="shared" si="8"/>
        <v>0</v>
      </c>
      <c r="D118" s="122"/>
      <c r="E118" s="243"/>
      <c r="F118" s="244">
        <f t="shared" si="9"/>
        <v>0</v>
      </c>
      <c r="G118" s="122"/>
      <c r="H118" s="123"/>
      <c r="I118" s="124">
        <f t="shared" si="10"/>
        <v>0</v>
      </c>
      <c r="J118" s="122"/>
      <c r="K118" s="123"/>
      <c r="L118" s="124">
        <f t="shared" si="11"/>
        <v>0</v>
      </c>
      <c r="M118" s="245"/>
      <c r="N118" s="243"/>
      <c r="O118" s="124">
        <f t="shared" si="12"/>
        <v>0</v>
      </c>
      <c r="P118" s="74"/>
    </row>
    <row r="119" spans="1:16" ht="12">
      <c r="A119" s="66">
        <v>2262</v>
      </c>
      <c r="B119" s="115" t="s">
        <v>126</v>
      </c>
      <c r="C119" s="116">
        <f t="shared" si="8"/>
        <v>0</v>
      </c>
      <c r="D119" s="122"/>
      <c r="E119" s="243"/>
      <c r="F119" s="244">
        <f t="shared" si="9"/>
        <v>0</v>
      </c>
      <c r="G119" s="122"/>
      <c r="H119" s="123"/>
      <c r="I119" s="124">
        <f t="shared" si="10"/>
        <v>0</v>
      </c>
      <c r="J119" s="122"/>
      <c r="K119" s="123"/>
      <c r="L119" s="124">
        <f t="shared" si="11"/>
        <v>0</v>
      </c>
      <c r="M119" s="245"/>
      <c r="N119" s="243"/>
      <c r="O119" s="124">
        <f t="shared" si="12"/>
        <v>0</v>
      </c>
      <c r="P119" s="74"/>
    </row>
    <row r="120" spans="1:16" ht="12">
      <c r="A120" s="66">
        <v>2263</v>
      </c>
      <c r="B120" s="115" t="s">
        <v>127</v>
      </c>
      <c r="C120" s="116">
        <f t="shared" si="8"/>
        <v>0</v>
      </c>
      <c r="D120" s="122"/>
      <c r="E120" s="243"/>
      <c r="F120" s="244">
        <f t="shared" si="9"/>
        <v>0</v>
      </c>
      <c r="G120" s="122"/>
      <c r="H120" s="123"/>
      <c r="I120" s="124">
        <f t="shared" si="10"/>
        <v>0</v>
      </c>
      <c r="J120" s="122"/>
      <c r="K120" s="123"/>
      <c r="L120" s="124">
        <f t="shared" si="11"/>
        <v>0</v>
      </c>
      <c r="M120" s="245"/>
      <c r="N120" s="243"/>
      <c r="O120" s="124">
        <f t="shared" si="12"/>
        <v>0</v>
      </c>
      <c r="P120" s="74"/>
    </row>
    <row r="121" spans="1:16" ht="24">
      <c r="A121" s="66">
        <v>2264</v>
      </c>
      <c r="B121" s="115" t="s">
        <v>128</v>
      </c>
      <c r="C121" s="116">
        <f t="shared" si="8"/>
        <v>14643</v>
      </c>
      <c r="D121" s="122">
        <v>14643</v>
      </c>
      <c r="E121" s="243"/>
      <c r="F121" s="244">
        <f t="shared" si="9"/>
        <v>14643</v>
      </c>
      <c r="G121" s="122"/>
      <c r="H121" s="123"/>
      <c r="I121" s="124">
        <f t="shared" si="10"/>
        <v>0</v>
      </c>
      <c r="J121" s="122"/>
      <c r="K121" s="123"/>
      <c r="L121" s="124">
        <f t="shared" si="11"/>
        <v>0</v>
      </c>
      <c r="M121" s="245"/>
      <c r="N121" s="243"/>
      <c r="O121" s="124">
        <f t="shared" si="12"/>
        <v>0</v>
      </c>
      <c r="P121" s="74"/>
    </row>
    <row r="122" spans="1:16" ht="12">
      <c r="A122" s="66">
        <v>2269</v>
      </c>
      <c r="B122" s="115" t="s">
        <v>129</v>
      </c>
      <c r="C122" s="116">
        <f t="shared" si="8"/>
        <v>0</v>
      </c>
      <c r="D122" s="122"/>
      <c r="E122" s="243"/>
      <c r="F122" s="244">
        <f t="shared" si="9"/>
        <v>0</v>
      </c>
      <c r="G122" s="122"/>
      <c r="H122" s="123"/>
      <c r="I122" s="124">
        <f t="shared" si="10"/>
        <v>0</v>
      </c>
      <c r="J122" s="122"/>
      <c r="K122" s="123"/>
      <c r="L122" s="124">
        <f t="shared" si="11"/>
        <v>0</v>
      </c>
      <c r="M122" s="245"/>
      <c r="N122" s="243"/>
      <c r="O122" s="124">
        <f t="shared" si="12"/>
        <v>0</v>
      </c>
      <c r="P122" s="74"/>
    </row>
    <row r="123" spans="1:16" ht="12">
      <c r="A123" s="246">
        <v>2270</v>
      </c>
      <c r="B123" s="115" t="s">
        <v>130</v>
      </c>
      <c r="C123" s="116">
        <f t="shared" si="8"/>
        <v>4587</v>
      </c>
      <c r="D123" s="250">
        <f>SUM(D124:D128)</f>
        <v>587</v>
      </c>
      <c r="E123" s="248">
        <f>SUM(E124:E128)</f>
        <v>4000</v>
      </c>
      <c r="F123" s="249">
        <f t="shared" si="9"/>
        <v>4587</v>
      </c>
      <c r="G123" s="250">
        <f>SUM(G124:G128)</f>
        <v>0</v>
      </c>
      <c r="H123" s="247">
        <f>SUM(H124:H128)</f>
        <v>0</v>
      </c>
      <c r="I123" s="251">
        <f t="shared" si="10"/>
        <v>0</v>
      </c>
      <c r="J123" s="250">
        <f>SUM(J124:J128)</f>
        <v>0</v>
      </c>
      <c r="K123" s="247">
        <f>SUM(K124:K128)</f>
        <v>0</v>
      </c>
      <c r="L123" s="251">
        <f t="shared" si="11"/>
        <v>0</v>
      </c>
      <c r="M123" s="252">
        <f>SUM(M124:M128)</f>
        <v>0</v>
      </c>
      <c r="N123" s="248">
        <f>SUM(N124:N128)</f>
        <v>0</v>
      </c>
      <c r="O123" s="251">
        <f t="shared" si="12"/>
        <v>0</v>
      </c>
      <c r="P123" s="74"/>
    </row>
    <row r="124" spans="1:16" ht="12">
      <c r="A124" s="66">
        <v>2272</v>
      </c>
      <c r="B124" s="2" t="s">
        <v>131</v>
      </c>
      <c r="C124" s="116">
        <f t="shared" si="8"/>
        <v>0</v>
      </c>
      <c r="D124" s="122"/>
      <c r="E124" s="243"/>
      <c r="F124" s="244">
        <f t="shared" si="9"/>
        <v>0</v>
      </c>
      <c r="G124" s="122"/>
      <c r="H124" s="123"/>
      <c r="I124" s="124">
        <f t="shared" si="10"/>
        <v>0</v>
      </c>
      <c r="J124" s="122"/>
      <c r="K124" s="123"/>
      <c r="L124" s="124">
        <f t="shared" si="11"/>
        <v>0</v>
      </c>
      <c r="M124" s="245"/>
      <c r="N124" s="243"/>
      <c r="O124" s="124">
        <f t="shared" si="12"/>
        <v>0</v>
      </c>
      <c r="P124" s="74"/>
    </row>
    <row r="125" spans="1:16" ht="24">
      <c r="A125" s="66">
        <v>2275</v>
      </c>
      <c r="B125" s="115" t="s">
        <v>132</v>
      </c>
      <c r="C125" s="116">
        <f t="shared" si="8"/>
        <v>0</v>
      </c>
      <c r="D125" s="122"/>
      <c r="E125" s="243"/>
      <c r="F125" s="244">
        <f t="shared" si="9"/>
        <v>0</v>
      </c>
      <c r="G125" s="122"/>
      <c r="H125" s="123"/>
      <c r="I125" s="124">
        <f t="shared" si="10"/>
        <v>0</v>
      </c>
      <c r="J125" s="122"/>
      <c r="K125" s="123"/>
      <c r="L125" s="124">
        <f t="shared" si="11"/>
        <v>0</v>
      </c>
      <c r="M125" s="245"/>
      <c r="N125" s="243"/>
      <c r="O125" s="124">
        <f t="shared" si="12"/>
        <v>0</v>
      </c>
      <c r="P125" s="74"/>
    </row>
    <row r="126" spans="1:16" ht="36">
      <c r="A126" s="66">
        <v>2276</v>
      </c>
      <c r="B126" s="115" t="s">
        <v>133</v>
      </c>
      <c r="C126" s="116">
        <f t="shared" si="8"/>
        <v>0</v>
      </c>
      <c r="D126" s="122"/>
      <c r="E126" s="243"/>
      <c r="F126" s="244">
        <f t="shared" si="9"/>
        <v>0</v>
      </c>
      <c r="G126" s="122"/>
      <c r="H126" s="123"/>
      <c r="I126" s="124">
        <f t="shared" si="10"/>
        <v>0</v>
      </c>
      <c r="J126" s="122"/>
      <c r="K126" s="123"/>
      <c r="L126" s="124">
        <f t="shared" si="11"/>
        <v>0</v>
      </c>
      <c r="M126" s="245"/>
      <c r="N126" s="243"/>
      <c r="O126" s="124">
        <f t="shared" si="12"/>
        <v>0</v>
      </c>
      <c r="P126" s="74"/>
    </row>
    <row r="127" spans="1:16" ht="24" customHeight="1">
      <c r="A127" s="66">
        <v>2278</v>
      </c>
      <c r="B127" s="115" t="s">
        <v>134</v>
      </c>
      <c r="C127" s="116">
        <f t="shared" si="8"/>
        <v>0</v>
      </c>
      <c r="D127" s="122"/>
      <c r="E127" s="243"/>
      <c r="F127" s="244">
        <f t="shared" si="9"/>
        <v>0</v>
      </c>
      <c r="G127" s="122"/>
      <c r="H127" s="123"/>
      <c r="I127" s="124">
        <f t="shared" si="10"/>
        <v>0</v>
      </c>
      <c r="J127" s="122"/>
      <c r="K127" s="123"/>
      <c r="L127" s="124">
        <f t="shared" si="11"/>
        <v>0</v>
      </c>
      <c r="M127" s="245"/>
      <c r="N127" s="243"/>
      <c r="O127" s="124">
        <f t="shared" si="12"/>
        <v>0</v>
      </c>
      <c r="P127" s="439"/>
    </row>
    <row r="128" spans="1:16" ht="36">
      <c r="A128" s="66">
        <v>2279</v>
      </c>
      <c r="B128" s="115" t="s">
        <v>135</v>
      </c>
      <c r="C128" s="116">
        <f t="shared" si="8"/>
        <v>4587</v>
      </c>
      <c r="D128" s="122">
        <v>587</v>
      </c>
      <c r="E128" s="243">
        <v>4000</v>
      </c>
      <c r="F128" s="244">
        <f>D128+E128</f>
        <v>4587</v>
      </c>
      <c r="G128" s="122"/>
      <c r="H128" s="123"/>
      <c r="I128" s="124">
        <f t="shared" si="10"/>
        <v>0</v>
      </c>
      <c r="J128" s="122"/>
      <c r="K128" s="123"/>
      <c r="L128" s="124">
        <f t="shared" si="11"/>
        <v>0</v>
      </c>
      <c r="M128" s="245"/>
      <c r="N128" s="243"/>
      <c r="O128" s="124">
        <f t="shared" si="12"/>
        <v>0</v>
      </c>
      <c r="P128" s="261" t="s">
        <v>438</v>
      </c>
    </row>
    <row r="129" spans="1:16" ht="24">
      <c r="A129" s="260">
        <v>2280</v>
      </c>
      <c r="B129" s="104" t="s">
        <v>136</v>
      </c>
      <c r="C129" s="116">
        <f t="shared" si="8"/>
        <v>0</v>
      </c>
      <c r="D129" s="265">
        <f aca="true" t="shared" si="13" ref="D129:N129">SUM(D130)</f>
        <v>0</v>
      </c>
      <c r="E129" s="263">
        <f t="shared" si="13"/>
        <v>0</v>
      </c>
      <c r="F129" s="264">
        <f t="shared" si="9"/>
        <v>0</v>
      </c>
      <c r="G129" s="265">
        <f t="shared" si="13"/>
        <v>0</v>
      </c>
      <c r="H129" s="262">
        <f t="shared" si="13"/>
        <v>0</v>
      </c>
      <c r="I129" s="266">
        <f t="shared" si="10"/>
        <v>0</v>
      </c>
      <c r="J129" s="265">
        <f t="shared" si="13"/>
        <v>0</v>
      </c>
      <c r="K129" s="262">
        <f t="shared" si="13"/>
        <v>0</v>
      </c>
      <c r="L129" s="266">
        <f t="shared" si="11"/>
        <v>0</v>
      </c>
      <c r="M129" s="252">
        <f t="shared" si="13"/>
        <v>0</v>
      </c>
      <c r="N129" s="248">
        <f t="shared" si="13"/>
        <v>0</v>
      </c>
      <c r="O129" s="251">
        <f t="shared" si="12"/>
        <v>0</v>
      </c>
      <c r="P129" s="172"/>
    </row>
    <row r="130" spans="1:16" ht="24">
      <c r="A130" s="66">
        <v>2283</v>
      </c>
      <c r="B130" s="115" t="s">
        <v>137</v>
      </c>
      <c r="C130" s="116">
        <f t="shared" si="8"/>
        <v>0</v>
      </c>
      <c r="D130" s="122"/>
      <c r="E130" s="243"/>
      <c r="F130" s="244">
        <f t="shared" si="9"/>
        <v>0</v>
      </c>
      <c r="G130" s="122"/>
      <c r="H130" s="123"/>
      <c r="I130" s="124">
        <f t="shared" si="10"/>
        <v>0</v>
      </c>
      <c r="J130" s="122"/>
      <c r="K130" s="123"/>
      <c r="L130" s="124">
        <f t="shared" si="11"/>
        <v>0</v>
      </c>
      <c r="M130" s="245"/>
      <c r="N130" s="243"/>
      <c r="O130" s="124">
        <f t="shared" si="12"/>
        <v>0</v>
      </c>
      <c r="P130" s="74"/>
    </row>
    <row r="131" spans="1:16" ht="38.25" customHeight="1">
      <c r="A131" s="88">
        <v>2300</v>
      </c>
      <c r="B131" s="226" t="s">
        <v>138</v>
      </c>
      <c r="C131" s="89">
        <f t="shared" si="8"/>
        <v>0</v>
      </c>
      <c r="D131" s="100">
        <f>SUM(D132,D137,D141,D142,D145,D152,D160,D161,D164)</f>
        <v>0</v>
      </c>
      <c r="E131" s="227">
        <f>SUM(E132,E137,E141,E142,E145,E152,E160,E161,E164)</f>
        <v>0</v>
      </c>
      <c r="F131" s="228">
        <f t="shared" si="9"/>
        <v>0</v>
      </c>
      <c r="G131" s="100">
        <f>SUM(G132,G137,G141,G142,G145,G152,G160,G161,G164)</f>
        <v>0</v>
      </c>
      <c r="H131" s="101">
        <f>SUM(H132,H137,H141,H142,H145,H152,H160,H161,H164)</f>
        <v>0</v>
      </c>
      <c r="I131" s="102">
        <f t="shared" si="10"/>
        <v>0</v>
      </c>
      <c r="J131" s="100">
        <f>SUM(J132,J137,J141,J142,J145,J152,J160,J161,J164)</f>
        <v>0</v>
      </c>
      <c r="K131" s="101">
        <f>SUM(K132,K137,K141,K142,K145,K152,K160,K161,K164)</f>
        <v>0</v>
      </c>
      <c r="L131" s="102">
        <f t="shared" si="11"/>
        <v>0</v>
      </c>
      <c r="M131" s="259">
        <f>SUM(M132,M137,M141,M142,M145,M152,M160,M161,M164)</f>
        <v>0</v>
      </c>
      <c r="N131" s="227">
        <f>SUM(N132,N137,N141,N142,N145,N152,N160,N161,N164)</f>
        <v>0</v>
      </c>
      <c r="O131" s="102">
        <f t="shared" si="12"/>
        <v>0</v>
      </c>
      <c r="P131" s="98"/>
    </row>
    <row r="132" spans="1:16" ht="24">
      <c r="A132" s="260">
        <v>2310</v>
      </c>
      <c r="B132" s="104" t="s">
        <v>139</v>
      </c>
      <c r="C132" s="105">
        <f t="shared" si="8"/>
        <v>0</v>
      </c>
      <c r="D132" s="377">
        <f>SUM(D133:D136)</f>
        <v>0</v>
      </c>
      <c r="E132" s="262">
        <f>SUM(E133:E136)</f>
        <v>0</v>
      </c>
      <c r="F132" s="264">
        <f t="shared" si="9"/>
        <v>0</v>
      </c>
      <c r="G132" s="265">
        <f>SUM(G133:G136)</f>
        <v>0</v>
      </c>
      <c r="H132" s="262">
        <f>SUM(H133:H136)</f>
        <v>0</v>
      </c>
      <c r="I132" s="266">
        <f t="shared" si="10"/>
        <v>0</v>
      </c>
      <c r="J132" s="265">
        <f>SUM(J133:J136)</f>
        <v>0</v>
      </c>
      <c r="K132" s="262">
        <f>SUM(K133:K136)</f>
        <v>0</v>
      </c>
      <c r="L132" s="266">
        <f t="shared" si="11"/>
        <v>0</v>
      </c>
      <c r="M132" s="267">
        <f>SUM(M133:M136)</f>
        <v>0</v>
      </c>
      <c r="N132" s="263">
        <f>SUM(N133:N136)</f>
        <v>0</v>
      </c>
      <c r="O132" s="266">
        <f t="shared" si="12"/>
        <v>0</v>
      </c>
      <c r="P132" s="64"/>
    </row>
    <row r="133" spans="1:16" ht="12">
      <c r="A133" s="66">
        <v>2311</v>
      </c>
      <c r="B133" s="115" t="s">
        <v>140</v>
      </c>
      <c r="C133" s="116">
        <f t="shared" si="8"/>
        <v>0</v>
      </c>
      <c r="D133" s="122"/>
      <c r="E133" s="243"/>
      <c r="F133" s="244">
        <f t="shared" si="9"/>
        <v>0</v>
      </c>
      <c r="G133" s="122"/>
      <c r="H133" s="123"/>
      <c r="I133" s="124">
        <f t="shared" si="10"/>
        <v>0</v>
      </c>
      <c r="J133" s="122"/>
      <c r="K133" s="123"/>
      <c r="L133" s="124">
        <f t="shared" si="11"/>
        <v>0</v>
      </c>
      <c r="M133" s="245"/>
      <c r="N133" s="243"/>
      <c r="O133" s="124">
        <f t="shared" si="12"/>
        <v>0</v>
      </c>
      <c r="P133" s="74"/>
    </row>
    <row r="134" spans="1:16" ht="12">
      <c r="A134" s="66">
        <v>2312</v>
      </c>
      <c r="B134" s="115" t="s">
        <v>141</v>
      </c>
      <c r="C134" s="116">
        <f t="shared" si="8"/>
        <v>0</v>
      </c>
      <c r="D134" s="122"/>
      <c r="E134" s="243"/>
      <c r="F134" s="244">
        <f t="shared" si="9"/>
        <v>0</v>
      </c>
      <c r="G134" s="122"/>
      <c r="H134" s="123"/>
      <c r="I134" s="124">
        <f t="shared" si="10"/>
        <v>0</v>
      </c>
      <c r="J134" s="122"/>
      <c r="K134" s="123"/>
      <c r="L134" s="124">
        <f t="shared" si="11"/>
        <v>0</v>
      </c>
      <c r="M134" s="245"/>
      <c r="N134" s="243"/>
      <c r="O134" s="124">
        <f t="shared" si="12"/>
        <v>0</v>
      </c>
      <c r="P134" s="74"/>
    </row>
    <row r="135" spans="1:16" ht="12">
      <c r="A135" s="66">
        <v>2313</v>
      </c>
      <c r="B135" s="115" t="s">
        <v>142</v>
      </c>
      <c r="C135" s="116">
        <f t="shared" si="8"/>
        <v>0</v>
      </c>
      <c r="D135" s="122"/>
      <c r="E135" s="243"/>
      <c r="F135" s="244">
        <f t="shared" si="9"/>
        <v>0</v>
      </c>
      <c r="G135" s="122"/>
      <c r="H135" s="123"/>
      <c r="I135" s="124">
        <f t="shared" si="10"/>
        <v>0</v>
      </c>
      <c r="J135" s="122"/>
      <c r="K135" s="123"/>
      <c r="L135" s="124">
        <f t="shared" si="11"/>
        <v>0</v>
      </c>
      <c r="M135" s="245"/>
      <c r="N135" s="243"/>
      <c r="O135" s="124">
        <f t="shared" si="12"/>
        <v>0</v>
      </c>
      <c r="P135" s="74"/>
    </row>
    <row r="136" spans="1:16" ht="36">
      <c r="A136" s="66">
        <v>2314</v>
      </c>
      <c r="B136" s="115" t="s">
        <v>143</v>
      </c>
      <c r="C136" s="116">
        <f t="shared" si="8"/>
        <v>0</v>
      </c>
      <c r="D136" s="122"/>
      <c r="E136" s="243"/>
      <c r="F136" s="244">
        <f>D136+E136</f>
        <v>0</v>
      </c>
      <c r="G136" s="122"/>
      <c r="H136" s="123"/>
      <c r="I136" s="124">
        <f t="shared" si="10"/>
        <v>0</v>
      </c>
      <c r="J136" s="122"/>
      <c r="K136" s="123"/>
      <c r="L136" s="124">
        <f t="shared" si="11"/>
        <v>0</v>
      </c>
      <c r="M136" s="245"/>
      <c r="N136" s="243"/>
      <c r="O136" s="124">
        <f t="shared" si="12"/>
        <v>0</v>
      </c>
      <c r="P136" s="438"/>
    </row>
    <row r="137" spans="1:16" ht="12">
      <c r="A137" s="246">
        <v>2320</v>
      </c>
      <c r="B137" s="115" t="s">
        <v>144</v>
      </c>
      <c r="C137" s="116">
        <f t="shared" si="8"/>
        <v>0</v>
      </c>
      <c r="D137" s="250">
        <f>SUM(D138:D140)</f>
        <v>0</v>
      </c>
      <c r="E137" s="248">
        <f>SUM(E138:E140)</f>
        <v>0</v>
      </c>
      <c r="F137" s="249">
        <f t="shared" si="9"/>
        <v>0</v>
      </c>
      <c r="G137" s="250">
        <f>SUM(G138:G140)</f>
        <v>0</v>
      </c>
      <c r="H137" s="247">
        <f>SUM(H138:H140)</f>
        <v>0</v>
      </c>
      <c r="I137" s="251">
        <f t="shared" si="10"/>
        <v>0</v>
      </c>
      <c r="J137" s="250">
        <f>SUM(J138:J140)</f>
        <v>0</v>
      </c>
      <c r="K137" s="247">
        <f>SUM(K138:K140)</f>
        <v>0</v>
      </c>
      <c r="L137" s="251">
        <f t="shared" si="11"/>
        <v>0</v>
      </c>
      <c r="M137" s="252">
        <f>SUM(M138:M140)</f>
        <v>0</v>
      </c>
      <c r="N137" s="248">
        <f>SUM(N138:N140)</f>
        <v>0</v>
      </c>
      <c r="O137" s="251">
        <f t="shared" si="12"/>
        <v>0</v>
      </c>
      <c r="P137" s="74"/>
    </row>
    <row r="138" spans="1:16" ht="12">
      <c r="A138" s="66">
        <v>2321</v>
      </c>
      <c r="B138" s="115" t="s">
        <v>145</v>
      </c>
      <c r="C138" s="116">
        <f t="shared" si="8"/>
        <v>0</v>
      </c>
      <c r="D138" s="122"/>
      <c r="E138" s="243"/>
      <c r="F138" s="244">
        <f t="shared" si="9"/>
        <v>0</v>
      </c>
      <c r="G138" s="122"/>
      <c r="H138" s="123"/>
      <c r="I138" s="124">
        <f t="shared" si="10"/>
        <v>0</v>
      </c>
      <c r="J138" s="122"/>
      <c r="K138" s="123"/>
      <c r="L138" s="124">
        <f t="shared" si="11"/>
        <v>0</v>
      </c>
      <c r="M138" s="245"/>
      <c r="N138" s="243"/>
      <c r="O138" s="124">
        <f t="shared" si="12"/>
        <v>0</v>
      </c>
      <c r="P138" s="74"/>
    </row>
    <row r="139" spans="1:16" ht="12">
      <c r="A139" s="66">
        <v>2322</v>
      </c>
      <c r="B139" s="115" t="s">
        <v>146</v>
      </c>
      <c r="C139" s="116">
        <f t="shared" si="8"/>
        <v>0</v>
      </c>
      <c r="D139" s="122"/>
      <c r="E139" s="243"/>
      <c r="F139" s="244">
        <f t="shared" si="9"/>
        <v>0</v>
      </c>
      <c r="G139" s="122"/>
      <c r="H139" s="123"/>
      <c r="I139" s="124">
        <f t="shared" si="10"/>
        <v>0</v>
      </c>
      <c r="J139" s="122"/>
      <c r="K139" s="123"/>
      <c r="L139" s="124">
        <f t="shared" si="11"/>
        <v>0</v>
      </c>
      <c r="M139" s="245"/>
      <c r="N139" s="243"/>
      <c r="O139" s="124">
        <f t="shared" si="12"/>
        <v>0</v>
      </c>
      <c r="P139" s="74"/>
    </row>
    <row r="140" spans="1:16" ht="10.5" customHeight="1">
      <c r="A140" s="66">
        <v>2329</v>
      </c>
      <c r="B140" s="115" t="s">
        <v>147</v>
      </c>
      <c r="C140" s="116">
        <f t="shared" si="8"/>
        <v>0</v>
      </c>
      <c r="D140" s="122"/>
      <c r="E140" s="243"/>
      <c r="F140" s="244">
        <f t="shared" si="9"/>
        <v>0</v>
      </c>
      <c r="G140" s="122"/>
      <c r="H140" s="123"/>
      <c r="I140" s="124">
        <f t="shared" si="10"/>
        <v>0</v>
      </c>
      <c r="J140" s="122"/>
      <c r="K140" s="123"/>
      <c r="L140" s="124">
        <f t="shared" si="11"/>
        <v>0</v>
      </c>
      <c r="M140" s="245"/>
      <c r="N140" s="243"/>
      <c r="O140" s="124">
        <f t="shared" si="12"/>
        <v>0</v>
      </c>
      <c r="P140" s="74"/>
    </row>
    <row r="141" spans="1:16" ht="12">
      <c r="A141" s="246">
        <v>2330</v>
      </c>
      <c r="B141" s="115" t="s">
        <v>148</v>
      </c>
      <c r="C141" s="116">
        <f t="shared" si="8"/>
        <v>0</v>
      </c>
      <c r="D141" s="122"/>
      <c r="E141" s="243"/>
      <c r="F141" s="244">
        <f t="shared" si="9"/>
        <v>0</v>
      </c>
      <c r="G141" s="122"/>
      <c r="H141" s="123"/>
      <c r="I141" s="124">
        <f t="shared" si="10"/>
        <v>0</v>
      </c>
      <c r="J141" s="122"/>
      <c r="K141" s="123"/>
      <c r="L141" s="124">
        <f t="shared" si="11"/>
        <v>0</v>
      </c>
      <c r="M141" s="245"/>
      <c r="N141" s="243"/>
      <c r="O141" s="124">
        <f t="shared" si="12"/>
        <v>0</v>
      </c>
      <c r="P141" s="74"/>
    </row>
    <row r="142" spans="1:16" ht="48">
      <c r="A142" s="246">
        <v>2340</v>
      </c>
      <c r="B142" s="115" t="s">
        <v>149</v>
      </c>
      <c r="C142" s="116">
        <f t="shared" si="8"/>
        <v>0</v>
      </c>
      <c r="D142" s="250">
        <f>SUM(D143:D144)</f>
        <v>0</v>
      </c>
      <c r="E142" s="248">
        <f>SUM(E143:E144)</f>
        <v>0</v>
      </c>
      <c r="F142" s="249">
        <f t="shared" si="9"/>
        <v>0</v>
      </c>
      <c r="G142" s="250">
        <f>SUM(G143:G144)</f>
        <v>0</v>
      </c>
      <c r="H142" s="247">
        <f>SUM(H143:H144)</f>
        <v>0</v>
      </c>
      <c r="I142" s="251">
        <f t="shared" si="10"/>
        <v>0</v>
      </c>
      <c r="J142" s="250">
        <f>SUM(J143:J144)</f>
        <v>0</v>
      </c>
      <c r="K142" s="247">
        <f>SUM(K143:K144)</f>
        <v>0</v>
      </c>
      <c r="L142" s="251">
        <f t="shared" si="11"/>
        <v>0</v>
      </c>
      <c r="M142" s="252">
        <f>SUM(M143:M144)</f>
        <v>0</v>
      </c>
      <c r="N142" s="248">
        <f>SUM(N143:N144)</f>
        <v>0</v>
      </c>
      <c r="O142" s="251">
        <f t="shared" si="12"/>
        <v>0</v>
      </c>
      <c r="P142" s="74"/>
    </row>
    <row r="143" spans="1:16" ht="12">
      <c r="A143" s="66">
        <v>2341</v>
      </c>
      <c r="B143" s="115" t="s">
        <v>150</v>
      </c>
      <c r="C143" s="116">
        <f t="shared" si="8"/>
        <v>0</v>
      </c>
      <c r="D143" s="122"/>
      <c r="E143" s="243"/>
      <c r="F143" s="244">
        <f t="shared" si="9"/>
        <v>0</v>
      </c>
      <c r="G143" s="122"/>
      <c r="H143" s="123"/>
      <c r="I143" s="124">
        <f t="shared" si="10"/>
        <v>0</v>
      </c>
      <c r="J143" s="122"/>
      <c r="K143" s="123"/>
      <c r="L143" s="124">
        <f t="shared" si="11"/>
        <v>0</v>
      </c>
      <c r="M143" s="245"/>
      <c r="N143" s="243"/>
      <c r="O143" s="124">
        <f t="shared" si="12"/>
        <v>0</v>
      </c>
      <c r="P143" s="74"/>
    </row>
    <row r="144" spans="1:16" ht="24">
      <c r="A144" s="66">
        <v>2344</v>
      </c>
      <c r="B144" s="115" t="s">
        <v>151</v>
      </c>
      <c r="C144" s="116">
        <f t="shared" si="8"/>
        <v>0</v>
      </c>
      <c r="D144" s="122"/>
      <c r="E144" s="243"/>
      <c r="F144" s="244">
        <f t="shared" si="9"/>
        <v>0</v>
      </c>
      <c r="G144" s="122"/>
      <c r="H144" s="123"/>
      <c r="I144" s="124">
        <f t="shared" si="10"/>
        <v>0</v>
      </c>
      <c r="J144" s="122"/>
      <c r="K144" s="123"/>
      <c r="L144" s="124">
        <f t="shared" si="11"/>
        <v>0</v>
      </c>
      <c r="M144" s="245"/>
      <c r="N144" s="243"/>
      <c r="O144" s="124">
        <f t="shared" si="12"/>
        <v>0</v>
      </c>
      <c r="P144" s="74"/>
    </row>
    <row r="145" spans="1:16" ht="24">
      <c r="A145" s="233">
        <v>2350</v>
      </c>
      <c r="B145" s="162" t="s">
        <v>152</v>
      </c>
      <c r="C145" s="116">
        <f t="shared" si="8"/>
        <v>0</v>
      </c>
      <c r="D145" s="237">
        <f>SUM(D146:D151)</f>
        <v>0</v>
      </c>
      <c r="E145" s="235">
        <f>SUM(E146:E151)</f>
        <v>0</v>
      </c>
      <c r="F145" s="236">
        <f t="shared" si="9"/>
        <v>0</v>
      </c>
      <c r="G145" s="237">
        <f>SUM(G146:G151)</f>
        <v>0</v>
      </c>
      <c r="H145" s="234">
        <f>SUM(H146:H151)</f>
        <v>0</v>
      </c>
      <c r="I145" s="238">
        <f t="shared" si="10"/>
        <v>0</v>
      </c>
      <c r="J145" s="237">
        <f>SUM(J146:J151)</f>
        <v>0</v>
      </c>
      <c r="K145" s="234">
        <f>SUM(K146:K151)</f>
        <v>0</v>
      </c>
      <c r="L145" s="238">
        <f t="shared" si="11"/>
        <v>0</v>
      </c>
      <c r="M145" s="239">
        <f>SUM(M146:M151)</f>
        <v>0</v>
      </c>
      <c r="N145" s="235">
        <f>SUM(N146:N151)</f>
        <v>0</v>
      </c>
      <c r="O145" s="238">
        <f t="shared" si="12"/>
        <v>0</v>
      </c>
      <c r="P145" s="172"/>
    </row>
    <row r="146" spans="1:16" ht="12">
      <c r="A146" s="56">
        <v>2351</v>
      </c>
      <c r="B146" s="104" t="s">
        <v>153</v>
      </c>
      <c r="C146" s="116">
        <f t="shared" si="8"/>
        <v>0</v>
      </c>
      <c r="D146" s="111"/>
      <c r="E146" s="240"/>
      <c r="F146" s="241">
        <f t="shared" si="9"/>
        <v>0</v>
      </c>
      <c r="G146" s="111"/>
      <c r="H146" s="112"/>
      <c r="I146" s="113">
        <f t="shared" si="10"/>
        <v>0</v>
      </c>
      <c r="J146" s="111"/>
      <c r="K146" s="112"/>
      <c r="L146" s="113">
        <f t="shared" si="11"/>
        <v>0</v>
      </c>
      <c r="M146" s="242"/>
      <c r="N146" s="240"/>
      <c r="O146" s="113">
        <f t="shared" si="12"/>
        <v>0</v>
      </c>
      <c r="P146" s="64"/>
    </row>
    <row r="147" spans="1:16" ht="12">
      <c r="A147" s="66">
        <v>2352</v>
      </c>
      <c r="B147" s="115" t="s">
        <v>154</v>
      </c>
      <c r="C147" s="116">
        <f t="shared" si="8"/>
        <v>0</v>
      </c>
      <c r="D147" s="122"/>
      <c r="E147" s="243"/>
      <c r="F147" s="244">
        <f t="shared" si="9"/>
        <v>0</v>
      </c>
      <c r="G147" s="122"/>
      <c r="H147" s="123"/>
      <c r="I147" s="124">
        <f t="shared" si="10"/>
        <v>0</v>
      </c>
      <c r="J147" s="122"/>
      <c r="K147" s="123"/>
      <c r="L147" s="124">
        <f t="shared" si="11"/>
        <v>0</v>
      </c>
      <c r="M147" s="245"/>
      <c r="N147" s="243"/>
      <c r="O147" s="124">
        <f t="shared" si="12"/>
        <v>0</v>
      </c>
      <c r="P147" s="74"/>
    </row>
    <row r="148" spans="1:16" ht="24">
      <c r="A148" s="66">
        <v>2353</v>
      </c>
      <c r="B148" s="115" t="s">
        <v>155</v>
      </c>
      <c r="C148" s="116">
        <f t="shared" si="8"/>
        <v>0</v>
      </c>
      <c r="D148" s="122"/>
      <c r="E148" s="243"/>
      <c r="F148" s="244">
        <f t="shared" si="9"/>
        <v>0</v>
      </c>
      <c r="G148" s="122"/>
      <c r="H148" s="123"/>
      <c r="I148" s="124">
        <f t="shared" si="10"/>
        <v>0</v>
      </c>
      <c r="J148" s="122"/>
      <c r="K148" s="123"/>
      <c r="L148" s="124">
        <f t="shared" si="11"/>
        <v>0</v>
      </c>
      <c r="M148" s="245"/>
      <c r="N148" s="243"/>
      <c r="O148" s="124">
        <f t="shared" si="12"/>
        <v>0</v>
      </c>
      <c r="P148" s="74"/>
    </row>
    <row r="149" spans="1:16" ht="24">
      <c r="A149" s="66">
        <v>2354</v>
      </c>
      <c r="B149" s="115" t="s">
        <v>156</v>
      </c>
      <c r="C149" s="116">
        <f t="shared" si="8"/>
        <v>0</v>
      </c>
      <c r="D149" s="122"/>
      <c r="E149" s="243"/>
      <c r="F149" s="244">
        <f t="shared" si="9"/>
        <v>0</v>
      </c>
      <c r="G149" s="122"/>
      <c r="H149" s="123"/>
      <c r="I149" s="124">
        <f t="shared" si="10"/>
        <v>0</v>
      </c>
      <c r="J149" s="122"/>
      <c r="K149" s="123"/>
      <c r="L149" s="124">
        <f t="shared" si="11"/>
        <v>0</v>
      </c>
      <c r="M149" s="245"/>
      <c r="N149" s="243"/>
      <c r="O149" s="124">
        <f t="shared" si="12"/>
        <v>0</v>
      </c>
      <c r="P149" s="74"/>
    </row>
    <row r="150" spans="1:16" ht="24">
      <c r="A150" s="66">
        <v>2355</v>
      </c>
      <c r="B150" s="115" t="s">
        <v>157</v>
      </c>
      <c r="C150" s="116">
        <f t="shared" si="8"/>
        <v>0</v>
      </c>
      <c r="D150" s="122"/>
      <c r="E150" s="243"/>
      <c r="F150" s="244">
        <f t="shared" si="9"/>
        <v>0</v>
      </c>
      <c r="G150" s="122"/>
      <c r="H150" s="123"/>
      <c r="I150" s="124">
        <f t="shared" si="10"/>
        <v>0</v>
      </c>
      <c r="J150" s="122"/>
      <c r="K150" s="123"/>
      <c r="L150" s="124">
        <f t="shared" si="11"/>
        <v>0</v>
      </c>
      <c r="M150" s="245"/>
      <c r="N150" s="243"/>
      <c r="O150" s="124">
        <f t="shared" si="12"/>
        <v>0</v>
      </c>
      <c r="P150" s="74"/>
    </row>
    <row r="151" spans="1:16" ht="24">
      <c r="A151" s="66">
        <v>2359</v>
      </c>
      <c r="B151" s="115" t="s">
        <v>158</v>
      </c>
      <c r="C151" s="116">
        <f t="shared" si="8"/>
        <v>0</v>
      </c>
      <c r="D151" s="122"/>
      <c r="E151" s="243"/>
      <c r="F151" s="244">
        <f t="shared" si="9"/>
        <v>0</v>
      </c>
      <c r="G151" s="122"/>
      <c r="H151" s="123"/>
      <c r="I151" s="124">
        <f t="shared" si="10"/>
        <v>0</v>
      </c>
      <c r="J151" s="122"/>
      <c r="K151" s="123"/>
      <c r="L151" s="124">
        <f t="shared" si="11"/>
        <v>0</v>
      </c>
      <c r="M151" s="245"/>
      <c r="N151" s="243"/>
      <c r="O151" s="124">
        <f t="shared" si="12"/>
        <v>0</v>
      </c>
      <c r="P151" s="74"/>
    </row>
    <row r="152" spans="1:16" ht="24.75" customHeight="1">
      <c r="A152" s="246">
        <v>2360</v>
      </c>
      <c r="B152" s="115" t="s">
        <v>159</v>
      </c>
      <c r="C152" s="116">
        <f t="shared" si="8"/>
        <v>0</v>
      </c>
      <c r="D152" s="250">
        <f>SUM(D153:D159)</f>
        <v>0</v>
      </c>
      <c r="E152" s="248">
        <f>SUM(E153:E159)</f>
        <v>0</v>
      </c>
      <c r="F152" s="249">
        <f t="shared" si="9"/>
        <v>0</v>
      </c>
      <c r="G152" s="250">
        <f>SUM(G153:G159)</f>
        <v>0</v>
      </c>
      <c r="H152" s="247">
        <f>SUM(H153:H159)</f>
        <v>0</v>
      </c>
      <c r="I152" s="251">
        <f t="shared" si="10"/>
        <v>0</v>
      </c>
      <c r="J152" s="250">
        <f>SUM(J153:J159)</f>
        <v>0</v>
      </c>
      <c r="K152" s="247">
        <f>SUM(K153:K159)</f>
        <v>0</v>
      </c>
      <c r="L152" s="251">
        <f t="shared" si="11"/>
        <v>0</v>
      </c>
      <c r="M152" s="252">
        <f>SUM(M153:M159)</f>
        <v>0</v>
      </c>
      <c r="N152" s="248">
        <f>SUM(N153:N159)</f>
        <v>0</v>
      </c>
      <c r="O152" s="251">
        <f t="shared" si="12"/>
        <v>0</v>
      </c>
      <c r="P152" s="74"/>
    </row>
    <row r="153" spans="1:16" ht="12">
      <c r="A153" s="65">
        <v>2361</v>
      </c>
      <c r="B153" s="115" t="s">
        <v>160</v>
      </c>
      <c r="C153" s="116">
        <f t="shared" si="8"/>
        <v>0</v>
      </c>
      <c r="D153" s="122"/>
      <c r="E153" s="243"/>
      <c r="F153" s="244">
        <f t="shared" si="9"/>
        <v>0</v>
      </c>
      <c r="G153" s="122"/>
      <c r="H153" s="123"/>
      <c r="I153" s="124">
        <f t="shared" si="10"/>
        <v>0</v>
      </c>
      <c r="J153" s="122"/>
      <c r="K153" s="123"/>
      <c r="L153" s="124">
        <f t="shared" si="11"/>
        <v>0</v>
      </c>
      <c r="M153" s="245"/>
      <c r="N153" s="243"/>
      <c r="O153" s="124">
        <f t="shared" si="12"/>
        <v>0</v>
      </c>
      <c r="P153" s="74"/>
    </row>
    <row r="154" spans="1:16" ht="24">
      <c r="A154" s="65">
        <v>2362</v>
      </c>
      <c r="B154" s="115" t="s">
        <v>161</v>
      </c>
      <c r="C154" s="116">
        <f t="shared" si="8"/>
        <v>0</v>
      </c>
      <c r="D154" s="122"/>
      <c r="E154" s="243"/>
      <c r="F154" s="244">
        <f t="shared" si="9"/>
        <v>0</v>
      </c>
      <c r="G154" s="122"/>
      <c r="H154" s="123"/>
      <c r="I154" s="124">
        <f t="shared" si="10"/>
        <v>0</v>
      </c>
      <c r="J154" s="122"/>
      <c r="K154" s="123"/>
      <c r="L154" s="124">
        <f t="shared" si="11"/>
        <v>0</v>
      </c>
      <c r="M154" s="245"/>
      <c r="N154" s="243"/>
      <c r="O154" s="124">
        <f t="shared" si="12"/>
        <v>0</v>
      </c>
      <c r="P154" s="74"/>
    </row>
    <row r="155" spans="1:16" ht="12">
      <c r="A155" s="65">
        <v>2363</v>
      </c>
      <c r="B155" s="115" t="s">
        <v>162</v>
      </c>
      <c r="C155" s="116">
        <f t="shared" si="8"/>
        <v>0</v>
      </c>
      <c r="D155" s="122"/>
      <c r="E155" s="243"/>
      <c r="F155" s="244">
        <f t="shared" si="9"/>
        <v>0</v>
      </c>
      <c r="G155" s="122"/>
      <c r="H155" s="123"/>
      <c r="I155" s="124">
        <f t="shared" si="10"/>
        <v>0</v>
      </c>
      <c r="J155" s="122"/>
      <c r="K155" s="123"/>
      <c r="L155" s="124">
        <f t="shared" si="11"/>
        <v>0</v>
      </c>
      <c r="M155" s="245"/>
      <c r="N155" s="243"/>
      <c r="O155" s="124">
        <f t="shared" si="12"/>
        <v>0</v>
      </c>
      <c r="P155" s="74"/>
    </row>
    <row r="156" spans="1:16" ht="12">
      <c r="A156" s="65">
        <v>2364</v>
      </c>
      <c r="B156" s="115" t="s">
        <v>163</v>
      </c>
      <c r="C156" s="116">
        <f t="shared" si="8"/>
        <v>0</v>
      </c>
      <c r="D156" s="122"/>
      <c r="E156" s="243"/>
      <c r="F156" s="244">
        <f t="shared" si="9"/>
        <v>0</v>
      </c>
      <c r="G156" s="122"/>
      <c r="H156" s="123"/>
      <c r="I156" s="124">
        <f t="shared" si="10"/>
        <v>0</v>
      </c>
      <c r="J156" s="122"/>
      <c r="K156" s="123"/>
      <c r="L156" s="124">
        <f t="shared" si="11"/>
        <v>0</v>
      </c>
      <c r="M156" s="245"/>
      <c r="N156" s="243"/>
      <c r="O156" s="124">
        <f t="shared" si="12"/>
        <v>0</v>
      </c>
      <c r="P156" s="74"/>
    </row>
    <row r="157" spans="1:16" ht="12.75" customHeight="1">
      <c r="A157" s="65">
        <v>2365</v>
      </c>
      <c r="B157" s="115" t="s">
        <v>164</v>
      </c>
      <c r="C157" s="116">
        <f t="shared" si="8"/>
        <v>0</v>
      </c>
      <c r="D157" s="122"/>
      <c r="E157" s="243"/>
      <c r="F157" s="244">
        <f t="shared" si="9"/>
        <v>0</v>
      </c>
      <c r="G157" s="122"/>
      <c r="H157" s="123"/>
      <c r="I157" s="124">
        <f t="shared" si="10"/>
        <v>0</v>
      </c>
      <c r="J157" s="122"/>
      <c r="K157" s="123"/>
      <c r="L157" s="124">
        <f t="shared" si="11"/>
        <v>0</v>
      </c>
      <c r="M157" s="245"/>
      <c r="N157" s="243"/>
      <c r="O157" s="124">
        <f t="shared" si="12"/>
        <v>0</v>
      </c>
      <c r="P157" s="74"/>
    </row>
    <row r="158" spans="1:16" ht="42.75" customHeight="1">
      <c r="A158" s="65">
        <v>2366</v>
      </c>
      <c r="B158" s="115" t="s">
        <v>165</v>
      </c>
      <c r="C158" s="116">
        <f t="shared" si="8"/>
        <v>0</v>
      </c>
      <c r="D158" s="122"/>
      <c r="E158" s="243"/>
      <c r="F158" s="244">
        <f t="shared" si="9"/>
        <v>0</v>
      </c>
      <c r="G158" s="122"/>
      <c r="H158" s="123"/>
      <c r="I158" s="124">
        <f t="shared" si="10"/>
        <v>0</v>
      </c>
      <c r="J158" s="122"/>
      <c r="K158" s="123"/>
      <c r="L158" s="124">
        <f t="shared" si="11"/>
        <v>0</v>
      </c>
      <c r="M158" s="245"/>
      <c r="N158" s="243"/>
      <c r="O158" s="124">
        <f t="shared" si="12"/>
        <v>0</v>
      </c>
      <c r="P158" s="74"/>
    </row>
    <row r="159" spans="1:16" ht="48">
      <c r="A159" s="65">
        <v>2369</v>
      </c>
      <c r="B159" s="115" t="s">
        <v>166</v>
      </c>
      <c r="C159" s="116">
        <f t="shared" si="8"/>
        <v>0</v>
      </c>
      <c r="D159" s="122"/>
      <c r="E159" s="243"/>
      <c r="F159" s="244">
        <f t="shared" si="9"/>
        <v>0</v>
      </c>
      <c r="G159" s="122"/>
      <c r="H159" s="123"/>
      <c r="I159" s="124">
        <f t="shared" si="10"/>
        <v>0</v>
      </c>
      <c r="J159" s="122"/>
      <c r="K159" s="123"/>
      <c r="L159" s="124">
        <f t="shared" si="11"/>
        <v>0</v>
      </c>
      <c r="M159" s="245"/>
      <c r="N159" s="243"/>
      <c r="O159" s="124">
        <f t="shared" si="12"/>
        <v>0</v>
      </c>
      <c r="P159" s="74"/>
    </row>
    <row r="160" spans="1:16" ht="12">
      <c r="A160" s="233">
        <v>2370</v>
      </c>
      <c r="B160" s="162" t="s">
        <v>167</v>
      </c>
      <c r="C160" s="116">
        <f t="shared" si="8"/>
        <v>0</v>
      </c>
      <c r="D160" s="256"/>
      <c r="E160" s="254"/>
      <c r="F160" s="255">
        <f t="shared" si="9"/>
        <v>0</v>
      </c>
      <c r="G160" s="256"/>
      <c r="H160" s="253"/>
      <c r="I160" s="257">
        <f t="shared" si="10"/>
        <v>0</v>
      </c>
      <c r="J160" s="256"/>
      <c r="K160" s="253"/>
      <c r="L160" s="257">
        <f t="shared" si="11"/>
        <v>0</v>
      </c>
      <c r="M160" s="258"/>
      <c r="N160" s="254"/>
      <c r="O160" s="257">
        <f t="shared" si="12"/>
        <v>0</v>
      </c>
      <c r="P160" s="172"/>
    </row>
    <row r="161" spans="1:16" ht="12">
      <c r="A161" s="233">
        <v>2380</v>
      </c>
      <c r="B161" s="162" t="s">
        <v>168</v>
      </c>
      <c r="C161" s="116">
        <f t="shared" si="8"/>
        <v>0</v>
      </c>
      <c r="D161" s="237">
        <f>SUM(D162:D163)</f>
        <v>0</v>
      </c>
      <c r="E161" s="235">
        <f>SUM(E162:E163)</f>
        <v>0</v>
      </c>
      <c r="F161" s="236">
        <f t="shared" si="9"/>
        <v>0</v>
      </c>
      <c r="G161" s="237">
        <f>SUM(G162:G163)</f>
        <v>0</v>
      </c>
      <c r="H161" s="234">
        <f>SUM(H162:H163)</f>
        <v>0</v>
      </c>
      <c r="I161" s="238">
        <f t="shared" si="10"/>
        <v>0</v>
      </c>
      <c r="J161" s="237">
        <f>SUM(J162:J163)</f>
        <v>0</v>
      </c>
      <c r="K161" s="234">
        <f>SUM(K162:K163)</f>
        <v>0</v>
      </c>
      <c r="L161" s="238">
        <f t="shared" si="11"/>
        <v>0</v>
      </c>
      <c r="M161" s="239">
        <f>SUM(M162:M163)</f>
        <v>0</v>
      </c>
      <c r="N161" s="235">
        <f>SUM(N162:N163)</f>
        <v>0</v>
      </c>
      <c r="O161" s="238">
        <f t="shared" si="12"/>
        <v>0</v>
      </c>
      <c r="P161" s="172"/>
    </row>
    <row r="162" spans="1:16" ht="12">
      <c r="A162" s="55">
        <v>2381</v>
      </c>
      <c r="B162" s="104" t="s">
        <v>169</v>
      </c>
      <c r="C162" s="116">
        <f t="shared" si="8"/>
        <v>0</v>
      </c>
      <c r="D162" s="111"/>
      <c r="E162" s="240"/>
      <c r="F162" s="241">
        <f t="shared" si="9"/>
        <v>0</v>
      </c>
      <c r="G162" s="111"/>
      <c r="H162" s="112"/>
      <c r="I162" s="113">
        <f t="shared" si="10"/>
        <v>0</v>
      </c>
      <c r="J162" s="111"/>
      <c r="K162" s="112"/>
      <c r="L162" s="113">
        <f t="shared" si="11"/>
        <v>0</v>
      </c>
      <c r="M162" s="242"/>
      <c r="N162" s="240"/>
      <c r="O162" s="113">
        <f t="shared" si="12"/>
        <v>0</v>
      </c>
      <c r="P162" s="64"/>
    </row>
    <row r="163" spans="1:16" ht="24">
      <c r="A163" s="65">
        <v>2389</v>
      </c>
      <c r="B163" s="115" t="s">
        <v>170</v>
      </c>
      <c r="C163" s="116">
        <f t="shared" si="8"/>
        <v>0</v>
      </c>
      <c r="D163" s="122"/>
      <c r="E163" s="243"/>
      <c r="F163" s="244">
        <f t="shared" si="9"/>
        <v>0</v>
      </c>
      <c r="G163" s="122"/>
      <c r="H163" s="123"/>
      <c r="I163" s="124">
        <f t="shared" si="10"/>
        <v>0</v>
      </c>
      <c r="J163" s="122"/>
      <c r="K163" s="123"/>
      <c r="L163" s="124">
        <f t="shared" si="11"/>
        <v>0</v>
      </c>
      <c r="M163" s="245"/>
      <c r="N163" s="243"/>
      <c r="O163" s="124">
        <f t="shared" si="12"/>
        <v>0</v>
      </c>
      <c r="P163" s="74"/>
    </row>
    <row r="164" spans="1:16" ht="12">
      <c r="A164" s="233">
        <v>2390</v>
      </c>
      <c r="B164" s="162" t="s">
        <v>171</v>
      </c>
      <c r="C164" s="116">
        <f t="shared" si="8"/>
        <v>0</v>
      </c>
      <c r="D164" s="256"/>
      <c r="E164" s="254"/>
      <c r="F164" s="255">
        <f t="shared" si="9"/>
        <v>0</v>
      </c>
      <c r="G164" s="256"/>
      <c r="H164" s="253"/>
      <c r="I164" s="257">
        <f t="shared" si="10"/>
        <v>0</v>
      </c>
      <c r="J164" s="256"/>
      <c r="K164" s="253"/>
      <c r="L164" s="257">
        <f t="shared" si="11"/>
        <v>0</v>
      </c>
      <c r="M164" s="258"/>
      <c r="N164" s="254"/>
      <c r="O164" s="257">
        <f t="shared" si="12"/>
        <v>0</v>
      </c>
      <c r="P164" s="172"/>
    </row>
    <row r="165" spans="1:16" ht="12">
      <c r="A165" s="88">
        <v>2400</v>
      </c>
      <c r="B165" s="226" t="s">
        <v>172</v>
      </c>
      <c r="C165" s="89">
        <f t="shared" si="8"/>
        <v>0</v>
      </c>
      <c r="D165" s="276"/>
      <c r="E165" s="274"/>
      <c r="F165" s="275">
        <f t="shared" si="9"/>
        <v>0</v>
      </c>
      <c r="G165" s="276"/>
      <c r="H165" s="273"/>
      <c r="I165" s="277">
        <f t="shared" si="10"/>
        <v>0</v>
      </c>
      <c r="J165" s="276"/>
      <c r="K165" s="273"/>
      <c r="L165" s="277">
        <f t="shared" si="11"/>
        <v>0</v>
      </c>
      <c r="M165" s="278"/>
      <c r="N165" s="274"/>
      <c r="O165" s="277">
        <f t="shared" si="12"/>
        <v>0</v>
      </c>
      <c r="P165" s="98"/>
    </row>
    <row r="166" spans="1:16" ht="24">
      <c r="A166" s="88">
        <v>2500</v>
      </c>
      <c r="B166" s="226" t="s">
        <v>173</v>
      </c>
      <c r="C166" s="89">
        <f t="shared" si="8"/>
        <v>0</v>
      </c>
      <c r="D166" s="100">
        <f>SUM(D167,D172)</f>
        <v>0</v>
      </c>
      <c r="E166" s="227">
        <f>SUM(E167,E172)</f>
        <v>0</v>
      </c>
      <c r="F166" s="228">
        <f t="shared" si="9"/>
        <v>0</v>
      </c>
      <c r="G166" s="100">
        <f>SUM(G167,G172)</f>
        <v>0</v>
      </c>
      <c r="H166" s="101">
        <f>SUM(H167,H172)</f>
        <v>0</v>
      </c>
      <c r="I166" s="102">
        <f t="shared" si="10"/>
        <v>0</v>
      </c>
      <c r="J166" s="100">
        <f>SUM(J167,J172)</f>
        <v>0</v>
      </c>
      <c r="K166" s="101">
        <f>SUM(K167,K172)</f>
        <v>0</v>
      </c>
      <c r="L166" s="102">
        <f t="shared" si="11"/>
        <v>0</v>
      </c>
      <c r="M166" s="229">
        <f>SUM(M167,M172)</f>
        <v>0</v>
      </c>
      <c r="N166" s="230">
        <f>SUM(N167,N172)</f>
        <v>0</v>
      </c>
      <c r="O166" s="231">
        <f t="shared" si="12"/>
        <v>0</v>
      </c>
      <c r="P166" s="232"/>
    </row>
    <row r="167" spans="1:16" ht="16.5" customHeight="1">
      <c r="A167" s="260">
        <v>2510</v>
      </c>
      <c r="B167" s="104" t="s">
        <v>174</v>
      </c>
      <c r="C167" s="105">
        <f t="shared" si="8"/>
        <v>0</v>
      </c>
      <c r="D167" s="265">
        <f>SUM(D168:D171)</f>
        <v>0</v>
      </c>
      <c r="E167" s="263">
        <f>SUM(E168:E171)</f>
        <v>0</v>
      </c>
      <c r="F167" s="264">
        <f t="shared" si="9"/>
        <v>0</v>
      </c>
      <c r="G167" s="265">
        <f>SUM(G168:G171)</f>
        <v>0</v>
      </c>
      <c r="H167" s="262">
        <f>SUM(H168:H171)</f>
        <v>0</v>
      </c>
      <c r="I167" s="266">
        <f t="shared" si="10"/>
        <v>0</v>
      </c>
      <c r="J167" s="265">
        <f>SUM(J168:J171)</f>
        <v>0</v>
      </c>
      <c r="K167" s="262">
        <f>SUM(K168:K171)</f>
        <v>0</v>
      </c>
      <c r="L167" s="266">
        <f t="shared" si="11"/>
        <v>0</v>
      </c>
      <c r="M167" s="279">
        <f>SUM(M168:M171)</f>
        <v>0</v>
      </c>
      <c r="N167" s="280">
        <f>SUM(N168:N171)</f>
        <v>0</v>
      </c>
      <c r="O167" s="281">
        <f t="shared" si="12"/>
        <v>0</v>
      </c>
      <c r="P167" s="138"/>
    </row>
    <row r="168" spans="1:16" ht="24">
      <c r="A168" s="66">
        <v>2512</v>
      </c>
      <c r="B168" s="115" t="s">
        <v>175</v>
      </c>
      <c r="C168" s="116">
        <f t="shared" si="8"/>
        <v>0</v>
      </c>
      <c r="D168" s="122"/>
      <c r="E168" s="243"/>
      <c r="F168" s="244">
        <f t="shared" si="9"/>
        <v>0</v>
      </c>
      <c r="G168" s="122"/>
      <c r="H168" s="123"/>
      <c r="I168" s="124">
        <f t="shared" si="10"/>
        <v>0</v>
      </c>
      <c r="J168" s="122"/>
      <c r="K168" s="123"/>
      <c r="L168" s="124">
        <f t="shared" si="11"/>
        <v>0</v>
      </c>
      <c r="M168" s="245"/>
      <c r="N168" s="243"/>
      <c r="O168" s="124">
        <f t="shared" si="12"/>
        <v>0</v>
      </c>
      <c r="P168" s="74"/>
    </row>
    <row r="169" spans="1:16" ht="36">
      <c r="A169" s="66">
        <v>2513</v>
      </c>
      <c r="B169" s="115" t="s">
        <v>176</v>
      </c>
      <c r="C169" s="116">
        <f t="shared" si="8"/>
        <v>0</v>
      </c>
      <c r="D169" s="122"/>
      <c r="E169" s="243"/>
      <c r="F169" s="244">
        <f t="shared" si="9"/>
        <v>0</v>
      </c>
      <c r="G169" s="122"/>
      <c r="H169" s="123"/>
      <c r="I169" s="124">
        <f t="shared" si="10"/>
        <v>0</v>
      </c>
      <c r="J169" s="122"/>
      <c r="K169" s="123"/>
      <c r="L169" s="124">
        <f t="shared" si="11"/>
        <v>0</v>
      </c>
      <c r="M169" s="245"/>
      <c r="N169" s="243"/>
      <c r="O169" s="124">
        <f t="shared" si="12"/>
        <v>0</v>
      </c>
      <c r="P169" s="74"/>
    </row>
    <row r="170" spans="1:16" ht="24">
      <c r="A170" s="66">
        <v>2515</v>
      </c>
      <c r="B170" s="115" t="s">
        <v>177</v>
      </c>
      <c r="C170" s="116">
        <f t="shared" si="8"/>
        <v>0</v>
      </c>
      <c r="D170" s="122"/>
      <c r="E170" s="243"/>
      <c r="F170" s="244">
        <f t="shared" si="9"/>
        <v>0</v>
      </c>
      <c r="G170" s="122"/>
      <c r="H170" s="123"/>
      <c r="I170" s="124">
        <f t="shared" si="10"/>
        <v>0</v>
      </c>
      <c r="J170" s="122"/>
      <c r="K170" s="123"/>
      <c r="L170" s="124">
        <f t="shared" si="11"/>
        <v>0</v>
      </c>
      <c r="M170" s="245"/>
      <c r="N170" s="243"/>
      <c r="O170" s="124">
        <f t="shared" si="12"/>
        <v>0</v>
      </c>
      <c r="P170" s="74"/>
    </row>
    <row r="171" spans="1:16" ht="24">
      <c r="A171" s="66">
        <v>2519</v>
      </c>
      <c r="B171" s="115" t="s">
        <v>178</v>
      </c>
      <c r="C171" s="116">
        <f t="shared" si="8"/>
        <v>0</v>
      </c>
      <c r="D171" s="122"/>
      <c r="E171" s="243"/>
      <c r="F171" s="244">
        <f t="shared" si="9"/>
        <v>0</v>
      </c>
      <c r="G171" s="122"/>
      <c r="H171" s="123"/>
      <c r="I171" s="124">
        <f t="shared" si="10"/>
        <v>0</v>
      </c>
      <c r="J171" s="122"/>
      <c r="K171" s="123"/>
      <c r="L171" s="124">
        <f t="shared" si="11"/>
        <v>0</v>
      </c>
      <c r="M171" s="245"/>
      <c r="N171" s="243"/>
      <c r="O171" s="124">
        <f t="shared" si="12"/>
        <v>0</v>
      </c>
      <c r="P171" s="74"/>
    </row>
    <row r="172" spans="1:16" ht="24">
      <c r="A172" s="246">
        <v>2520</v>
      </c>
      <c r="B172" s="115" t="s">
        <v>179</v>
      </c>
      <c r="C172" s="116">
        <f t="shared" si="8"/>
        <v>0</v>
      </c>
      <c r="D172" s="122"/>
      <c r="E172" s="243"/>
      <c r="F172" s="244">
        <f t="shared" si="9"/>
        <v>0</v>
      </c>
      <c r="G172" s="122"/>
      <c r="H172" s="123"/>
      <c r="I172" s="124">
        <f t="shared" si="10"/>
        <v>0</v>
      </c>
      <c r="J172" s="122"/>
      <c r="K172" s="123"/>
      <c r="L172" s="124">
        <f t="shared" si="11"/>
        <v>0</v>
      </c>
      <c r="M172" s="245"/>
      <c r="N172" s="243"/>
      <c r="O172" s="124">
        <f t="shared" si="12"/>
        <v>0</v>
      </c>
      <c r="P172" s="74"/>
    </row>
    <row r="173" spans="1:16" s="282" customFormat="1" ht="48">
      <c r="A173" s="26">
        <v>2800</v>
      </c>
      <c r="B173" s="104" t="s">
        <v>180</v>
      </c>
      <c r="C173" s="105">
        <f t="shared" si="8"/>
        <v>0</v>
      </c>
      <c r="D173" s="61"/>
      <c r="E173" s="59"/>
      <c r="F173" s="60">
        <f t="shared" si="9"/>
        <v>0</v>
      </c>
      <c r="G173" s="61"/>
      <c r="H173" s="58"/>
      <c r="I173" s="62">
        <f t="shared" si="10"/>
        <v>0</v>
      </c>
      <c r="J173" s="61"/>
      <c r="K173" s="58"/>
      <c r="L173" s="62">
        <f t="shared" si="11"/>
        <v>0</v>
      </c>
      <c r="M173" s="63"/>
      <c r="N173" s="59"/>
      <c r="O173" s="62">
        <f t="shared" si="12"/>
        <v>0</v>
      </c>
      <c r="P173" s="64"/>
    </row>
    <row r="174" spans="1:16" ht="12">
      <c r="A174" s="217">
        <v>3000</v>
      </c>
      <c r="B174" s="217" t="s">
        <v>181</v>
      </c>
      <c r="C174" s="218">
        <f t="shared" si="8"/>
        <v>0</v>
      </c>
      <c r="D174" s="222">
        <f>SUM(D175,D185)</f>
        <v>0</v>
      </c>
      <c r="E174" s="220">
        <f>SUM(E175,E185)</f>
        <v>0</v>
      </c>
      <c r="F174" s="221">
        <f t="shared" si="9"/>
        <v>0</v>
      </c>
      <c r="G174" s="222">
        <f>SUM(G175,G185)</f>
        <v>0</v>
      </c>
      <c r="H174" s="219">
        <f>SUM(H175,H185)</f>
        <v>0</v>
      </c>
      <c r="I174" s="223">
        <f t="shared" si="10"/>
        <v>0</v>
      </c>
      <c r="J174" s="222">
        <f>SUM(J175,J185)</f>
        <v>0</v>
      </c>
      <c r="K174" s="219">
        <f>SUM(K175,K185)</f>
        <v>0</v>
      </c>
      <c r="L174" s="223">
        <f t="shared" si="11"/>
        <v>0</v>
      </c>
      <c r="M174" s="224">
        <f>SUM(M175,M185)</f>
        <v>0</v>
      </c>
      <c r="N174" s="220">
        <f>SUM(N175,N185)</f>
        <v>0</v>
      </c>
      <c r="O174" s="223">
        <f t="shared" si="12"/>
        <v>0</v>
      </c>
      <c r="P174" s="225"/>
    </row>
    <row r="175" spans="1:16" ht="24">
      <c r="A175" s="88">
        <v>3200</v>
      </c>
      <c r="B175" s="283" t="s">
        <v>182</v>
      </c>
      <c r="C175" s="89">
        <f t="shared" si="8"/>
        <v>0</v>
      </c>
      <c r="D175" s="100">
        <f>SUM(D176,D180)</f>
        <v>0</v>
      </c>
      <c r="E175" s="227">
        <f>SUM(E176,E180)</f>
        <v>0</v>
      </c>
      <c r="F175" s="228">
        <f t="shared" si="9"/>
        <v>0</v>
      </c>
      <c r="G175" s="100">
        <f>SUM(G176,G180)</f>
        <v>0</v>
      </c>
      <c r="H175" s="101">
        <f>SUM(H176,H180)</f>
        <v>0</v>
      </c>
      <c r="I175" s="102">
        <f t="shared" si="10"/>
        <v>0</v>
      </c>
      <c r="J175" s="100">
        <f>SUM(J176,J180)</f>
        <v>0</v>
      </c>
      <c r="K175" s="101">
        <f>SUM(K176,K180)</f>
        <v>0</v>
      </c>
      <c r="L175" s="102">
        <f t="shared" si="11"/>
        <v>0</v>
      </c>
      <c r="M175" s="229">
        <f>SUM(M176,M180)</f>
        <v>0</v>
      </c>
      <c r="N175" s="230">
        <f>SUM(N176,N180)</f>
        <v>0</v>
      </c>
      <c r="O175" s="231">
        <f t="shared" si="12"/>
        <v>0</v>
      </c>
      <c r="P175" s="232"/>
    </row>
    <row r="176" spans="1:16" ht="50.25" customHeight="1">
      <c r="A176" s="260">
        <v>3260</v>
      </c>
      <c r="B176" s="104" t="s">
        <v>183</v>
      </c>
      <c r="C176" s="105">
        <f t="shared" si="8"/>
        <v>0</v>
      </c>
      <c r="D176" s="265">
        <f>SUM(D177:D179)</f>
        <v>0</v>
      </c>
      <c r="E176" s="263">
        <f>SUM(E177:E179)</f>
        <v>0</v>
      </c>
      <c r="F176" s="264">
        <f t="shared" si="9"/>
        <v>0</v>
      </c>
      <c r="G176" s="265">
        <f>SUM(G177:G179)</f>
        <v>0</v>
      </c>
      <c r="H176" s="262">
        <f>SUM(H177:H179)</f>
        <v>0</v>
      </c>
      <c r="I176" s="266">
        <f t="shared" si="10"/>
        <v>0</v>
      </c>
      <c r="J176" s="265">
        <f>SUM(J177:J179)</f>
        <v>0</v>
      </c>
      <c r="K176" s="262">
        <f>SUM(K177:K179)</f>
        <v>0</v>
      </c>
      <c r="L176" s="266">
        <f t="shared" si="11"/>
        <v>0</v>
      </c>
      <c r="M176" s="267">
        <f>SUM(M177:M179)</f>
        <v>0</v>
      </c>
      <c r="N176" s="263">
        <f>SUM(N177:N179)</f>
        <v>0</v>
      </c>
      <c r="O176" s="266">
        <f t="shared" si="12"/>
        <v>0</v>
      </c>
      <c r="P176" s="64"/>
    </row>
    <row r="177" spans="1:16" ht="24">
      <c r="A177" s="66">
        <v>3261</v>
      </c>
      <c r="B177" s="115" t="s">
        <v>184</v>
      </c>
      <c r="C177" s="116">
        <f t="shared" si="8"/>
        <v>0</v>
      </c>
      <c r="D177" s="122"/>
      <c r="E177" s="243"/>
      <c r="F177" s="244">
        <f t="shared" si="9"/>
        <v>0</v>
      </c>
      <c r="G177" s="122"/>
      <c r="H177" s="123"/>
      <c r="I177" s="124">
        <f t="shared" si="10"/>
        <v>0</v>
      </c>
      <c r="J177" s="122"/>
      <c r="K177" s="123"/>
      <c r="L177" s="124">
        <f t="shared" si="11"/>
        <v>0</v>
      </c>
      <c r="M177" s="245"/>
      <c r="N177" s="243"/>
      <c r="O177" s="124">
        <f t="shared" si="12"/>
        <v>0</v>
      </c>
      <c r="P177" s="74"/>
    </row>
    <row r="178" spans="1:16" ht="36">
      <c r="A178" s="66">
        <v>3262</v>
      </c>
      <c r="B178" s="115" t="s">
        <v>185</v>
      </c>
      <c r="C178" s="116">
        <f t="shared" si="8"/>
        <v>0</v>
      </c>
      <c r="D178" s="122"/>
      <c r="E178" s="243"/>
      <c r="F178" s="244">
        <f t="shared" si="9"/>
        <v>0</v>
      </c>
      <c r="G178" s="122"/>
      <c r="H178" s="123"/>
      <c r="I178" s="124">
        <f t="shared" si="10"/>
        <v>0</v>
      </c>
      <c r="J178" s="122"/>
      <c r="K178" s="123"/>
      <c r="L178" s="124">
        <f t="shared" si="11"/>
        <v>0</v>
      </c>
      <c r="M178" s="245"/>
      <c r="N178" s="243"/>
      <c r="O178" s="124">
        <f t="shared" si="12"/>
        <v>0</v>
      </c>
      <c r="P178" s="74"/>
    </row>
    <row r="179" spans="1:16" ht="24">
      <c r="A179" s="66">
        <v>3263</v>
      </c>
      <c r="B179" s="115" t="s">
        <v>186</v>
      </c>
      <c r="C179" s="116">
        <f t="shared" si="8"/>
        <v>0</v>
      </c>
      <c r="D179" s="122"/>
      <c r="E179" s="243"/>
      <c r="F179" s="244">
        <f t="shared" si="9"/>
        <v>0</v>
      </c>
      <c r="G179" s="122"/>
      <c r="H179" s="123"/>
      <c r="I179" s="124">
        <f t="shared" si="10"/>
        <v>0</v>
      </c>
      <c r="J179" s="122"/>
      <c r="K179" s="123"/>
      <c r="L179" s="124">
        <f t="shared" si="11"/>
        <v>0</v>
      </c>
      <c r="M179" s="245"/>
      <c r="N179" s="243"/>
      <c r="O179" s="124">
        <f t="shared" si="12"/>
        <v>0</v>
      </c>
      <c r="P179" s="74"/>
    </row>
    <row r="180" spans="1:16" ht="84">
      <c r="A180" s="260">
        <v>3290</v>
      </c>
      <c r="B180" s="104" t="s">
        <v>187</v>
      </c>
      <c r="C180" s="116">
        <f aca="true" t="shared" si="14" ref="C180:C256">F180+I180+L180+O180</f>
        <v>0</v>
      </c>
      <c r="D180" s="265">
        <f>SUM(D181:D184)</f>
        <v>0</v>
      </c>
      <c r="E180" s="263">
        <f>SUM(E181:E184)</f>
        <v>0</v>
      </c>
      <c r="F180" s="264">
        <f t="shared" si="9"/>
        <v>0</v>
      </c>
      <c r="G180" s="265">
        <f>SUM(G181:G184)</f>
        <v>0</v>
      </c>
      <c r="H180" s="262">
        <f>SUM(H181:H184)</f>
        <v>0</v>
      </c>
      <c r="I180" s="266">
        <f t="shared" si="10"/>
        <v>0</v>
      </c>
      <c r="J180" s="265">
        <f>SUM(J181:J184)</f>
        <v>0</v>
      </c>
      <c r="K180" s="262">
        <f>SUM(K181:K184)</f>
        <v>0</v>
      </c>
      <c r="L180" s="266">
        <f t="shared" si="11"/>
        <v>0</v>
      </c>
      <c r="M180" s="284">
        <f>SUM(M181:M184)</f>
        <v>0</v>
      </c>
      <c r="N180" s="285">
        <f>SUM(N181:N184)</f>
        <v>0</v>
      </c>
      <c r="O180" s="286">
        <f t="shared" si="12"/>
        <v>0</v>
      </c>
      <c r="P180" s="287"/>
    </row>
    <row r="181" spans="1:16" ht="72">
      <c r="A181" s="66">
        <v>3291</v>
      </c>
      <c r="B181" s="115" t="s">
        <v>188</v>
      </c>
      <c r="C181" s="116">
        <f t="shared" si="14"/>
        <v>0</v>
      </c>
      <c r="D181" s="122"/>
      <c r="E181" s="243"/>
      <c r="F181" s="244">
        <f aca="true" t="shared" si="15" ref="F181:F244">D181+E181</f>
        <v>0</v>
      </c>
      <c r="G181" s="122"/>
      <c r="H181" s="123"/>
      <c r="I181" s="124">
        <f aca="true" t="shared" si="16" ref="I181:I244">G181+H181</f>
        <v>0</v>
      </c>
      <c r="J181" s="122"/>
      <c r="K181" s="123"/>
      <c r="L181" s="124">
        <f aca="true" t="shared" si="17" ref="L181:L244">J181+K181</f>
        <v>0</v>
      </c>
      <c r="M181" s="245"/>
      <c r="N181" s="243"/>
      <c r="O181" s="124">
        <f aca="true" t="shared" si="18" ref="O181:O244">M181+N181</f>
        <v>0</v>
      </c>
      <c r="P181" s="74"/>
    </row>
    <row r="182" spans="1:16" ht="72">
      <c r="A182" s="66">
        <v>3292</v>
      </c>
      <c r="B182" s="115" t="s">
        <v>189</v>
      </c>
      <c r="C182" s="116">
        <f t="shared" si="14"/>
        <v>0</v>
      </c>
      <c r="D182" s="122"/>
      <c r="E182" s="243"/>
      <c r="F182" s="244">
        <f t="shared" si="15"/>
        <v>0</v>
      </c>
      <c r="G182" s="122"/>
      <c r="H182" s="123"/>
      <c r="I182" s="124">
        <f t="shared" si="16"/>
        <v>0</v>
      </c>
      <c r="J182" s="122"/>
      <c r="K182" s="123"/>
      <c r="L182" s="124">
        <f t="shared" si="17"/>
        <v>0</v>
      </c>
      <c r="M182" s="245"/>
      <c r="N182" s="243"/>
      <c r="O182" s="124">
        <f t="shared" si="18"/>
        <v>0</v>
      </c>
      <c r="P182" s="74"/>
    </row>
    <row r="183" spans="1:16" ht="72">
      <c r="A183" s="66">
        <v>3293</v>
      </c>
      <c r="B183" s="115" t="s">
        <v>190</v>
      </c>
      <c r="C183" s="116">
        <f t="shared" si="14"/>
        <v>0</v>
      </c>
      <c r="D183" s="122"/>
      <c r="E183" s="243"/>
      <c r="F183" s="244">
        <f t="shared" si="15"/>
        <v>0</v>
      </c>
      <c r="G183" s="122"/>
      <c r="H183" s="123"/>
      <c r="I183" s="124">
        <f t="shared" si="16"/>
        <v>0</v>
      </c>
      <c r="J183" s="122"/>
      <c r="K183" s="123"/>
      <c r="L183" s="124">
        <f t="shared" si="17"/>
        <v>0</v>
      </c>
      <c r="M183" s="245"/>
      <c r="N183" s="243"/>
      <c r="O183" s="124">
        <f t="shared" si="18"/>
        <v>0</v>
      </c>
      <c r="P183" s="74"/>
    </row>
    <row r="184" spans="1:16" ht="60">
      <c r="A184" s="288">
        <v>3294</v>
      </c>
      <c r="B184" s="115" t="s">
        <v>191</v>
      </c>
      <c r="C184" s="289">
        <f t="shared" si="14"/>
        <v>0</v>
      </c>
      <c r="D184" s="293"/>
      <c r="E184" s="291"/>
      <c r="F184" s="292">
        <f t="shared" si="15"/>
        <v>0</v>
      </c>
      <c r="G184" s="293"/>
      <c r="H184" s="290"/>
      <c r="I184" s="294">
        <f t="shared" si="16"/>
        <v>0</v>
      </c>
      <c r="J184" s="293"/>
      <c r="K184" s="290"/>
      <c r="L184" s="294">
        <f t="shared" si="17"/>
        <v>0</v>
      </c>
      <c r="M184" s="295"/>
      <c r="N184" s="291"/>
      <c r="O184" s="294">
        <f t="shared" si="18"/>
        <v>0</v>
      </c>
      <c r="P184" s="287"/>
    </row>
    <row r="185" spans="1:16" ht="48">
      <c r="A185" s="143">
        <v>3300</v>
      </c>
      <c r="B185" s="283" t="s">
        <v>192</v>
      </c>
      <c r="C185" s="296">
        <f t="shared" si="14"/>
        <v>0</v>
      </c>
      <c r="D185" s="299">
        <f>SUM(D186:D187)</f>
        <v>0</v>
      </c>
      <c r="E185" s="230">
        <f>SUM(E186:E187)</f>
        <v>0</v>
      </c>
      <c r="F185" s="298">
        <f t="shared" si="15"/>
        <v>0</v>
      </c>
      <c r="G185" s="299">
        <f>SUM(G186:G187)</f>
        <v>0</v>
      </c>
      <c r="H185" s="297">
        <f>SUM(H186:H187)</f>
        <v>0</v>
      </c>
      <c r="I185" s="231">
        <f t="shared" si="16"/>
        <v>0</v>
      </c>
      <c r="J185" s="299">
        <f>SUM(J186:J187)</f>
        <v>0</v>
      </c>
      <c r="K185" s="297">
        <f>SUM(K186:K187)</f>
        <v>0</v>
      </c>
      <c r="L185" s="231">
        <f t="shared" si="17"/>
        <v>0</v>
      </c>
      <c r="M185" s="229">
        <f>SUM(M186:M187)</f>
        <v>0</v>
      </c>
      <c r="N185" s="230">
        <f>SUM(N186:N187)</f>
        <v>0</v>
      </c>
      <c r="O185" s="231">
        <f t="shared" si="18"/>
        <v>0</v>
      </c>
      <c r="P185" s="232"/>
    </row>
    <row r="186" spans="1:16" ht="48">
      <c r="A186" s="161">
        <v>3310</v>
      </c>
      <c r="B186" s="162" t="s">
        <v>193</v>
      </c>
      <c r="C186" s="174">
        <f t="shared" si="14"/>
        <v>0</v>
      </c>
      <c r="D186" s="256"/>
      <c r="E186" s="254"/>
      <c r="F186" s="255">
        <f t="shared" si="15"/>
        <v>0</v>
      </c>
      <c r="G186" s="256"/>
      <c r="H186" s="253"/>
      <c r="I186" s="257">
        <f t="shared" si="16"/>
        <v>0</v>
      </c>
      <c r="J186" s="256"/>
      <c r="K186" s="253"/>
      <c r="L186" s="257">
        <f t="shared" si="17"/>
        <v>0</v>
      </c>
      <c r="M186" s="258"/>
      <c r="N186" s="254"/>
      <c r="O186" s="257">
        <f t="shared" si="18"/>
        <v>0</v>
      </c>
      <c r="P186" s="172"/>
    </row>
    <row r="187" spans="1:16" ht="58.5" customHeight="1">
      <c r="A187" s="56">
        <v>3320</v>
      </c>
      <c r="B187" s="104" t="s">
        <v>194</v>
      </c>
      <c r="C187" s="105">
        <f t="shared" si="14"/>
        <v>0</v>
      </c>
      <c r="D187" s="111"/>
      <c r="E187" s="240"/>
      <c r="F187" s="241">
        <f t="shared" si="15"/>
        <v>0</v>
      </c>
      <c r="G187" s="111"/>
      <c r="H187" s="112"/>
      <c r="I187" s="113">
        <f t="shared" si="16"/>
        <v>0</v>
      </c>
      <c r="J187" s="111"/>
      <c r="K187" s="112"/>
      <c r="L187" s="113">
        <f t="shared" si="17"/>
        <v>0</v>
      </c>
      <c r="M187" s="242"/>
      <c r="N187" s="240"/>
      <c r="O187" s="113">
        <f t="shared" si="18"/>
        <v>0</v>
      </c>
      <c r="P187" s="64"/>
    </row>
    <row r="188" spans="1:16" ht="12">
      <c r="A188" s="300">
        <v>4000</v>
      </c>
      <c r="B188" s="217" t="s">
        <v>195</v>
      </c>
      <c r="C188" s="218">
        <f t="shared" si="14"/>
        <v>0</v>
      </c>
      <c r="D188" s="222">
        <f>SUM(D189,D192)</f>
        <v>0</v>
      </c>
      <c r="E188" s="220">
        <f>SUM(E189,E192)</f>
        <v>0</v>
      </c>
      <c r="F188" s="221">
        <f t="shared" si="15"/>
        <v>0</v>
      </c>
      <c r="G188" s="222">
        <f>SUM(G189,G192)</f>
        <v>0</v>
      </c>
      <c r="H188" s="219">
        <f>SUM(H189,H192)</f>
        <v>0</v>
      </c>
      <c r="I188" s="223">
        <f t="shared" si="16"/>
        <v>0</v>
      </c>
      <c r="J188" s="222">
        <f>SUM(J189,J192)</f>
        <v>0</v>
      </c>
      <c r="K188" s="219">
        <f>SUM(K189,K192)</f>
        <v>0</v>
      </c>
      <c r="L188" s="223">
        <f t="shared" si="17"/>
        <v>0</v>
      </c>
      <c r="M188" s="224">
        <f>SUM(M189,M192)</f>
        <v>0</v>
      </c>
      <c r="N188" s="220">
        <f>SUM(N189,N192)</f>
        <v>0</v>
      </c>
      <c r="O188" s="223">
        <f t="shared" si="18"/>
        <v>0</v>
      </c>
      <c r="P188" s="225"/>
    </row>
    <row r="189" spans="1:16" ht="24">
      <c r="A189" s="301">
        <v>4200</v>
      </c>
      <c r="B189" s="226" t="s">
        <v>196</v>
      </c>
      <c r="C189" s="89">
        <f t="shared" si="14"/>
        <v>0</v>
      </c>
      <c r="D189" s="100">
        <f>SUM(D190,D191)</f>
        <v>0</v>
      </c>
      <c r="E189" s="227">
        <f>SUM(E190,E191)</f>
        <v>0</v>
      </c>
      <c r="F189" s="228">
        <f t="shared" si="15"/>
        <v>0</v>
      </c>
      <c r="G189" s="100">
        <f>SUM(G190,G191)</f>
        <v>0</v>
      </c>
      <c r="H189" s="101">
        <f>SUM(H190,H191)</f>
        <v>0</v>
      </c>
      <c r="I189" s="102">
        <f t="shared" si="16"/>
        <v>0</v>
      </c>
      <c r="J189" s="100">
        <f>SUM(J190,J191)</f>
        <v>0</v>
      </c>
      <c r="K189" s="101">
        <f>SUM(K190,K191)</f>
        <v>0</v>
      </c>
      <c r="L189" s="102">
        <f t="shared" si="17"/>
        <v>0</v>
      </c>
      <c r="M189" s="259">
        <f>SUM(M190,M191)</f>
        <v>0</v>
      </c>
      <c r="N189" s="227">
        <f>SUM(N190,N191)</f>
        <v>0</v>
      </c>
      <c r="O189" s="102">
        <f t="shared" si="18"/>
        <v>0</v>
      </c>
      <c r="P189" s="98"/>
    </row>
    <row r="190" spans="1:16" ht="36">
      <c r="A190" s="260">
        <v>4240</v>
      </c>
      <c r="B190" s="104" t="s">
        <v>197</v>
      </c>
      <c r="C190" s="105">
        <f t="shared" si="14"/>
        <v>0</v>
      </c>
      <c r="D190" s="111"/>
      <c r="E190" s="240"/>
      <c r="F190" s="241">
        <f t="shared" si="15"/>
        <v>0</v>
      </c>
      <c r="G190" s="111"/>
      <c r="H190" s="112"/>
      <c r="I190" s="113">
        <f t="shared" si="16"/>
        <v>0</v>
      </c>
      <c r="J190" s="111"/>
      <c r="K190" s="112"/>
      <c r="L190" s="113">
        <f t="shared" si="17"/>
        <v>0</v>
      </c>
      <c r="M190" s="242"/>
      <c r="N190" s="240"/>
      <c r="O190" s="113">
        <f t="shared" si="18"/>
        <v>0</v>
      </c>
      <c r="P190" s="64"/>
    </row>
    <row r="191" spans="1:16" ht="24">
      <c r="A191" s="246">
        <v>4250</v>
      </c>
      <c r="B191" s="115" t="s">
        <v>198</v>
      </c>
      <c r="C191" s="116">
        <f t="shared" si="14"/>
        <v>0</v>
      </c>
      <c r="D191" s="122"/>
      <c r="E191" s="243"/>
      <c r="F191" s="244">
        <f t="shared" si="15"/>
        <v>0</v>
      </c>
      <c r="G191" s="122"/>
      <c r="H191" s="123"/>
      <c r="I191" s="124">
        <f t="shared" si="16"/>
        <v>0</v>
      </c>
      <c r="J191" s="122"/>
      <c r="K191" s="123"/>
      <c r="L191" s="124">
        <f t="shared" si="17"/>
        <v>0</v>
      </c>
      <c r="M191" s="245"/>
      <c r="N191" s="243"/>
      <c r="O191" s="124">
        <f t="shared" si="18"/>
        <v>0</v>
      </c>
      <c r="P191" s="74"/>
    </row>
    <row r="192" spans="1:16" ht="12">
      <c r="A192" s="88">
        <v>4300</v>
      </c>
      <c r="B192" s="226" t="s">
        <v>199</v>
      </c>
      <c r="C192" s="89">
        <f t="shared" si="14"/>
        <v>0</v>
      </c>
      <c r="D192" s="100">
        <f>SUM(D193)</f>
        <v>0</v>
      </c>
      <c r="E192" s="227">
        <f>SUM(E193)</f>
        <v>0</v>
      </c>
      <c r="F192" s="228">
        <f t="shared" si="15"/>
        <v>0</v>
      </c>
      <c r="G192" s="100">
        <f>SUM(G193)</f>
        <v>0</v>
      </c>
      <c r="H192" s="101">
        <f>SUM(H193)</f>
        <v>0</v>
      </c>
      <c r="I192" s="102">
        <f t="shared" si="16"/>
        <v>0</v>
      </c>
      <c r="J192" s="100">
        <f>SUM(J193)</f>
        <v>0</v>
      </c>
      <c r="K192" s="101">
        <f>SUM(K193)</f>
        <v>0</v>
      </c>
      <c r="L192" s="102">
        <f t="shared" si="17"/>
        <v>0</v>
      </c>
      <c r="M192" s="259">
        <f>SUM(M193)</f>
        <v>0</v>
      </c>
      <c r="N192" s="227">
        <f>SUM(N193)</f>
        <v>0</v>
      </c>
      <c r="O192" s="102">
        <f t="shared" si="18"/>
        <v>0</v>
      </c>
      <c r="P192" s="98"/>
    </row>
    <row r="193" spans="1:16" ht="24">
      <c r="A193" s="260">
        <v>4310</v>
      </c>
      <c r="B193" s="104" t="s">
        <v>200</v>
      </c>
      <c r="C193" s="105">
        <f t="shared" si="14"/>
        <v>0</v>
      </c>
      <c r="D193" s="265">
        <f>SUM(D194:D194)</f>
        <v>0</v>
      </c>
      <c r="E193" s="263">
        <f>SUM(E194:E194)</f>
        <v>0</v>
      </c>
      <c r="F193" s="264">
        <f t="shared" si="15"/>
        <v>0</v>
      </c>
      <c r="G193" s="265">
        <f>SUM(G194:G194)</f>
        <v>0</v>
      </c>
      <c r="H193" s="262">
        <f>SUM(H194:H194)</f>
        <v>0</v>
      </c>
      <c r="I193" s="266">
        <f t="shared" si="16"/>
        <v>0</v>
      </c>
      <c r="J193" s="265">
        <f>SUM(J194:J194)</f>
        <v>0</v>
      </c>
      <c r="K193" s="262">
        <f>SUM(K194:K194)</f>
        <v>0</v>
      </c>
      <c r="L193" s="266">
        <f t="shared" si="17"/>
        <v>0</v>
      </c>
      <c r="M193" s="267">
        <f>SUM(M194:M194)</f>
        <v>0</v>
      </c>
      <c r="N193" s="263">
        <f>SUM(N194:N194)</f>
        <v>0</v>
      </c>
      <c r="O193" s="266">
        <f t="shared" si="18"/>
        <v>0</v>
      </c>
      <c r="P193" s="64"/>
    </row>
    <row r="194" spans="1:16" ht="36">
      <c r="A194" s="66">
        <v>4311</v>
      </c>
      <c r="B194" s="115" t="s">
        <v>201</v>
      </c>
      <c r="C194" s="116">
        <f t="shared" si="14"/>
        <v>0</v>
      </c>
      <c r="D194" s="122"/>
      <c r="E194" s="243"/>
      <c r="F194" s="244">
        <f t="shared" si="15"/>
        <v>0</v>
      </c>
      <c r="G194" s="122"/>
      <c r="H194" s="123"/>
      <c r="I194" s="124">
        <f t="shared" si="16"/>
        <v>0</v>
      </c>
      <c r="J194" s="122"/>
      <c r="K194" s="123"/>
      <c r="L194" s="124">
        <f t="shared" si="17"/>
        <v>0</v>
      </c>
      <c r="M194" s="245"/>
      <c r="N194" s="243"/>
      <c r="O194" s="124">
        <f t="shared" si="18"/>
        <v>0</v>
      </c>
      <c r="P194" s="74"/>
    </row>
    <row r="195" spans="1:16" s="32" customFormat="1" ht="24">
      <c r="A195" s="302"/>
      <c r="B195" s="26" t="s">
        <v>202</v>
      </c>
      <c r="C195" s="210">
        <f t="shared" si="14"/>
        <v>0</v>
      </c>
      <c r="D195" s="214">
        <f>SUM(D196,D231,D269)</f>
        <v>0</v>
      </c>
      <c r="E195" s="212">
        <f>SUM(E196,E231,E269)</f>
        <v>0</v>
      </c>
      <c r="F195" s="213">
        <f t="shared" si="15"/>
        <v>0</v>
      </c>
      <c r="G195" s="214">
        <f>SUM(G196,G231,G269)</f>
        <v>0</v>
      </c>
      <c r="H195" s="211">
        <f>SUM(H196,H231,H269)</f>
        <v>0</v>
      </c>
      <c r="I195" s="215">
        <f t="shared" si="16"/>
        <v>0</v>
      </c>
      <c r="J195" s="214">
        <f>SUM(J196,J231,J269)</f>
        <v>0</v>
      </c>
      <c r="K195" s="211">
        <f>SUM(K196,K231,K269)</f>
        <v>0</v>
      </c>
      <c r="L195" s="215">
        <f t="shared" si="17"/>
        <v>0</v>
      </c>
      <c r="M195" s="303">
        <f>SUM(M196,M231,M269)</f>
        <v>0</v>
      </c>
      <c r="N195" s="304">
        <f>SUM(N196,N231,N269)</f>
        <v>0</v>
      </c>
      <c r="O195" s="305">
        <f t="shared" si="18"/>
        <v>0</v>
      </c>
      <c r="P195" s="306"/>
    </row>
    <row r="196" spans="1:16" ht="12">
      <c r="A196" s="217">
        <v>5000</v>
      </c>
      <c r="B196" s="217" t="s">
        <v>203</v>
      </c>
      <c r="C196" s="218">
        <f>F196+I196+L196+O196</f>
        <v>0</v>
      </c>
      <c r="D196" s="222">
        <f>D197+D205</f>
        <v>0</v>
      </c>
      <c r="E196" s="220">
        <f>E197+E205</f>
        <v>0</v>
      </c>
      <c r="F196" s="221">
        <f t="shared" si="15"/>
        <v>0</v>
      </c>
      <c r="G196" s="222">
        <f>G197+G205</f>
        <v>0</v>
      </c>
      <c r="H196" s="219">
        <f>H197+H205</f>
        <v>0</v>
      </c>
      <c r="I196" s="223">
        <f t="shared" si="16"/>
        <v>0</v>
      </c>
      <c r="J196" s="222">
        <f>J197+J205</f>
        <v>0</v>
      </c>
      <c r="K196" s="219">
        <f>K197+K205</f>
        <v>0</v>
      </c>
      <c r="L196" s="223">
        <f t="shared" si="17"/>
        <v>0</v>
      </c>
      <c r="M196" s="224">
        <f>M197+M205</f>
        <v>0</v>
      </c>
      <c r="N196" s="220">
        <f>N197+N205</f>
        <v>0</v>
      </c>
      <c r="O196" s="223">
        <f t="shared" si="18"/>
        <v>0</v>
      </c>
      <c r="P196" s="225"/>
    </row>
    <row r="197" spans="1:16" ht="12">
      <c r="A197" s="88">
        <v>5100</v>
      </c>
      <c r="B197" s="226" t="s">
        <v>204</v>
      </c>
      <c r="C197" s="89">
        <f t="shared" si="14"/>
        <v>0</v>
      </c>
      <c r="D197" s="100">
        <f>D198+D199+D202+D203+D204</f>
        <v>0</v>
      </c>
      <c r="E197" s="227">
        <f>E198+E199+E202+E203+E204</f>
        <v>0</v>
      </c>
      <c r="F197" s="228">
        <f t="shared" si="15"/>
        <v>0</v>
      </c>
      <c r="G197" s="100">
        <f>G198+G199+G202+G203+G204</f>
        <v>0</v>
      </c>
      <c r="H197" s="101">
        <f>H198+H199+H202+H203+H204</f>
        <v>0</v>
      </c>
      <c r="I197" s="102">
        <f t="shared" si="16"/>
        <v>0</v>
      </c>
      <c r="J197" s="100">
        <f>J198+J199+J202+J203+J204</f>
        <v>0</v>
      </c>
      <c r="K197" s="101">
        <f>K198+K199+K202+K203+K204</f>
        <v>0</v>
      </c>
      <c r="L197" s="102">
        <f t="shared" si="17"/>
        <v>0</v>
      </c>
      <c r="M197" s="259">
        <f>M198+M199+M202+M203+M204</f>
        <v>0</v>
      </c>
      <c r="N197" s="227">
        <f>N198+N199+N202+N203+N204</f>
        <v>0</v>
      </c>
      <c r="O197" s="102">
        <f t="shared" si="18"/>
        <v>0</v>
      </c>
      <c r="P197" s="98"/>
    </row>
    <row r="198" spans="1:16" ht="12">
      <c r="A198" s="260">
        <v>5110</v>
      </c>
      <c r="B198" s="104" t="s">
        <v>205</v>
      </c>
      <c r="C198" s="105">
        <f t="shared" si="14"/>
        <v>0</v>
      </c>
      <c r="D198" s="111"/>
      <c r="E198" s="240"/>
      <c r="F198" s="241">
        <f t="shared" si="15"/>
        <v>0</v>
      </c>
      <c r="G198" s="111"/>
      <c r="H198" s="112"/>
      <c r="I198" s="113">
        <f t="shared" si="16"/>
        <v>0</v>
      </c>
      <c r="J198" s="111"/>
      <c r="K198" s="112"/>
      <c r="L198" s="113">
        <f t="shared" si="17"/>
        <v>0</v>
      </c>
      <c r="M198" s="242"/>
      <c r="N198" s="240"/>
      <c r="O198" s="113">
        <f t="shared" si="18"/>
        <v>0</v>
      </c>
      <c r="P198" s="64"/>
    </row>
    <row r="199" spans="1:16" ht="24">
      <c r="A199" s="246">
        <v>5120</v>
      </c>
      <c r="B199" s="115" t="s">
        <v>206</v>
      </c>
      <c r="C199" s="116">
        <f t="shared" si="14"/>
        <v>0</v>
      </c>
      <c r="D199" s="250">
        <f>D200+D201</f>
        <v>0</v>
      </c>
      <c r="E199" s="248">
        <f>E200+E201</f>
        <v>0</v>
      </c>
      <c r="F199" s="249">
        <f t="shared" si="15"/>
        <v>0</v>
      </c>
      <c r="G199" s="250">
        <f>G200+G201</f>
        <v>0</v>
      </c>
      <c r="H199" s="247">
        <f>H200+H201</f>
        <v>0</v>
      </c>
      <c r="I199" s="251">
        <f t="shared" si="16"/>
        <v>0</v>
      </c>
      <c r="J199" s="250">
        <f>J200+J201</f>
        <v>0</v>
      </c>
      <c r="K199" s="247">
        <f>K200+K201</f>
        <v>0</v>
      </c>
      <c r="L199" s="251">
        <f t="shared" si="17"/>
        <v>0</v>
      </c>
      <c r="M199" s="252">
        <f>M200+M201</f>
        <v>0</v>
      </c>
      <c r="N199" s="248">
        <f>N200+N201</f>
        <v>0</v>
      </c>
      <c r="O199" s="251">
        <f t="shared" si="18"/>
        <v>0</v>
      </c>
      <c r="P199" s="74"/>
    </row>
    <row r="200" spans="1:16" ht="12">
      <c r="A200" s="66">
        <v>5121</v>
      </c>
      <c r="B200" s="115" t="s">
        <v>207</v>
      </c>
      <c r="C200" s="116">
        <f t="shared" si="14"/>
        <v>0</v>
      </c>
      <c r="D200" s="122"/>
      <c r="E200" s="243"/>
      <c r="F200" s="244">
        <f t="shared" si="15"/>
        <v>0</v>
      </c>
      <c r="G200" s="122"/>
      <c r="H200" s="123"/>
      <c r="I200" s="124">
        <f t="shared" si="16"/>
        <v>0</v>
      </c>
      <c r="J200" s="122"/>
      <c r="K200" s="123"/>
      <c r="L200" s="124">
        <f t="shared" si="17"/>
        <v>0</v>
      </c>
      <c r="M200" s="245"/>
      <c r="N200" s="243"/>
      <c r="O200" s="124">
        <f t="shared" si="18"/>
        <v>0</v>
      </c>
      <c r="P200" s="74"/>
    </row>
    <row r="201" spans="1:16" ht="35.25" customHeight="1">
      <c r="A201" s="66">
        <v>5129</v>
      </c>
      <c r="B201" s="115" t="s">
        <v>208</v>
      </c>
      <c r="C201" s="116">
        <f t="shared" si="14"/>
        <v>0</v>
      </c>
      <c r="D201" s="122"/>
      <c r="E201" s="243"/>
      <c r="F201" s="244">
        <f t="shared" si="15"/>
        <v>0</v>
      </c>
      <c r="G201" s="122"/>
      <c r="H201" s="123"/>
      <c r="I201" s="124">
        <f t="shared" si="16"/>
        <v>0</v>
      </c>
      <c r="J201" s="122"/>
      <c r="K201" s="123"/>
      <c r="L201" s="124">
        <f t="shared" si="17"/>
        <v>0</v>
      </c>
      <c r="M201" s="245"/>
      <c r="N201" s="243"/>
      <c r="O201" s="124">
        <f t="shared" si="18"/>
        <v>0</v>
      </c>
      <c r="P201" s="74"/>
    </row>
    <row r="202" spans="1:16" ht="12">
      <c r="A202" s="246">
        <v>5130</v>
      </c>
      <c r="B202" s="115" t="s">
        <v>209</v>
      </c>
      <c r="C202" s="116">
        <f t="shared" si="14"/>
        <v>0</v>
      </c>
      <c r="D202" s="122"/>
      <c r="E202" s="243"/>
      <c r="F202" s="244">
        <f t="shared" si="15"/>
        <v>0</v>
      </c>
      <c r="G202" s="122"/>
      <c r="H202" s="123"/>
      <c r="I202" s="124">
        <f t="shared" si="16"/>
        <v>0</v>
      </c>
      <c r="J202" s="122"/>
      <c r="K202" s="123"/>
      <c r="L202" s="124">
        <f t="shared" si="17"/>
        <v>0</v>
      </c>
      <c r="M202" s="245"/>
      <c r="N202" s="243"/>
      <c r="O202" s="124">
        <f t="shared" si="18"/>
        <v>0</v>
      </c>
      <c r="P202" s="74"/>
    </row>
    <row r="203" spans="1:16" ht="12">
      <c r="A203" s="246">
        <v>5140</v>
      </c>
      <c r="B203" s="115" t="s">
        <v>210</v>
      </c>
      <c r="C203" s="116">
        <f t="shared" si="14"/>
        <v>0</v>
      </c>
      <c r="D203" s="122"/>
      <c r="E203" s="243"/>
      <c r="F203" s="244">
        <f t="shared" si="15"/>
        <v>0</v>
      </c>
      <c r="G203" s="122"/>
      <c r="H203" s="123"/>
      <c r="I203" s="124">
        <f t="shared" si="16"/>
        <v>0</v>
      </c>
      <c r="J203" s="122"/>
      <c r="K203" s="123"/>
      <c r="L203" s="124">
        <f t="shared" si="17"/>
        <v>0</v>
      </c>
      <c r="M203" s="245"/>
      <c r="N203" s="243"/>
      <c r="O203" s="124">
        <f t="shared" si="18"/>
        <v>0</v>
      </c>
      <c r="P203" s="74"/>
    </row>
    <row r="204" spans="1:16" ht="24">
      <c r="A204" s="246">
        <v>5170</v>
      </c>
      <c r="B204" s="115" t="s">
        <v>211</v>
      </c>
      <c r="C204" s="116">
        <f t="shared" si="14"/>
        <v>0</v>
      </c>
      <c r="D204" s="122"/>
      <c r="E204" s="243"/>
      <c r="F204" s="244">
        <f t="shared" si="15"/>
        <v>0</v>
      </c>
      <c r="G204" s="122"/>
      <c r="H204" s="123"/>
      <c r="I204" s="124">
        <f t="shared" si="16"/>
        <v>0</v>
      </c>
      <c r="J204" s="122"/>
      <c r="K204" s="123"/>
      <c r="L204" s="124">
        <f t="shared" si="17"/>
        <v>0</v>
      </c>
      <c r="M204" s="245"/>
      <c r="N204" s="243"/>
      <c r="O204" s="124">
        <f t="shared" si="18"/>
        <v>0</v>
      </c>
      <c r="P204" s="74"/>
    </row>
    <row r="205" spans="1:16" ht="12">
      <c r="A205" s="88">
        <v>5200</v>
      </c>
      <c r="B205" s="226" t="s">
        <v>212</v>
      </c>
      <c r="C205" s="89">
        <f t="shared" si="14"/>
        <v>0</v>
      </c>
      <c r="D205" s="100">
        <f>D206+D216+D217+D226+D227+D228+D230</f>
        <v>0</v>
      </c>
      <c r="E205" s="227">
        <f>E206+E216+E217+E226+E227+E228+E230</f>
        <v>0</v>
      </c>
      <c r="F205" s="228">
        <f t="shared" si="15"/>
        <v>0</v>
      </c>
      <c r="G205" s="100">
        <f>G206+G216+G217+G226+G227+G228+G230</f>
        <v>0</v>
      </c>
      <c r="H205" s="101">
        <f>H206+H216+H217+H226+H227+H228+H230</f>
        <v>0</v>
      </c>
      <c r="I205" s="102">
        <f t="shared" si="16"/>
        <v>0</v>
      </c>
      <c r="J205" s="100">
        <f>J206+J216+J217+J226+J227+J228+J230</f>
        <v>0</v>
      </c>
      <c r="K205" s="101">
        <f>K206+K216+K217+K226+K227+K228+K230</f>
        <v>0</v>
      </c>
      <c r="L205" s="102">
        <f t="shared" si="17"/>
        <v>0</v>
      </c>
      <c r="M205" s="259">
        <f>M206+M216+M217+M226+M227+M228+M230</f>
        <v>0</v>
      </c>
      <c r="N205" s="227">
        <f>N206+N216+N217+N226+N227+N228+N230</f>
        <v>0</v>
      </c>
      <c r="O205" s="102">
        <f t="shared" si="18"/>
        <v>0</v>
      </c>
      <c r="P205" s="98"/>
    </row>
    <row r="206" spans="1:16" ht="12">
      <c r="A206" s="233">
        <v>5210</v>
      </c>
      <c r="B206" s="162" t="s">
        <v>213</v>
      </c>
      <c r="C206" s="174">
        <f t="shared" si="14"/>
        <v>0</v>
      </c>
      <c r="D206" s="237">
        <f>SUM(D207:D215)</f>
        <v>0</v>
      </c>
      <c r="E206" s="235">
        <f>SUM(E207:E215)</f>
        <v>0</v>
      </c>
      <c r="F206" s="236">
        <f t="shared" si="15"/>
        <v>0</v>
      </c>
      <c r="G206" s="237">
        <f>SUM(G207:G215)</f>
        <v>0</v>
      </c>
      <c r="H206" s="234">
        <f>SUM(H207:H215)</f>
        <v>0</v>
      </c>
      <c r="I206" s="238">
        <f t="shared" si="16"/>
        <v>0</v>
      </c>
      <c r="J206" s="237">
        <f>SUM(J207:J215)</f>
        <v>0</v>
      </c>
      <c r="K206" s="234">
        <f>SUM(K207:K215)</f>
        <v>0</v>
      </c>
      <c r="L206" s="238">
        <f t="shared" si="17"/>
        <v>0</v>
      </c>
      <c r="M206" s="239">
        <f>SUM(M207:M215)</f>
        <v>0</v>
      </c>
      <c r="N206" s="235">
        <f>SUM(N207:N215)</f>
        <v>0</v>
      </c>
      <c r="O206" s="238">
        <f t="shared" si="18"/>
        <v>0</v>
      </c>
      <c r="P206" s="172"/>
    </row>
    <row r="207" spans="1:16" ht="12">
      <c r="A207" s="56">
        <v>5211</v>
      </c>
      <c r="B207" s="104" t="s">
        <v>214</v>
      </c>
      <c r="C207" s="116">
        <f t="shared" si="14"/>
        <v>0</v>
      </c>
      <c r="D207" s="111"/>
      <c r="E207" s="240"/>
      <c r="F207" s="241">
        <f t="shared" si="15"/>
        <v>0</v>
      </c>
      <c r="G207" s="111"/>
      <c r="H207" s="112"/>
      <c r="I207" s="113">
        <f t="shared" si="16"/>
        <v>0</v>
      </c>
      <c r="J207" s="111"/>
      <c r="K207" s="112"/>
      <c r="L207" s="113">
        <f t="shared" si="17"/>
        <v>0</v>
      </c>
      <c r="M207" s="242"/>
      <c r="N207" s="240"/>
      <c r="O207" s="113">
        <f t="shared" si="18"/>
        <v>0</v>
      </c>
      <c r="P207" s="64"/>
    </row>
    <row r="208" spans="1:16" ht="12">
      <c r="A208" s="66">
        <v>5212</v>
      </c>
      <c r="B208" s="115" t="s">
        <v>215</v>
      </c>
      <c r="C208" s="116">
        <f t="shared" si="14"/>
        <v>0</v>
      </c>
      <c r="D208" s="122"/>
      <c r="E208" s="243"/>
      <c r="F208" s="244">
        <f t="shared" si="15"/>
        <v>0</v>
      </c>
      <c r="G208" s="122"/>
      <c r="H208" s="123"/>
      <c r="I208" s="124">
        <f t="shared" si="16"/>
        <v>0</v>
      </c>
      <c r="J208" s="122"/>
      <c r="K208" s="123"/>
      <c r="L208" s="124">
        <f t="shared" si="17"/>
        <v>0</v>
      </c>
      <c r="M208" s="245"/>
      <c r="N208" s="243"/>
      <c r="O208" s="124">
        <f t="shared" si="18"/>
        <v>0</v>
      </c>
      <c r="P208" s="74"/>
    </row>
    <row r="209" spans="1:16" ht="12">
      <c r="A209" s="66">
        <v>5213</v>
      </c>
      <c r="B209" s="115" t="s">
        <v>216</v>
      </c>
      <c r="C209" s="116">
        <f t="shared" si="14"/>
        <v>0</v>
      </c>
      <c r="D209" s="122"/>
      <c r="E209" s="243"/>
      <c r="F209" s="244">
        <f t="shared" si="15"/>
        <v>0</v>
      </c>
      <c r="G209" s="122"/>
      <c r="H209" s="123"/>
      <c r="I209" s="124">
        <f t="shared" si="16"/>
        <v>0</v>
      </c>
      <c r="J209" s="122"/>
      <c r="K209" s="123"/>
      <c r="L209" s="124">
        <f t="shared" si="17"/>
        <v>0</v>
      </c>
      <c r="M209" s="245"/>
      <c r="N209" s="243"/>
      <c r="O209" s="124">
        <f t="shared" si="18"/>
        <v>0</v>
      </c>
      <c r="P209" s="74"/>
    </row>
    <row r="210" spans="1:16" ht="12">
      <c r="A210" s="66">
        <v>5214</v>
      </c>
      <c r="B210" s="115" t="s">
        <v>217</v>
      </c>
      <c r="C210" s="116">
        <f t="shared" si="14"/>
        <v>0</v>
      </c>
      <c r="D210" s="122"/>
      <c r="E210" s="243"/>
      <c r="F210" s="244">
        <f t="shared" si="15"/>
        <v>0</v>
      </c>
      <c r="G210" s="122"/>
      <c r="H210" s="123"/>
      <c r="I210" s="124">
        <f t="shared" si="16"/>
        <v>0</v>
      </c>
      <c r="J210" s="122"/>
      <c r="K210" s="123"/>
      <c r="L210" s="124">
        <f t="shared" si="17"/>
        <v>0</v>
      </c>
      <c r="M210" s="245"/>
      <c r="N210" s="243"/>
      <c r="O210" s="124">
        <f t="shared" si="18"/>
        <v>0</v>
      </c>
      <c r="P210" s="74"/>
    </row>
    <row r="211" spans="1:16" ht="12">
      <c r="A211" s="66">
        <v>5215</v>
      </c>
      <c r="B211" s="115" t="s">
        <v>218</v>
      </c>
      <c r="C211" s="116">
        <f t="shared" si="14"/>
        <v>0</v>
      </c>
      <c r="D211" s="122"/>
      <c r="E211" s="243"/>
      <c r="F211" s="244">
        <f t="shared" si="15"/>
        <v>0</v>
      </c>
      <c r="G211" s="122"/>
      <c r="H211" s="123"/>
      <c r="I211" s="124">
        <f t="shared" si="16"/>
        <v>0</v>
      </c>
      <c r="J211" s="122"/>
      <c r="K211" s="123"/>
      <c r="L211" s="124">
        <f t="shared" si="17"/>
        <v>0</v>
      </c>
      <c r="M211" s="245"/>
      <c r="N211" s="243"/>
      <c r="O211" s="124">
        <f t="shared" si="18"/>
        <v>0</v>
      </c>
      <c r="P211" s="74"/>
    </row>
    <row r="212" spans="1:16" ht="24">
      <c r="A212" s="66">
        <v>5216</v>
      </c>
      <c r="B212" s="115" t="s">
        <v>219</v>
      </c>
      <c r="C212" s="116">
        <f t="shared" si="14"/>
        <v>0</v>
      </c>
      <c r="D212" s="122"/>
      <c r="E212" s="243"/>
      <c r="F212" s="244">
        <f t="shared" si="15"/>
        <v>0</v>
      </c>
      <c r="G212" s="122"/>
      <c r="H212" s="123"/>
      <c r="I212" s="124">
        <f t="shared" si="16"/>
        <v>0</v>
      </c>
      <c r="J212" s="122"/>
      <c r="K212" s="123"/>
      <c r="L212" s="124">
        <f t="shared" si="17"/>
        <v>0</v>
      </c>
      <c r="M212" s="245"/>
      <c r="N212" s="243"/>
      <c r="O212" s="124">
        <f t="shared" si="18"/>
        <v>0</v>
      </c>
      <c r="P212" s="74"/>
    </row>
    <row r="213" spans="1:16" ht="12">
      <c r="A213" s="66">
        <v>5217</v>
      </c>
      <c r="B213" s="115" t="s">
        <v>220</v>
      </c>
      <c r="C213" s="116">
        <f t="shared" si="14"/>
        <v>0</v>
      </c>
      <c r="D213" s="122"/>
      <c r="E213" s="243"/>
      <c r="F213" s="244">
        <f t="shared" si="15"/>
        <v>0</v>
      </c>
      <c r="G213" s="122"/>
      <c r="H213" s="123"/>
      <c r="I213" s="124">
        <f t="shared" si="16"/>
        <v>0</v>
      </c>
      <c r="J213" s="122"/>
      <c r="K213" s="123"/>
      <c r="L213" s="124">
        <f t="shared" si="17"/>
        <v>0</v>
      </c>
      <c r="M213" s="245"/>
      <c r="N213" s="243"/>
      <c r="O213" s="124">
        <f t="shared" si="18"/>
        <v>0</v>
      </c>
      <c r="P213" s="74"/>
    </row>
    <row r="214" spans="1:16" ht="12">
      <c r="A214" s="66">
        <v>5218</v>
      </c>
      <c r="B214" s="115" t="s">
        <v>221</v>
      </c>
      <c r="C214" s="116">
        <f t="shared" si="14"/>
        <v>0</v>
      </c>
      <c r="D214" s="122"/>
      <c r="E214" s="243"/>
      <c r="F214" s="244">
        <f t="shared" si="15"/>
        <v>0</v>
      </c>
      <c r="G214" s="122"/>
      <c r="H214" s="123"/>
      <c r="I214" s="124">
        <f t="shared" si="16"/>
        <v>0</v>
      </c>
      <c r="J214" s="122"/>
      <c r="K214" s="123"/>
      <c r="L214" s="124">
        <f t="shared" si="17"/>
        <v>0</v>
      </c>
      <c r="M214" s="245"/>
      <c r="N214" s="243"/>
      <c r="O214" s="124">
        <f t="shared" si="18"/>
        <v>0</v>
      </c>
      <c r="P214" s="74"/>
    </row>
    <row r="215" spans="1:16" ht="12">
      <c r="A215" s="66">
        <v>5219</v>
      </c>
      <c r="B215" s="115" t="s">
        <v>222</v>
      </c>
      <c r="C215" s="116">
        <f t="shared" si="14"/>
        <v>0</v>
      </c>
      <c r="D215" s="122"/>
      <c r="E215" s="243"/>
      <c r="F215" s="244">
        <f t="shared" si="15"/>
        <v>0</v>
      </c>
      <c r="G215" s="122"/>
      <c r="H215" s="123"/>
      <c r="I215" s="124">
        <f t="shared" si="16"/>
        <v>0</v>
      </c>
      <c r="J215" s="122"/>
      <c r="K215" s="123"/>
      <c r="L215" s="124">
        <f t="shared" si="17"/>
        <v>0</v>
      </c>
      <c r="M215" s="245"/>
      <c r="N215" s="243"/>
      <c r="O215" s="124">
        <f t="shared" si="18"/>
        <v>0</v>
      </c>
      <c r="P215" s="74"/>
    </row>
    <row r="216" spans="1:16" ht="13.5" customHeight="1">
      <c r="A216" s="246">
        <v>5220</v>
      </c>
      <c r="B216" s="115" t="s">
        <v>223</v>
      </c>
      <c r="C216" s="116">
        <f t="shared" si="14"/>
        <v>0</v>
      </c>
      <c r="D216" s="122"/>
      <c r="E216" s="243"/>
      <c r="F216" s="244">
        <f t="shared" si="15"/>
        <v>0</v>
      </c>
      <c r="G216" s="122"/>
      <c r="H216" s="123"/>
      <c r="I216" s="124">
        <f t="shared" si="16"/>
        <v>0</v>
      </c>
      <c r="J216" s="122"/>
      <c r="K216" s="123"/>
      <c r="L216" s="124">
        <f t="shared" si="17"/>
        <v>0</v>
      </c>
      <c r="M216" s="245"/>
      <c r="N216" s="243"/>
      <c r="O216" s="124">
        <f t="shared" si="18"/>
        <v>0</v>
      </c>
      <c r="P216" s="74"/>
    </row>
    <row r="217" spans="1:16" ht="12">
      <c r="A217" s="246">
        <v>5230</v>
      </c>
      <c r="B217" s="115" t="s">
        <v>224</v>
      </c>
      <c r="C217" s="116">
        <f t="shared" si="14"/>
        <v>0</v>
      </c>
      <c r="D217" s="250">
        <f>SUM(D218:D225)</f>
        <v>0</v>
      </c>
      <c r="E217" s="248">
        <f>SUM(E218:E225)</f>
        <v>0</v>
      </c>
      <c r="F217" s="249">
        <f t="shared" si="15"/>
        <v>0</v>
      </c>
      <c r="G217" s="250">
        <f>SUM(G218:G225)</f>
        <v>0</v>
      </c>
      <c r="H217" s="247">
        <f>SUM(H218:H225)</f>
        <v>0</v>
      </c>
      <c r="I217" s="251">
        <f t="shared" si="16"/>
        <v>0</v>
      </c>
      <c r="J217" s="250">
        <f>SUM(J218:J225)</f>
        <v>0</v>
      </c>
      <c r="K217" s="247">
        <f>SUM(K218:K225)</f>
        <v>0</v>
      </c>
      <c r="L217" s="251">
        <f t="shared" si="17"/>
        <v>0</v>
      </c>
      <c r="M217" s="252">
        <f>SUM(M218:M225)</f>
        <v>0</v>
      </c>
      <c r="N217" s="248">
        <f>SUM(N218:N225)</f>
        <v>0</v>
      </c>
      <c r="O217" s="251">
        <f t="shared" si="18"/>
        <v>0</v>
      </c>
      <c r="P217" s="74"/>
    </row>
    <row r="218" spans="1:16" ht="12">
      <c r="A218" s="66">
        <v>5231</v>
      </c>
      <c r="B218" s="115" t="s">
        <v>225</v>
      </c>
      <c r="C218" s="116">
        <f t="shared" si="14"/>
        <v>0</v>
      </c>
      <c r="D218" s="122"/>
      <c r="E218" s="243"/>
      <c r="F218" s="244">
        <f t="shared" si="15"/>
        <v>0</v>
      </c>
      <c r="G218" s="122"/>
      <c r="H218" s="123"/>
      <c r="I218" s="124">
        <f t="shared" si="16"/>
        <v>0</v>
      </c>
      <c r="J218" s="122"/>
      <c r="K218" s="123"/>
      <c r="L218" s="124">
        <f t="shared" si="17"/>
        <v>0</v>
      </c>
      <c r="M218" s="245"/>
      <c r="N218" s="243"/>
      <c r="O218" s="124">
        <f t="shared" si="18"/>
        <v>0</v>
      </c>
      <c r="P218" s="74"/>
    </row>
    <row r="219" spans="1:16" ht="12">
      <c r="A219" s="66">
        <v>5232</v>
      </c>
      <c r="B219" s="115" t="s">
        <v>226</v>
      </c>
      <c r="C219" s="116">
        <f t="shared" si="14"/>
        <v>0</v>
      </c>
      <c r="D219" s="122"/>
      <c r="E219" s="243"/>
      <c r="F219" s="244">
        <f t="shared" si="15"/>
        <v>0</v>
      </c>
      <c r="G219" s="122"/>
      <c r="H219" s="123"/>
      <c r="I219" s="124">
        <f t="shared" si="16"/>
        <v>0</v>
      </c>
      <c r="J219" s="122"/>
      <c r="K219" s="123"/>
      <c r="L219" s="124">
        <f t="shared" si="17"/>
        <v>0</v>
      </c>
      <c r="M219" s="245"/>
      <c r="N219" s="243"/>
      <c r="O219" s="124">
        <f t="shared" si="18"/>
        <v>0</v>
      </c>
      <c r="P219" s="74"/>
    </row>
    <row r="220" spans="1:16" ht="12">
      <c r="A220" s="66">
        <v>5233</v>
      </c>
      <c r="B220" s="115" t="s">
        <v>227</v>
      </c>
      <c r="C220" s="116">
        <f t="shared" si="14"/>
        <v>0</v>
      </c>
      <c r="D220" s="122"/>
      <c r="E220" s="243"/>
      <c r="F220" s="244">
        <f t="shared" si="15"/>
        <v>0</v>
      </c>
      <c r="G220" s="122"/>
      <c r="H220" s="123"/>
      <c r="I220" s="124">
        <f t="shared" si="16"/>
        <v>0</v>
      </c>
      <c r="J220" s="122"/>
      <c r="K220" s="123"/>
      <c r="L220" s="124">
        <f t="shared" si="17"/>
        <v>0</v>
      </c>
      <c r="M220" s="245"/>
      <c r="N220" s="243"/>
      <c r="O220" s="124">
        <f t="shared" si="18"/>
        <v>0</v>
      </c>
      <c r="P220" s="74"/>
    </row>
    <row r="221" spans="1:16" ht="24">
      <c r="A221" s="66">
        <v>5234</v>
      </c>
      <c r="B221" s="115" t="s">
        <v>228</v>
      </c>
      <c r="C221" s="116">
        <f t="shared" si="14"/>
        <v>0</v>
      </c>
      <c r="D221" s="122"/>
      <c r="E221" s="243"/>
      <c r="F221" s="244">
        <f t="shared" si="15"/>
        <v>0</v>
      </c>
      <c r="G221" s="122"/>
      <c r="H221" s="123"/>
      <c r="I221" s="124">
        <f t="shared" si="16"/>
        <v>0</v>
      </c>
      <c r="J221" s="122"/>
      <c r="K221" s="123"/>
      <c r="L221" s="124">
        <f t="shared" si="17"/>
        <v>0</v>
      </c>
      <c r="M221" s="245"/>
      <c r="N221" s="243"/>
      <c r="O221" s="124">
        <f t="shared" si="18"/>
        <v>0</v>
      </c>
      <c r="P221" s="74"/>
    </row>
    <row r="222" spans="1:16" ht="14.25" customHeight="1">
      <c r="A222" s="66">
        <v>5236</v>
      </c>
      <c r="B222" s="115" t="s">
        <v>229</v>
      </c>
      <c r="C222" s="116">
        <f t="shared" si="14"/>
        <v>0</v>
      </c>
      <c r="D222" s="122"/>
      <c r="E222" s="243"/>
      <c r="F222" s="244">
        <f t="shared" si="15"/>
        <v>0</v>
      </c>
      <c r="G222" s="122"/>
      <c r="H222" s="123"/>
      <c r="I222" s="124">
        <f t="shared" si="16"/>
        <v>0</v>
      </c>
      <c r="J222" s="122"/>
      <c r="K222" s="123"/>
      <c r="L222" s="124">
        <f t="shared" si="17"/>
        <v>0</v>
      </c>
      <c r="M222" s="245"/>
      <c r="N222" s="243"/>
      <c r="O222" s="124">
        <f t="shared" si="18"/>
        <v>0</v>
      </c>
      <c r="P222" s="74"/>
    </row>
    <row r="223" spans="1:16" ht="14.25" customHeight="1">
      <c r="A223" s="66">
        <v>5237</v>
      </c>
      <c r="B223" s="115" t="s">
        <v>230</v>
      </c>
      <c r="C223" s="116">
        <f t="shared" si="14"/>
        <v>0</v>
      </c>
      <c r="D223" s="122"/>
      <c r="E223" s="243"/>
      <c r="F223" s="244">
        <f t="shared" si="15"/>
        <v>0</v>
      </c>
      <c r="G223" s="122"/>
      <c r="H223" s="123"/>
      <c r="I223" s="124">
        <f t="shared" si="16"/>
        <v>0</v>
      </c>
      <c r="J223" s="122"/>
      <c r="K223" s="123"/>
      <c r="L223" s="124">
        <f t="shared" si="17"/>
        <v>0</v>
      </c>
      <c r="M223" s="245"/>
      <c r="N223" s="243"/>
      <c r="O223" s="124">
        <f t="shared" si="18"/>
        <v>0</v>
      </c>
      <c r="P223" s="74"/>
    </row>
    <row r="224" spans="1:16" ht="24">
      <c r="A224" s="66">
        <v>5238</v>
      </c>
      <c r="B224" s="115" t="s">
        <v>231</v>
      </c>
      <c r="C224" s="116">
        <f t="shared" si="14"/>
        <v>0</v>
      </c>
      <c r="D224" s="122"/>
      <c r="E224" s="243"/>
      <c r="F224" s="244">
        <f t="shared" si="15"/>
        <v>0</v>
      </c>
      <c r="G224" s="122"/>
      <c r="H224" s="123"/>
      <c r="I224" s="124">
        <f t="shared" si="16"/>
        <v>0</v>
      </c>
      <c r="J224" s="122"/>
      <c r="K224" s="123"/>
      <c r="L224" s="124">
        <f t="shared" si="17"/>
        <v>0</v>
      </c>
      <c r="M224" s="245"/>
      <c r="N224" s="243"/>
      <c r="O224" s="124">
        <f t="shared" si="18"/>
        <v>0</v>
      </c>
      <c r="P224" s="74"/>
    </row>
    <row r="225" spans="1:16" ht="24">
      <c r="A225" s="66">
        <v>5239</v>
      </c>
      <c r="B225" s="115" t="s">
        <v>232</v>
      </c>
      <c r="C225" s="116">
        <f t="shared" si="14"/>
        <v>0</v>
      </c>
      <c r="D225" s="122"/>
      <c r="E225" s="243"/>
      <c r="F225" s="244">
        <f t="shared" si="15"/>
        <v>0</v>
      </c>
      <c r="G225" s="122"/>
      <c r="H225" s="123"/>
      <c r="I225" s="124">
        <f t="shared" si="16"/>
        <v>0</v>
      </c>
      <c r="J225" s="122"/>
      <c r="K225" s="123"/>
      <c r="L225" s="124">
        <f t="shared" si="17"/>
        <v>0</v>
      </c>
      <c r="M225" s="245"/>
      <c r="N225" s="243"/>
      <c r="O225" s="124">
        <f t="shared" si="18"/>
        <v>0</v>
      </c>
      <c r="P225" s="74"/>
    </row>
    <row r="226" spans="1:16" ht="24">
      <c r="A226" s="246">
        <v>5240</v>
      </c>
      <c r="B226" s="115" t="s">
        <v>233</v>
      </c>
      <c r="C226" s="116">
        <f t="shared" si="14"/>
        <v>0</v>
      </c>
      <c r="D226" s="122"/>
      <c r="E226" s="243"/>
      <c r="F226" s="244">
        <f t="shared" si="15"/>
        <v>0</v>
      </c>
      <c r="G226" s="122"/>
      <c r="H226" s="123"/>
      <c r="I226" s="124">
        <f t="shared" si="16"/>
        <v>0</v>
      </c>
      <c r="J226" s="122"/>
      <c r="K226" s="123"/>
      <c r="L226" s="124">
        <f t="shared" si="17"/>
        <v>0</v>
      </c>
      <c r="M226" s="245"/>
      <c r="N226" s="243"/>
      <c r="O226" s="124">
        <f t="shared" si="18"/>
        <v>0</v>
      </c>
      <c r="P226" s="74"/>
    </row>
    <row r="227" spans="1:16" ht="22.5" customHeight="1">
      <c r="A227" s="246">
        <v>5250</v>
      </c>
      <c r="B227" s="115" t="s">
        <v>234</v>
      </c>
      <c r="C227" s="116">
        <f t="shared" si="14"/>
        <v>0</v>
      </c>
      <c r="D227" s="122"/>
      <c r="E227" s="243"/>
      <c r="F227" s="244">
        <f t="shared" si="15"/>
        <v>0</v>
      </c>
      <c r="G227" s="122"/>
      <c r="H227" s="123"/>
      <c r="I227" s="124">
        <f t="shared" si="16"/>
        <v>0</v>
      </c>
      <c r="J227" s="122"/>
      <c r="K227" s="123"/>
      <c r="L227" s="124">
        <f t="shared" si="17"/>
        <v>0</v>
      </c>
      <c r="M227" s="245"/>
      <c r="N227" s="243"/>
      <c r="O227" s="124">
        <f t="shared" si="18"/>
        <v>0</v>
      </c>
      <c r="P227" s="74"/>
    </row>
    <row r="228" spans="1:16" ht="12">
      <c r="A228" s="246">
        <v>5260</v>
      </c>
      <c r="B228" s="115" t="s">
        <v>235</v>
      </c>
      <c r="C228" s="116">
        <f t="shared" si="14"/>
        <v>0</v>
      </c>
      <c r="D228" s="250">
        <f>SUM(D229)</f>
        <v>0</v>
      </c>
      <c r="E228" s="248">
        <f>SUM(E229)</f>
        <v>0</v>
      </c>
      <c r="F228" s="249">
        <f t="shared" si="15"/>
        <v>0</v>
      </c>
      <c r="G228" s="250">
        <f>SUM(G229)</f>
        <v>0</v>
      </c>
      <c r="H228" s="247">
        <f>SUM(H229)</f>
        <v>0</v>
      </c>
      <c r="I228" s="251">
        <f t="shared" si="16"/>
        <v>0</v>
      </c>
      <c r="J228" s="250">
        <f>SUM(J229)</f>
        <v>0</v>
      </c>
      <c r="K228" s="247">
        <f>SUM(K229)</f>
        <v>0</v>
      </c>
      <c r="L228" s="251">
        <f t="shared" si="17"/>
        <v>0</v>
      </c>
      <c r="M228" s="252">
        <f>SUM(M229)</f>
        <v>0</v>
      </c>
      <c r="N228" s="248">
        <f>SUM(N229)</f>
        <v>0</v>
      </c>
      <c r="O228" s="251">
        <f t="shared" si="18"/>
        <v>0</v>
      </c>
      <c r="P228" s="74"/>
    </row>
    <row r="229" spans="1:16" ht="24">
      <c r="A229" s="66">
        <v>5269</v>
      </c>
      <c r="B229" s="115" t="s">
        <v>236</v>
      </c>
      <c r="C229" s="116">
        <f t="shared" si="14"/>
        <v>0</v>
      </c>
      <c r="D229" s="122"/>
      <c r="E229" s="243"/>
      <c r="F229" s="244">
        <f t="shared" si="15"/>
        <v>0</v>
      </c>
      <c r="G229" s="122"/>
      <c r="H229" s="123"/>
      <c r="I229" s="124">
        <f t="shared" si="16"/>
        <v>0</v>
      </c>
      <c r="J229" s="122"/>
      <c r="K229" s="123"/>
      <c r="L229" s="124">
        <f t="shared" si="17"/>
        <v>0</v>
      </c>
      <c r="M229" s="245"/>
      <c r="N229" s="243"/>
      <c r="O229" s="124">
        <f t="shared" si="18"/>
        <v>0</v>
      </c>
      <c r="P229" s="74"/>
    </row>
    <row r="230" spans="1:16" ht="24">
      <c r="A230" s="233">
        <v>5270</v>
      </c>
      <c r="B230" s="162" t="s">
        <v>237</v>
      </c>
      <c r="C230" s="268">
        <f t="shared" si="14"/>
        <v>0</v>
      </c>
      <c r="D230" s="256"/>
      <c r="E230" s="254"/>
      <c r="F230" s="255">
        <f t="shared" si="15"/>
        <v>0</v>
      </c>
      <c r="G230" s="256"/>
      <c r="H230" s="253"/>
      <c r="I230" s="257">
        <f t="shared" si="16"/>
        <v>0</v>
      </c>
      <c r="J230" s="256"/>
      <c r="K230" s="253"/>
      <c r="L230" s="257">
        <f t="shared" si="17"/>
        <v>0</v>
      </c>
      <c r="M230" s="258"/>
      <c r="N230" s="254"/>
      <c r="O230" s="257">
        <f t="shared" si="18"/>
        <v>0</v>
      </c>
      <c r="P230" s="172"/>
    </row>
    <row r="231" spans="1:16" ht="12">
      <c r="A231" s="217">
        <v>6000</v>
      </c>
      <c r="B231" s="217" t="s">
        <v>238</v>
      </c>
      <c r="C231" s="218">
        <f t="shared" si="14"/>
        <v>0</v>
      </c>
      <c r="D231" s="222">
        <f>D232+D252+D259</f>
        <v>0</v>
      </c>
      <c r="E231" s="220">
        <f>E232+E252+E259</f>
        <v>0</v>
      </c>
      <c r="F231" s="221">
        <f t="shared" si="15"/>
        <v>0</v>
      </c>
      <c r="G231" s="222">
        <f>G232+G252+G259</f>
        <v>0</v>
      </c>
      <c r="H231" s="219">
        <f>H232+H252+H259</f>
        <v>0</v>
      </c>
      <c r="I231" s="223">
        <f t="shared" si="16"/>
        <v>0</v>
      </c>
      <c r="J231" s="222">
        <f>J232+J252+J259</f>
        <v>0</v>
      </c>
      <c r="K231" s="219">
        <f>K232+K252+K259</f>
        <v>0</v>
      </c>
      <c r="L231" s="223">
        <f t="shared" si="17"/>
        <v>0</v>
      </c>
      <c r="M231" s="224">
        <f>M232+M252+M259</f>
        <v>0</v>
      </c>
      <c r="N231" s="220">
        <f>N232+N252+N259</f>
        <v>0</v>
      </c>
      <c r="O231" s="223">
        <f t="shared" si="18"/>
        <v>0</v>
      </c>
      <c r="P231" s="225"/>
    </row>
    <row r="232" spans="1:16" ht="14.25" customHeight="1">
      <c r="A232" s="143">
        <v>6200</v>
      </c>
      <c r="B232" s="283" t="s">
        <v>239</v>
      </c>
      <c r="C232" s="296">
        <f>F232+I232+L232+O232</f>
        <v>0</v>
      </c>
      <c r="D232" s="299">
        <f>SUM(D233,D234,D236,D239,D245,D246,D247)</f>
        <v>0</v>
      </c>
      <c r="E232" s="230">
        <f>SUM(E233,E234,E236,E239,E245,E246,E247)</f>
        <v>0</v>
      </c>
      <c r="F232" s="298">
        <f>D232+E232</f>
        <v>0</v>
      </c>
      <c r="G232" s="299">
        <f>SUM(G233,G234,G236,G239,G245,G246,G247)</f>
        <v>0</v>
      </c>
      <c r="H232" s="297">
        <f>SUM(H233,H234,H236,H239,H245,H246,H247)</f>
        <v>0</v>
      </c>
      <c r="I232" s="231">
        <f t="shared" si="16"/>
        <v>0</v>
      </c>
      <c r="J232" s="299">
        <f>SUM(J233,J234,J236,J239,J245,J246,J247)</f>
        <v>0</v>
      </c>
      <c r="K232" s="297">
        <f>SUM(K233,K234,K236,K239,K245,K246,K247)</f>
        <v>0</v>
      </c>
      <c r="L232" s="231">
        <f t="shared" si="17"/>
        <v>0</v>
      </c>
      <c r="M232" s="229">
        <f>SUM(M233,M234,M236,M239,M245,M246,M247)</f>
        <v>0</v>
      </c>
      <c r="N232" s="230">
        <f>SUM(N233,N234,N236,N239,N245,N246,N247)</f>
        <v>0</v>
      </c>
      <c r="O232" s="231">
        <f t="shared" si="18"/>
        <v>0</v>
      </c>
      <c r="P232" s="232"/>
    </row>
    <row r="233" spans="1:16" ht="24">
      <c r="A233" s="260">
        <v>6220</v>
      </c>
      <c r="B233" s="104" t="s">
        <v>240</v>
      </c>
      <c r="C233" s="264">
        <f t="shared" si="14"/>
        <v>0</v>
      </c>
      <c r="D233" s="111"/>
      <c r="E233" s="240"/>
      <c r="F233" s="241">
        <f t="shared" si="15"/>
        <v>0</v>
      </c>
      <c r="G233" s="111"/>
      <c r="H233" s="112"/>
      <c r="I233" s="113">
        <f t="shared" si="16"/>
        <v>0</v>
      </c>
      <c r="J233" s="111"/>
      <c r="K233" s="112"/>
      <c r="L233" s="113">
        <f t="shared" si="17"/>
        <v>0</v>
      </c>
      <c r="M233" s="242"/>
      <c r="N233" s="240"/>
      <c r="O233" s="113">
        <f t="shared" si="18"/>
        <v>0</v>
      </c>
      <c r="P233" s="64"/>
    </row>
    <row r="234" spans="1:16" ht="12">
      <c r="A234" s="246">
        <v>6230</v>
      </c>
      <c r="B234" s="115" t="s">
        <v>241</v>
      </c>
      <c r="C234" s="249">
        <f t="shared" si="14"/>
        <v>0</v>
      </c>
      <c r="D234" s="122">
        <f>SUM(D235)</f>
        <v>0</v>
      </c>
      <c r="E234" s="123">
        <f>SUM(E235)</f>
        <v>0</v>
      </c>
      <c r="F234" s="249">
        <f t="shared" si="15"/>
        <v>0</v>
      </c>
      <c r="G234" s="122">
        <f>SUM(G235)</f>
        <v>0</v>
      </c>
      <c r="H234" s="123">
        <f>SUM(H235)</f>
        <v>0</v>
      </c>
      <c r="I234" s="251">
        <f t="shared" si="16"/>
        <v>0</v>
      </c>
      <c r="J234" s="122">
        <f>SUM(J235)</f>
        <v>0</v>
      </c>
      <c r="K234" s="123">
        <f>SUM(K235)</f>
        <v>0</v>
      </c>
      <c r="L234" s="251">
        <f t="shared" si="17"/>
        <v>0</v>
      </c>
      <c r="M234" s="122">
        <f>SUM(M235)</f>
        <v>0</v>
      </c>
      <c r="N234" s="123">
        <f>SUM(N235)</f>
        <v>0</v>
      </c>
      <c r="O234" s="251">
        <f t="shared" si="18"/>
        <v>0</v>
      </c>
      <c r="P234" s="74"/>
    </row>
    <row r="235" spans="1:16" ht="24">
      <c r="A235" s="66">
        <v>6239</v>
      </c>
      <c r="B235" s="104" t="s">
        <v>242</v>
      </c>
      <c r="C235" s="249">
        <f t="shared" si="14"/>
        <v>0</v>
      </c>
      <c r="D235" s="122"/>
      <c r="E235" s="243"/>
      <c r="F235" s="249">
        <f t="shared" si="15"/>
        <v>0</v>
      </c>
      <c r="G235" s="122"/>
      <c r="H235" s="123"/>
      <c r="I235" s="251">
        <f t="shared" si="16"/>
        <v>0</v>
      </c>
      <c r="J235" s="122"/>
      <c r="K235" s="123"/>
      <c r="L235" s="251">
        <f t="shared" si="17"/>
        <v>0</v>
      </c>
      <c r="M235" s="245"/>
      <c r="N235" s="243"/>
      <c r="O235" s="251">
        <f t="shared" si="18"/>
        <v>0</v>
      </c>
      <c r="P235" s="74"/>
    </row>
    <row r="236" spans="1:16" ht="24">
      <c r="A236" s="246">
        <v>6240</v>
      </c>
      <c r="B236" s="115" t="s">
        <v>243</v>
      </c>
      <c r="C236" s="249">
        <f t="shared" si="14"/>
        <v>0</v>
      </c>
      <c r="D236" s="250">
        <f>SUM(D237:D238)</f>
        <v>0</v>
      </c>
      <c r="E236" s="248">
        <f>SUM(E237:E238)</f>
        <v>0</v>
      </c>
      <c r="F236" s="249">
        <f t="shared" si="15"/>
        <v>0</v>
      </c>
      <c r="G236" s="250">
        <f>SUM(G237:G238)</f>
        <v>0</v>
      </c>
      <c r="H236" s="247">
        <f>SUM(H237:H238)</f>
        <v>0</v>
      </c>
      <c r="I236" s="251">
        <f t="shared" si="16"/>
        <v>0</v>
      </c>
      <c r="J236" s="250">
        <f>SUM(J237:J238)</f>
        <v>0</v>
      </c>
      <c r="K236" s="247">
        <f>SUM(K237:K238)</f>
        <v>0</v>
      </c>
      <c r="L236" s="251">
        <f t="shared" si="17"/>
        <v>0</v>
      </c>
      <c r="M236" s="252">
        <f>SUM(M237:M238)</f>
        <v>0</v>
      </c>
      <c r="N236" s="248">
        <f>SUM(N237:N238)</f>
        <v>0</v>
      </c>
      <c r="O236" s="251">
        <f t="shared" si="18"/>
        <v>0</v>
      </c>
      <c r="P236" s="74"/>
    </row>
    <row r="237" spans="1:16" ht="12">
      <c r="A237" s="66">
        <v>6241</v>
      </c>
      <c r="B237" s="115" t="s">
        <v>244</v>
      </c>
      <c r="C237" s="249">
        <f t="shared" si="14"/>
        <v>0</v>
      </c>
      <c r="D237" s="122"/>
      <c r="E237" s="243"/>
      <c r="F237" s="244">
        <f t="shared" si="15"/>
        <v>0</v>
      </c>
      <c r="G237" s="122"/>
      <c r="H237" s="123"/>
      <c r="I237" s="124">
        <f t="shared" si="16"/>
        <v>0</v>
      </c>
      <c r="J237" s="122"/>
      <c r="K237" s="123"/>
      <c r="L237" s="124">
        <f t="shared" si="17"/>
        <v>0</v>
      </c>
      <c r="M237" s="245"/>
      <c r="N237" s="243"/>
      <c r="O237" s="124">
        <f t="shared" si="18"/>
        <v>0</v>
      </c>
      <c r="P237" s="74"/>
    </row>
    <row r="238" spans="1:16" ht="12">
      <c r="A238" s="66">
        <v>6242</v>
      </c>
      <c r="B238" s="115" t="s">
        <v>245</v>
      </c>
      <c r="C238" s="249">
        <f t="shared" si="14"/>
        <v>0</v>
      </c>
      <c r="D238" s="122"/>
      <c r="E238" s="243"/>
      <c r="F238" s="244">
        <f t="shared" si="15"/>
        <v>0</v>
      </c>
      <c r="G238" s="122"/>
      <c r="H238" s="123"/>
      <c r="I238" s="124">
        <f t="shared" si="16"/>
        <v>0</v>
      </c>
      <c r="J238" s="122"/>
      <c r="K238" s="123"/>
      <c r="L238" s="124">
        <f t="shared" si="17"/>
        <v>0</v>
      </c>
      <c r="M238" s="245"/>
      <c r="N238" s="243"/>
      <c r="O238" s="124">
        <f t="shared" si="18"/>
        <v>0</v>
      </c>
      <c r="P238" s="74"/>
    </row>
    <row r="239" spans="1:16" ht="25.5" customHeight="1">
      <c r="A239" s="246">
        <v>6250</v>
      </c>
      <c r="B239" s="115" t="s">
        <v>246</v>
      </c>
      <c r="C239" s="249">
        <f t="shared" si="14"/>
        <v>0</v>
      </c>
      <c r="D239" s="250">
        <f>SUM(D240:D244)</f>
        <v>0</v>
      </c>
      <c r="E239" s="248">
        <f>SUM(E240:E244)</f>
        <v>0</v>
      </c>
      <c r="F239" s="249">
        <f t="shared" si="15"/>
        <v>0</v>
      </c>
      <c r="G239" s="250">
        <f>SUM(G240:G244)</f>
        <v>0</v>
      </c>
      <c r="H239" s="247">
        <f>SUM(H240:H244)</f>
        <v>0</v>
      </c>
      <c r="I239" s="251">
        <f t="shared" si="16"/>
        <v>0</v>
      </c>
      <c r="J239" s="250">
        <f>SUM(J240:J244)</f>
        <v>0</v>
      </c>
      <c r="K239" s="247">
        <f>SUM(K240:K244)</f>
        <v>0</v>
      </c>
      <c r="L239" s="251">
        <f t="shared" si="17"/>
        <v>0</v>
      </c>
      <c r="M239" s="252">
        <f>SUM(M240:M244)</f>
        <v>0</v>
      </c>
      <c r="N239" s="248">
        <f>SUM(N240:N244)</f>
        <v>0</v>
      </c>
      <c r="O239" s="251">
        <f t="shared" si="18"/>
        <v>0</v>
      </c>
      <c r="P239" s="74"/>
    </row>
    <row r="240" spans="1:16" ht="14.25" customHeight="1">
      <c r="A240" s="66">
        <v>6252</v>
      </c>
      <c r="B240" s="115" t="s">
        <v>247</v>
      </c>
      <c r="C240" s="249">
        <f t="shared" si="14"/>
        <v>0</v>
      </c>
      <c r="D240" s="122"/>
      <c r="E240" s="243"/>
      <c r="F240" s="244">
        <f t="shared" si="15"/>
        <v>0</v>
      </c>
      <c r="G240" s="122"/>
      <c r="H240" s="123"/>
      <c r="I240" s="124">
        <f t="shared" si="16"/>
        <v>0</v>
      </c>
      <c r="J240" s="122"/>
      <c r="K240" s="123"/>
      <c r="L240" s="124">
        <f t="shared" si="17"/>
        <v>0</v>
      </c>
      <c r="M240" s="245"/>
      <c r="N240" s="243"/>
      <c r="O240" s="124">
        <f t="shared" si="18"/>
        <v>0</v>
      </c>
      <c r="P240" s="74"/>
    </row>
    <row r="241" spans="1:16" ht="14.25" customHeight="1">
      <c r="A241" s="66">
        <v>6253</v>
      </c>
      <c r="B241" s="115" t="s">
        <v>248</v>
      </c>
      <c r="C241" s="249">
        <f t="shared" si="14"/>
        <v>0</v>
      </c>
      <c r="D241" s="122"/>
      <c r="E241" s="243"/>
      <c r="F241" s="244">
        <f t="shared" si="15"/>
        <v>0</v>
      </c>
      <c r="G241" s="122"/>
      <c r="H241" s="123"/>
      <c r="I241" s="124">
        <f t="shared" si="16"/>
        <v>0</v>
      </c>
      <c r="J241" s="122"/>
      <c r="K241" s="123"/>
      <c r="L241" s="124">
        <f t="shared" si="17"/>
        <v>0</v>
      </c>
      <c r="M241" s="245"/>
      <c r="N241" s="243"/>
      <c r="O241" s="124">
        <f t="shared" si="18"/>
        <v>0</v>
      </c>
      <c r="P241" s="74"/>
    </row>
    <row r="242" spans="1:16" ht="24">
      <c r="A242" s="66">
        <v>6254</v>
      </c>
      <c r="B242" s="115" t="s">
        <v>249</v>
      </c>
      <c r="C242" s="249">
        <f t="shared" si="14"/>
        <v>0</v>
      </c>
      <c r="D242" s="122"/>
      <c r="E242" s="243"/>
      <c r="F242" s="244">
        <f t="shared" si="15"/>
        <v>0</v>
      </c>
      <c r="G242" s="122"/>
      <c r="H242" s="123"/>
      <c r="I242" s="124">
        <f t="shared" si="16"/>
        <v>0</v>
      </c>
      <c r="J242" s="122"/>
      <c r="K242" s="123"/>
      <c r="L242" s="124">
        <f t="shared" si="17"/>
        <v>0</v>
      </c>
      <c r="M242" s="245"/>
      <c r="N242" s="243"/>
      <c r="O242" s="124">
        <f t="shared" si="18"/>
        <v>0</v>
      </c>
      <c r="P242" s="74"/>
    </row>
    <row r="243" spans="1:16" ht="24">
      <c r="A243" s="66">
        <v>6255</v>
      </c>
      <c r="B243" s="115" t="s">
        <v>250</v>
      </c>
      <c r="C243" s="249">
        <f t="shared" si="14"/>
        <v>0</v>
      </c>
      <c r="D243" s="122"/>
      <c r="E243" s="243"/>
      <c r="F243" s="244">
        <f t="shared" si="15"/>
        <v>0</v>
      </c>
      <c r="G243" s="122"/>
      <c r="H243" s="123"/>
      <c r="I243" s="124">
        <f t="shared" si="16"/>
        <v>0</v>
      </c>
      <c r="J243" s="122"/>
      <c r="K243" s="123"/>
      <c r="L243" s="124">
        <f t="shared" si="17"/>
        <v>0</v>
      </c>
      <c r="M243" s="245"/>
      <c r="N243" s="243"/>
      <c r="O243" s="124">
        <f t="shared" si="18"/>
        <v>0</v>
      </c>
      <c r="P243" s="74"/>
    </row>
    <row r="244" spans="1:16" ht="12">
      <c r="A244" s="66">
        <v>6259</v>
      </c>
      <c r="B244" s="115" t="s">
        <v>251</v>
      </c>
      <c r="C244" s="249">
        <f t="shared" si="14"/>
        <v>0</v>
      </c>
      <c r="D244" s="122"/>
      <c r="E244" s="243"/>
      <c r="F244" s="244">
        <f t="shared" si="15"/>
        <v>0</v>
      </c>
      <c r="G244" s="122"/>
      <c r="H244" s="123"/>
      <c r="I244" s="124">
        <f t="shared" si="16"/>
        <v>0</v>
      </c>
      <c r="J244" s="122"/>
      <c r="K244" s="123"/>
      <c r="L244" s="124">
        <f t="shared" si="17"/>
        <v>0</v>
      </c>
      <c r="M244" s="245"/>
      <c r="N244" s="243"/>
      <c r="O244" s="124">
        <f t="shared" si="18"/>
        <v>0</v>
      </c>
      <c r="P244" s="74"/>
    </row>
    <row r="245" spans="1:16" ht="37.5" customHeight="1">
      <c r="A245" s="246">
        <v>6260</v>
      </c>
      <c r="B245" s="115" t="s">
        <v>252</v>
      </c>
      <c r="C245" s="249">
        <f t="shared" si="14"/>
        <v>0</v>
      </c>
      <c r="D245" s="122"/>
      <c r="E245" s="243"/>
      <c r="F245" s="244">
        <f aca="true" t="shared" si="19" ref="F245:F286">D245+E245</f>
        <v>0</v>
      </c>
      <c r="G245" s="122"/>
      <c r="H245" s="123"/>
      <c r="I245" s="124">
        <f aca="true" t="shared" si="20" ref="I245:I286">G245+H245</f>
        <v>0</v>
      </c>
      <c r="J245" s="122"/>
      <c r="K245" s="123"/>
      <c r="L245" s="124">
        <f aca="true" t="shared" si="21" ref="L245:L286">J245+K245</f>
        <v>0</v>
      </c>
      <c r="M245" s="245"/>
      <c r="N245" s="243"/>
      <c r="O245" s="124">
        <f aca="true" t="shared" si="22" ref="O245:O276">M245+N245</f>
        <v>0</v>
      </c>
      <c r="P245" s="74"/>
    </row>
    <row r="246" spans="1:16" ht="12">
      <c r="A246" s="246">
        <v>6270</v>
      </c>
      <c r="B246" s="115" t="s">
        <v>253</v>
      </c>
      <c r="C246" s="249">
        <f t="shared" si="14"/>
        <v>0</v>
      </c>
      <c r="D246" s="122"/>
      <c r="E246" s="243"/>
      <c r="F246" s="244">
        <f t="shared" si="19"/>
        <v>0</v>
      </c>
      <c r="G246" s="122"/>
      <c r="H246" s="123"/>
      <c r="I246" s="124">
        <f t="shared" si="20"/>
        <v>0</v>
      </c>
      <c r="J246" s="122"/>
      <c r="K246" s="123"/>
      <c r="L246" s="124">
        <f t="shared" si="21"/>
        <v>0</v>
      </c>
      <c r="M246" s="245"/>
      <c r="N246" s="243"/>
      <c r="O246" s="124">
        <f t="shared" si="22"/>
        <v>0</v>
      </c>
      <c r="P246" s="74"/>
    </row>
    <row r="247" spans="1:16" ht="24.75" customHeight="1">
      <c r="A247" s="260">
        <v>6290</v>
      </c>
      <c r="B247" s="104" t="s">
        <v>254</v>
      </c>
      <c r="C247" s="249">
        <f t="shared" si="14"/>
        <v>0</v>
      </c>
      <c r="D247" s="265">
        <f>SUM(D248:D251)</f>
        <v>0</v>
      </c>
      <c r="E247" s="263">
        <f>SUM(E248:E251)</f>
        <v>0</v>
      </c>
      <c r="F247" s="264">
        <f t="shared" si="19"/>
        <v>0</v>
      </c>
      <c r="G247" s="265">
        <f>SUM(G248:G251)</f>
        <v>0</v>
      </c>
      <c r="H247" s="262">
        <f>SUM(H248:H251)</f>
        <v>0</v>
      </c>
      <c r="I247" s="266">
        <f t="shared" si="20"/>
        <v>0</v>
      </c>
      <c r="J247" s="265">
        <f>SUM(J248:J251)</f>
        <v>0</v>
      </c>
      <c r="K247" s="262">
        <f>SUM(K248:K251)</f>
        <v>0</v>
      </c>
      <c r="L247" s="266">
        <f t="shared" si="21"/>
        <v>0</v>
      </c>
      <c r="M247" s="284">
        <f>SUM(M248:M251)</f>
        <v>0</v>
      </c>
      <c r="N247" s="285">
        <f>SUM(N248:N251)</f>
        <v>0</v>
      </c>
      <c r="O247" s="286">
        <f t="shared" si="22"/>
        <v>0</v>
      </c>
      <c r="P247" s="287"/>
    </row>
    <row r="248" spans="1:16" ht="12">
      <c r="A248" s="66">
        <v>6291</v>
      </c>
      <c r="B248" s="115" t="s">
        <v>255</v>
      </c>
      <c r="C248" s="249">
        <f t="shared" si="14"/>
        <v>0</v>
      </c>
      <c r="D248" s="122"/>
      <c r="E248" s="243"/>
      <c r="F248" s="244">
        <f t="shared" si="19"/>
        <v>0</v>
      </c>
      <c r="G248" s="122"/>
      <c r="H248" s="123"/>
      <c r="I248" s="124">
        <f t="shared" si="20"/>
        <v>0</v>
      </c>
      <c r="J248" s="122"/>
      <c r="K248" s="123"/>
      <c r="L248" s="124">
        <f t="shared" si="21"/>
        <v>0</v>
      </c>
      <c r="M248" s="245"/>
      <c r="N248" s="243"/>
      <c r="O248" s="124">
        <f t="shared" si="22"/>
        <v>0</v>
      </c>
      <c r="P248" s="74"/>
    </row>
    <row r="249" spans="1:16" ht="12">
      <c r="A249" s="66">
        <v>6292</v>
      </c>
      <c r="B249" s="115" t="s">
        <v>256</v>
      </c>
      <c r="C249" s="249">
        <f t="shared" si="14"/>
        <v>0</v>
      </c>
      <c r="D249" s="122"/>
      <c r="E249" s="243"/>
      <c r="F249" s="244">
        <f t="shared" si="19"/>
        <v>0</v>
      </c>
      <c r="G249" s="122"/>
      <c r="H249" s="123"/>
      <c r="I249" s="124">
        <f t="shared" si="20"/>
        <v>0</v>
      </c>
      <c r="J249" s="122"/>
      <c r="K249" s="123"/>
      <c r="L249" s="124">
        <f t="shared" si="21"/>
        <v>0</v>
      </c>
      <c r="M249" s="245"/>
      <c r="N249" s="243"/>
      <c r="O249" s="124">
        <f t="shared" si="22"/>
        <v>0</v>
      </c>
      <c r="P249" s="74"/>
    </row>
    <row r="250" spans="1:16" ht="78.75" customHeight="1">
      <c r="A250" s="66">
        <v>6296</v>
      </c>
      <c r="B250" s="115" t="s">
        <v>257</v>
      </c>
      <c r="C250" s="249">
        <f t="shared" si="14"/>
        <v>0</v>
      </c>
      <c r="D250" s="122"/>
      <c r="E250" s="243"/>
      <c r="F250" s="244">
        <f t="shared" si="19"/>
        <v>0</v>
      </c>
      <c r="G250" s="122"/>
      <c r="H250" s="123"/>
      <c r="I250" s="124">
        <f t="shared" si="20"/>
        <v>0</v>
      </c>
      <c r="J250" s="122"/>
      <c r="K250" s="123"/>
      <c r="L250" s="124">
        <f t="shared" si="21"/>
        <v>0</v>
      </c>
      <c r="M250" s="245"/>
      <c r="N250" s="243"/>
      <c r="O250" s="124">
        <f t="shared" si="22"/>
        <v>0</v>
      </c>
      <c r="P250" s="74"/>
    </row>
    <row r="251" spans="1:16" ht="39.75" customHeight="1">
      <c r="A251" s="66">
        <v>6299</v>
      </c>
      <c r="B251" s="115" t="s">
        <v>258</v>
      </c>
      <c r="C251" s="249">
        <f t="shared" si="14"/>
        <v>0</v>
      </c>
      <c r="D251" s="122"/>
      <c r="E251" s="243"/>
      <c r="F251" s="244">
        <f t="shared" si="19"/>
        <v>0</v>
      </c>
      <c r="G251" s="122"/>
      <c r="H251" s="123"/>
      <c r="I251" s="124">
        <f t="shared" si="20"/>
        <v>0</v>
      </c>
      <c r="J251" s="122"/>
      <c r="K251" s="123"/>
      <c r="L251" s="124">
        <f t="shared" si="21"/>
        <v>0</v>
      </c>
      <c r="M251" s="245"/>
      <c r="N251" s="243"/>
      <c r="O251" s="124">
        <f t="shared" si="22"/>
        <v>0</v>
      </c>
      <c r="P251" s="74"/>
    </row>
    <row r="252" spans="1:16" ht="12">
      <c r="A252" s="88">
        <v>6300</v>
      </c>
      <c r="B252" s="226" t="s">
        <v>259</v>
      </c>
      <c r="C252" s="89">
        <f t="shared" si="14"/>
        <v>0</v>
      </c>
      <c r="D252" s="100">
        <f>SUM(D253,D257,D258)</f>
        <v>0</v>
      </c>
      <c r="E252" s="227">
        <f>SUM(E253,E257,E258)</f>
        <v>0</v>
      </c>
      <c r="F252" s="228">
        <f t="shared" si="19"/>
        <v>0</v>
      </c>
      <c r="G252" s="100">
        <f>SUM(G253,G257,G258)</f>
        <v>0</v>
      </c>
      <c r="H252" s="101">
        <f>SUM(H253,H257,H258)</f>
        <v>0</v>
      </c>
      <c r="I252" s="102">
        <f t="shared" si="20"/>
        <v>0</v>
      </c>
      <c r="J252" s="100">
        <f>SUM(J253,J257,J258)</f>
        <v>0</v>
      </c>
      <c r="K252" s="101">
        <f>SUM(K253,K257,K258)</f>
        <v>0</v>
      </c>
      <c r="L252" s="102">
        <f t="shared" si="21"/>
        <v>0</v>
      </c>
      <c r="M252" s="269">
        <f>SUM(M253,M257,M258)</f>
        <v>0</v>
      </c>
      <c r="N252" s="270">
        <f>SUM(N253,N257,N258)</f>
        <v>0</v>
      </c>
      <c r="O252" s="271">
        <f t="shared" si="22"/>
        <v>0</v>
      </c>
      <c r="P252" s="272"/>
    </row>
    <row r="253" spans="1:16" ht="24">
      <c r="A253" s="260">
        <v>6320</v>
      </c>
      <c r="B253" s="104" t="s">
        <v>260</v>
      </c>
      <c r="C253" s="286">
        <f t="shared" si="14"/>
        <v>0</v>
      </c>
      <c r="D253" s="265">
        <f>SUM(D254:D256)</f>
        <v>0</v>
      </c>
      <c r="E253" s="263">
        <f>SUM(E254:E256)</f>
        <v>0</v>
      </c>
      <c r="F253" s="264">
        <f t="shared" si="19"/>
        <v>0</v>
      </c>
      <c r="G253" s="265">
        <f>SUM(G254:G256)</f>
        <v>0</v>
      </c>
      <c r="H253" s="262">
        <f>SUM(H254:H256)</f>
        <v>0</v>
      </c>
      <c r="I253" s="266">
        <f t="shared" si="20"/>
        <v>0</v>
      </c>
      <c r="J253" s="265">
        <f>SUM(J254:J256)</f>
        <v>0</v>
      </c>
      <c r="K253" s="262">
        <f>SUM(K254:K256)</f>
        <v>0</v>
      </c>
      <c r="L253" s="266">
        <f t="shared" si="21"/>
        <v>0</v>
      </c>
      <c r="M253" s="267">
        <f>SUM(M254:M256)</f>
        <v>0</v>
      </c>
      <c r="N253" s="263">
        <f>SUM(N254:N256)</f>
        <v>0</v>
      </c>
      <c r="O253" s="266">
        <f t="shared" si="22"/>
        <v>0</v>
      </c>
      <c r="P253" s="64"/>
    </row>
    <row r="254" spans="1:16" ht="12">
      <c r="A254" s="66">
        <v>6322</v>
      </c>
      <c r="B254" s="115" t="s">
        <v>261</v>
      </c>
      <c r="C254" s="251">
        <f t="shared" si="14"/>
        <v>0</v>
      </c>
      <c r="D254" s="122"/>
      <c r="E254" s="243"/>
      <c r="F254" s="244">
        <f t="shared" si="19"/>
        <v>0</v>
      </c>
      <c r="G254" s="122"/>
      <c r="H254" s="123"/>
      <c r="I254" s="124">
        <f t="shared" si="20"/>
        <v>0</v>
      </c>
      <c r="J254" s="122"/>
      <c r="K254" s="123"/>
      <c r="L254" s="124">
        <f t="shared" si="21"/>
        <v>0</v>
      </c>
      <c r="M254" s="245"/>
      <c r="N254" s="243"/>
      <c r="O254" s="124">
        <f t="shared" si="22"/>
        <v>0</v>
      </c>
      <c r="P254" s="74"/>
    </row>
    <row r="255" spans="1:16" ht="24">
      <c r="A255" s="66">
        <v>6323</v>
      </c>
      <c r="B255" s="115" t="s">
        <v>262</v>
      </c>
      <c r="C255" s="251">
        <f t="shared" si="14"/>
        <v>0</v>
      </c>
      <c r="D255" s="122"/>
      <c r="E255" s="243"/>
      <c r="F255" s="244">
        <f t="shared" si="19"/>
        <v>0</v>
      </c>
      <c r="G255" s="122"/>
      <c r="H255" s="123"/>
      <c r="I255" s="124">
        <f t="shared" si="20"/>
        <v>0</v>
      </c>
      <c r="J255" s="122"/>
      <c r="K255" s="123"/>
      <c r="L255" s="124">
        <f t="shared" si="21"/>
        <v>0</v>
      </c>
      <c r="M255" s="245"/>
      <c r="N255" s="243"/>
      <c r="O255" s="124">
        <f t="shared" si="22"/>
        <v>0</v>
      </c>
      <c r="P255" s="74"/>
    </row>
    <row r="256" spans="1:16" ht="12">
      <c r="A256" s="56">
        <v>6329</v>
      </c>
      <c r="B256" s="104" t="s">
        <v>263</v>
      </c>
      <c r="C256" s="251">
        <f t="shared" si="14"/>
        <v>0</v>
      </c>
      <c r="D256" s="111"/>
      <c r="E256" s="240"/>
      <c r="F256" s="241">
        <f t="shared" si="19"/>
        <v>0</v>
      </c>
      <c r="G256" s="111"/>
      <c r="H256" s="112"/>
      <c r="I256" s="113">
        <f t="shared" si="20"/>
        <v>0</v>
      </c>
      <c r="J256" s="111"/>
      <c r="K256" s="112"/>
      <c r="L256" s="113">
        <f t="shared" si="21"/>
        <v>0</v>
      </c>
      <c r="M256" s="242"/>
      <c r="N256" s="240"/>
      <c r="O256" s="113">
        <f t="shared" si="22"/>
        <v>0</v>
      </c>
      <c r="P256" s="64"/>
    </row>
    <row r="257" spans="1:16" ht="24">
      <c r="A257" s="307">
        <v>6330</v>
      </c>
      <c r="B257" s="308" t="s">
        <v>264</v>
      </c>
      <c r="C257" s="251">
        <f aca="true" t="shared" si="23" ref="C257:C285">F257+I257+L257+O257</f>
        <v>0</v>
      </c>
      <c r="D257" s="293"/>
      <c r="E257" s="291"/>
      <c r="F257" s="292">
        <f t="shared" si="19"/>
        <v>0</v>
      </c>
      <c r="G257" s="293"/>
      <c r="H257" s="290"/>
      <c r="I257" s="294">
        <f t="shared" si="20"/>
        <v>0</v>
      </c>
      <c r="J257" s="293"/>
      <c r="K257" s="290"/>
      <c r="L257" s="294">
        <f t="shared" si="21"/>
        <v>0</v>
      </c>
      <c r="M257" s="295"/>
      <c r="N257" s="291"/>
      <c r="O257" s="294">
        <f t="shared" si="22"/>
        <v>0</v>
      </c>
      <c r="P257" s="287"/>
    </row>
    <row r="258" spans="1:16" ht="12">
      <c r="A258" s="246">
        <v>6360</v>
      </c>
      <c r="B258" s="115" t="s">
        <v>265</v>
      </c>
      <c r="C258" s="251">
        <f t="shared" si="23"/>
        <v>0</v>
      </c>
      <c r="D258" s="122"/>
      <c r="E258" s="243"/>
      <c r="F258" s="244">
        <f t="shared" si="19"/>
        <v>0</v>
      </c>
      <c r="G258" s="122"/>
      <c r="H258" s="123"/>
      <c r="I258" s="124">
        <f t="shared" si="20"/>
        <v>0</v>
      </c>
      <c r="J258" s="122"/>
      <c r="K258" s="123"/>
      <c r="L258" s="124">
        <f t="shared" si="21"/>
        <v>0</v>
      </c>
      <c r="M258" s="245"/>
      <c r="N258" s="243"/>
      <c r="O258" s="124">
        <f t="shared" si="22"/>
        <v>0</v>
      </c>
      <c r="P258" s="74"/>
    </row>
    <row r="259" spans="1:16" ht="36">
      <c r="A259" s="88">
        <v>6400</v>
      </c>
      <c r="B259" s="226" t="s">
        <v>266</v>
      </c>
      <c r="C259" s="89">
        <f t="shared" si="23"/>
        <v>0</v>
      </c>
      <c r="D259" s="100">
        <f>SUM(D260,D264)</f>
        <v>0</v>
      </c>
      <c r="E259" s="227">
        <f>SUM(E260,E264)</f>
        <v>0</v>
      </c>
      <c r="F259" s="228">
        <f t="shared" si="19"/>
        <v>0</v>
      </c>
      <c r="G259" s="100">
        <f>SUM(G260,G264)</f>
        <v>0</v>
      </c>
      <c r="H259" s="101">
        <f>SUM(H260,H264)</f>
        <v>0</v>
      </c>
      <c r="I259" s="102">
        <f t="shared" si="20"/>
        <v>0</v>
      </c>
      <c r="J259" s="100">
        <f>SUM(J260,J264)</f>
        <v>0</v>
      </c>
      <c r="K259" s="101">
        <f>SUM(K260,K264)</f>
        <v>0</v>
      </c>
      <c r="L259" s="102">
        <f t="shared" si="21"/>
        <v>0</v>
      </c>
      <c r="M259" s="269">
        <f>SUM(M260,M264)</f>
        <v>0</v>
      </c>
      <c r="N259" s="270">
        <f>SUM(N260,N264)</f>
        <v>0</v>
      </c>
      <c r="O259" s="271">
        <f t="shared" si="22"/>
        <v>0</v>
      </c>
      <c r="P259" s="272"/>
    </row>
    <row r="260" spans="1:16" ht="24">
      <c r="A260" s="260">
        <v>6410</v>
      </c>
      <c r="B260" s="104" t="s">
        <v>267</v>
      </c>
      <c r="C260" s="266">
        <f t="shared" si="23"/>
        <v>0</v>
      </c>
      <c r="D260" s="265">
        <f>SUM(D261:D263)</f>
        <v>0</v>
      </c>
      <c r="E260" s="263">
        <f>SUM(E261:E263)</f>
        <v>0</v>
      </c>
      <c r="F260" s="264">
        <f t="shared" si="19"/>
        <v>0</v>
      </c>
      <c r="G260" s="265">
        <f>SUM(G261:G263)</f>
        <v>0</v>
      </c>
      <c r="H260" s="262">
        <f>SUM(H261:H263)</f>
        <v>0</v>
      </c>
      <c r="I260" s="266">
        <f t="shared" si="20"/>
        <v>0</v>
      </c>
      <c r="J260" s="265">
        <f>SUM(J261:J263)</f>
        <v>0</v>
      </c>
      <c r="K260" s="262">
        <f>SUM(K261:K263)</f>
        <v>0</v>
      </c>
      <c r="L260" s="266">
        <f t="shared" si="21"/>
        <v>0</v>
      </c>
      <c r="M260" s="279">
        <f>SUM(M261:M263)</f>
        <v>0</v>
      </c>
      <c r="N260" s="280">
        <f>SUM(N261:N263)</f>
        <v>0</v>
      </c>
      <c r="O260" s="281">
        <f t="shared" si="22"/>
        <v>0</v>
      </c>
      <c r="P260" s="138"/>
    </row>
    <row r="261" spans="1:16" ht="12">
      <c r="A261" s="66">
        <v>6411</v>
      </c>
      <c r="B261" s="309" t="s">
        <v>268</v>
      </c>
      <c r="C261" s="249">
        <f t="shared" si="23"/>
        <v>0</v>
      </c>
      <c r="D261" s="122"/>
      <c r="E261" s="243"/>
      <c r="F261" s="244">
        <f t="shared" si="19"/>
        <v>0</v>
      </c>
      <c r="G261" s="122"/>
      <c r="H261" s="123"/>
      <c r="I261" s="124">
        <f t="shared" si="20"/>
        <v>0</v>
      </c>
      <c r="J261" s="122"/>
      <c r="K261" s="123"/>
      <c r="L261" s="124">
        <f t="shared" si="21"/>
        <v>0</v>
      </c>
      <c r="M261" s="245"/>
      <c r="N261" s="243"/>
      <c r="O261" s="124">
        <f t="shared" si="22"/>
        <v>0</v>
      </c>
      <c r="P261" s="74"/>
    </row>
    <row r="262" spans="1:16" ht="46.5" customHeight="1">
      <c r="A262" s="66">
        <v>6412</v>
      </c>
      <c r="B262" s="115" t="s">
        <v>269</v>
      </c>
      <c r="C262" s="249">
        <f t="shared" si="23"/>
        <v>0</v>
      </c>
      <c r="D262" s="122"/>
      <c r="E262" s="243"/>
      <c r="F262" s="244">
        <f t="shared" si="19"/>
        <v>0</v>
      </c>
      <c r="G262" s="122"/>
      <c r="H262" s="123"/>
      <c r="I262" s="124">
        <f t="shared" si="20"/>
        <v>0</v>
      </c>
      <c r="J262" s="122"/>
      <c r="K262" s="123"/>
      <c r="L262" s="124">
        <f t="shared" si="21"/>
        <v>0</v>
      </c>
      <c r="M262" s="245"/>
      <c r="N262" s="243"/>
      <c r="O262" s="124">
        <f t="shared" si="22"/>
        <v>0</v>
      </c>
      <c r="P262" s="74"/>
    </row>
    <row r="263" spans="1:16" ht="36">
      <c r="A263" s="66">
        <v>6419</v>
      </c>
      <c r="B263" s="115" t="s">
        <v>270</v>
      </c>
      <c r="C263" s="249">
        <f t="shared" si="23"/>
        <v>0</v>
      </c>
      <c r="D263" s="122"/>
      <c r="E263" s="243"/>
      <c r="F263" s="244">
        <f t="shared" si="19"/>
        <v>0</v>
      </c>
      <c r="G263" s="122"/>
      <c r="H263" s="123"/>
      <c r="I263" s="124">
        <f t="shared" si="20"/>
        <v>0</v>
      </c>
      <c r="J263" s="122"/>
      <c r="K263" s="123"/>
      <c r="L263" s="124">
        <f t="shared" si="21"/>
        <v>0</v>
      </c>
      <c r="M263" s="245"/>
      <c r="N263" s="243"/>
      <c r="O263" s="124">
        <f t="shared" si="22"/>
        <v>0</v>
      </c>
      <c r="P263" s="74"/>
    </row>
    <row r="264" spans="1:16" ht="36">
      <c r="A264" s="246">
        <v>6420</v>
      </c>
      <c r="B264" s="115" t="s">
        <v>271</v>
      </c>
      <c r="C264" s="249">
        <f t="shared" si="23"/>
        <v>0</v>
      </c>
      <c r="D264" s="250">
        <f>SUM(D265:D268)</f>
        <v>0</v>
      </c>
      <c r="E264" s="248">
        <f>SUM(E265:E268)</f>
        <v>0</v>
      </c>
      <c r="F264" s="249">
        <f t="shared" si="19"/>
        <v>0</v>
      </c>
      <c r="G264" s="250">
        <f>SUM(G265:G268)</f>
        <v>0</v>
      </c>
      <c r="H264" s="247">
        <f>SUM(H265:H268)</f>
        <v>0</v>
      </c>
      <c r="I264" s="251">
        <f t="shared" si="20"/>
        <v>0</v>
      </c>
      <c r="J264" s="250">
        <f>SUM(J265:J268)</f>
        <v>0</v>
      </c>
      <c r="K264" s="247">
        <f>SUM(K265:K268)</f>
        <v>0</v>
      </c>
      <c r="L264" s="251">
        <f t="shared" si="21"/>
        <v>0</v>
      </c>
      <c r="M264" s="252">
        <f>SUM(M265:M268)</f>
        <v>0</v>
      </c>
      <c r="N264" s="248">
        <f>SUM(N265:N268)</f>
        <v>0</v>
      </c>
      <c r="O264" s="251">
        <f t="shared" si="22"/>
        <v>0</v>
      </c>
      <c r="P264" s="74"/>
    </row>
    <row r="265" spans="1:16" ht="12">
      <c r="A265" s="66">
        <v>6421</v>
      </c>
      <c r="B265" s="115" t="s">
        <v>272</v>
      </c>
      <c r="C265" s="249">
        <f t="shared" si="23"/>
        <v>0</v>
      </c>
      <c r="D265" s="122"/>
      <c r="E265" s="243"/>
      <c r="F265" s="244">
        <f t="shared" si="19"/>
        <v>0</v>
      </c>
      <c r="G265" s="122"/>
      <c r="H265" s="123"/>
      <c r="I265" s="124">
        <f t="shared" si="20"/>
        <v>0</v>
      </c>
      <c r="J265" s="122"/>
      <c r="K265" s="123"/>
      <c r="L265" s="124">
        <f t="shared" si="21"/>
        <v>0</v>
      </c>
      <c r="M265" s="245"/>
      <c r="N265" s="243"/>
      <c r="O265" s="124">
        <f t="shared" si="22"/>
        <v>0</v>
      </c>
      <c r="P265" s="74"/>
    </row>
    <row r="266" spans="1:16" ht="12">
      <c r="A266" s="66">
        <v>6422</v>
      </c>
      <c r="B266" s="115" t="s">
        <v>273</v>
      </c>
      <c r="C266" s="249">
        <f t="shared" si="23"/>
        <v>0</v>
      </c>
      <c r="D266" s="122"/>
      <c r="E266" s="243"/>
      <c r="F266" s="244">
        <f t="shared" si="19"/>
        <v>0</v>
      </c>
      <c r="G266" s="122"/>
      <c r="H266" s="123"/>
      <c r="I266" s="124">
        <f t="shared" si="20"/>
        <v>0</v>
      </c>
      <c r="J266" s="122"/>
      <c r="K266" s="123"/>
      <c r="L266" s="124">
        <f t="shared" si="21"/>
        <v>0</v>
      </c>
      <c r="M266" s="245"/>
      <c r="N266" s="243"/>
      <c r="O266" s="124">
        <f t="shared" si="22"/>
        <v>0</v>
      </c>
      <c r="P266" s="74"/>
    </row>
    <row r="267" spans="1:16" ht="24">
      <c r="A267" s="66">
        <v>6423</v>
      </c>
      <c r="B267" s="115" t="s">
        <v>274</v>
      </c>
      <c r="C267" s="249">
        <f t="shared" si="23"/>
        <v>0</v>
      </c>
      <c r="D267" s="122"/>
      <c r="E267" s="243"/>
      <c r="F267" s="244">
        <f t="shared" si="19"/>
        <v>0</v>
      </c>
      <c r="G267" s="122"/>
      <c r="H267" s="123"/>
      <c r="I267" s="124">
        <f t="shared" si="20"/>
        <v>0</v>
      </c>
      <c r="J267" s="122"/>
      <c r="K267" s="123"/>
      <c r="L267" s="124">
        <f t="shared" si="21"/>
        <v>0</v>
      </c>
      <c r="M267" s="245"/>
      <c r="N267" s="243"/>
      <c r="O267" s="124">
        <f t="shared" si="22"/>
        <v>0</v>
      </c>
      <c r="P267" s="74"/>
    </row>
    <row r="268" spans="1:16" ht="36">
      <c r="A268" s="66">
        <v>6424</v>
      </c>
      <c r="B268" s="115" t="s">
        <v>275</v>
      </c>
      <c r="C268" s="249">
        <f t="shared" si="23"/>
        <v>0</v>
      </c>
      <c r="D268" s="122"/>
      <c r="E268" s="243"/>
      <c r="F268" s="244">
        <f t="shared" si="19"/>
        <v>0</v>
      </c>
      <c r="G268" s="122"/>
      <c r="H268" s="123"/>
      <c r="I268" s="124">
        <f t="shared" si="20"/>
        <v>0</v>
      </c>
      <c r="J268" s="122"/>
      <c r="K268" s="123"/>
      <c r="L268" s="124">
        <f t="shared" si="21"/>
        <v>0</v>
      </c>
      <c r="M268" s="245"/>
      <c r="N268" s="243"/>
      <c r="O268" s="124">
        <f t="shared" si="22"/>
        <v>0</v>
      </c>
      <c r="P268" s="74"/>
    </row>
    <row r="269" spans="1:16" ht="48.75" customHeight="1">
      <c r="A269" s="310">
        <v>7000</v>
      </c>
      <c r="B269" s="310" t="s">
        <v>276</v>
      </c>
      <c r="C269" s="311">
        <f t="shared" si="23"/>
        <v>0</v>
      </c>
      <c r="D269" s="315">
        <f>SUM(D270,D281)</f>
        <v>0</v>
      </c>
      <c r="E269" s="313">
        <f>SUM(E270,E281)</f>
        <v>0</v>
      </c>
      <c r="F269" s="314">
        <f t="shared" si="19"/>
        <v>0</v>
      </c>
      <c r="G269" s="315">
        <f>SUM(G270,G281)</f>
        <v>0</v>
      </c>
      <c r="H269" s="312">
        <f>SUM(H270,H281)</f>
        <v>0</v>
      </c>
      <c r="I269" s="316">
        <f t="shared" si="20"/>
        <v>0</v>
      </c>
      <c r="J269" s="315">
        <f>SUM(J270,J281)</f>
        <v>0</v>
      </c>
      <c r="K269" s="312">
        <f>SUM(K270,K281)</f>
        <v>0</v>
      </c>
      <c r="L269" s="316">
        <f t="shared" si="21"/>
        <v>0</v>
      </c>
      <c r="M269" s="317">
        <f>SUM(M270,M281)</f>
        <v>0</v>
      </c>
      <c r="N269" s="318">
        <f>SUM(N270,N281)</f>
        <v>0</v>
      </c>
      <c r="O269" s="319">
        <f t="shared" si="22"/>
        <v>0</v>
      </c>
      <c r="P269" s="320"/>
    </row>
    <row r="270" spans="1:16" ht="24">
      <c r="A270" s="88">
        <v>7200</v>
      </c>
      <c r="B270" s="226" t="s">
        <v>277</v>
      </c>
      <c r="C270" s="89">
        <f t="shared" si="23"/>
        <v>0</v>
      </c>
      <c r="D270" s="100">
        <f>SUM(D271,D272,D276,D277,D280)</f>
        <v>0</v>
      </c>
      <c r="E270" s="227">
        <f>SUM(E271,E272,E276,E277,E280)</f>
        <v>0</v>
      </c>
      <c r="F270" s="228">
        <f t="shared" si="19"/>
        <v>0</v>
      </c>
      <c r="G270" s="100">
        <f>SUM(G271,G272,G276,G277,G280)</f>
        <v>0</v>
      </c>
      <c r="H270" s="101">
        <f>SUM(H271,H272,H276,H277,H280)</f>
        <v>0</v>
      </c>
      <c r="I270" s="102">
        <f t="shared" si="20"/>
        <v>0</v>
      </c>
      <c r="J270" s="100">
        <f>SUM(J271,J272,J276,J277,J280)</f>
        <v>0</v>
      </c>
      <c r="K270" s="101">
        <f>SUM(K271,K272,K276,K277,K280)</f>
        <v>0</v>
      </c>
      <c r="L270" s="102">
        <f t="shared" si="21"/>
        <v>0</v>
      </c>
      <c r="M270" s="229">
        <f>SUM(M271,M272,M276,M277,M280)</f>
        <v>0</v>
      </c>
      <c r="N270" s="230">
        <f>SUM(N271,N272,N276,N277,N280)</f>
        <v>0</v>
      </c>
      <c r="O270" s="231">
        <f t="shared" si="22"/>
        <v>0</v>
      </c>
      <c r="P270" s="232"/>
    </row>
    <row r="271" spans="1:16" ht="24">
      <c r="A271" s="260">
        <v>7210</v>
      </c>
      <c r="B271" s="104" t="s">
        <v>278</v>
      </c>
      <c r="C271" s="105">
        <f t="shared" si="23"/>
        <v>0</v>
      </c>
      <c r="D271" s="111"/>
      <c r="E271" s="240"/>
      <c r="F271" s="241">
        <f t="shared" si="19"/>
        <v>0</v>
      </c>
      <c r="G271" s="111"/>
      <c r="H271" s="112"/>
      <c r="I271" s="113">
        <f t="shared" si="20"/>
        <v>0</v>
      </c>
      <c r="J271" s="111"/>
      <c r="K271" s="112"/>
      <c r="L271" s="113">
        <f t="shared" si="21"/>
        <v>0</v>
      </c>
      <c r="M271" s="242"/>
      <c r="N271" s="240"/>
      <c r="O271" s="113">
        <f t="shared" si="22"/>
        <v>0</v>
      </c>
      <c r="P271" s="64"/>
    </row>
    <row r="272" spans="1:16" s="321" customFormat="1" ht="36">
      <c r="A272" s="246">
        <v>7220</v>
      </c>
      <c r="B272" s="115" t="s">
        <v>279</v>
      </c>
      <c r="C272" s="116">
        <f t="shared" si="23"/>
        <v>0</v>
      </c>
      <c r="D272" s="250">
        <f>SUM(D273:D275)</f>
        <v>0</v>
      </c>
      <c r="E272" s="248">
        <f>SUM(E273:E275)</f>
        <v>0</v>
      </c>
      <c r="F272" s="249">
        <f t="shared" si="19"/>
        <v>0</v>
      </c>
      <c r="G272" s="250">
        <f>SUM(G273:G275)</f>
        <v>0</v>
      </c>
      <c r="H272" s="247">
        <f>SUM(H273:H275)</f>
        <v>0</v>
      </c>
      <c r="I272" s="251">
        <f t="shared" si="20"/>
        <v>0</v>
      </c>
      <c r="J272" s="250">
        <f>SUM(J273:J275)</f>
        <v>0</v>
      </c>
      <c r="K272" s="247">
        <f>SUM(K273:K275)</f>
        <v>0</v>
      </c>
      <c r="L272" s="251">
        <f t="shared" si="21"/>
        <v>0</v>
      </c>
      <c r="M272" s="252">
        <f>SUM(M273:M275)</f>
        <v>0</v>
      </c>
      <c r="N272" s="248">
        <f>SUM(N273:N275)</f>
        <v>0</v>
      </c>
      <c r="O272" s="251">
        <f t="shared" si="22"/>
        <v>0</v>
      </c>
      <c r="P272" s="74"/>
    </row>
    <row r="273" spans="1:16" s="321" customFormat="1" ht="36">
      <c r="A273" s="66">
        <v>7221</v>
      </c>
      <c r="B273" s="115" t="s">
        <v>280</v>
      </c>
      <c r="C273" s="116">
        <f t="shared" si="23"/>
        <v>0</v>
      </c>
      <c r="D273" s="122"/>
      <c r="E273" s="243"/>
      <c r="F273" s="244">
        <f t="shared" si="19"/>
        <v>0</v>
      </c>
      <c r="G273" s="122"/>
      <c r="H273" s="123"/>
      <c r="I273" s="124">
        <f t="shared" si="20"/>
        <v>0</v>
      </c>
      <c r="J273" s="122"/>
      <c r="K273" s="123"/>
      <c r="L273" s="124">
        <f t="shared" si="21"/>
        <v>0</v>
      </c>
      <c r="M273" s="245"/>
      <c r="N273" s="243"/>
      <c r="O273" s="124">
        <f t="shared" si="22"/>
        <v>0</v>
      </c>
      <c r="P273" s="74"/>
    </row>
    <row r="274" spans="1:16" s="321" customFormat="1" ht="36">
      <c r="A274" s="66">
        <v>7222</v>
      </c>
      <c r="B274" s="115" t="s">
        <v>281</v>
      </c>
      <c r="C274" s="116">
        <f t="shared" si="23"/>
        <v>0</v>
      </c>
      <c r="D274" s="122"/>
      <c r="E274" s="243"/>
      <c r="F274" s="244">
        <f t="shared" si="19"/>
        <v>0</v>
      </c>
      <c r="G274" s="122"/>
      <c r="H274" s="123"/>
      <c r="I274" s="124">
        <f t="shared" si="20"/>
        <v>0</v>
      </c>
      <c r="J274" s="122"/>
      <c r="K274" s="123"/>
      <c r="L274" s="124">
        <f t="shared" si="21"/>
        <v>0</v>
      </c>
      <c r="M274" s="245"/>
      <c r="N274" s="243"/>
      <c r="O274" s="124">
        <f t="shared" si="22"/>
        <v>0</v>
      </c>
      <c r="P274" s="74"/>
    </row>
    <row r="275" spans="1:16" s="321" customFormat="1" ht="36">
      <c r="A275" s="56">
        <v>7223</v>
      </c>
      <c r="B275" s="104" t="s">
        <v>282</v>
      </c>
      <c r="C275" s="116">
        <f t="shared" si="23"/>
        <v>0</v>
      </c>
      <c r="D275" s="111"/>
      <c r="E275" s="240"/>
      <c r="F275" s="241">
        <f t="shared" si="19"/>
        <v>0</v>
      </c>
      <c r="G275" s="111"/>
      <c r="H275" s="112"/>
      <c r="I275" s="113">
        <f t="shared" si="20"/>
        <v>0</v>
      </c>
      <c r="J275" s="111"/>
      <c r="K275" s="112"/>
      <c r="L275" s="113">
        <f t="shared" si="21"/>
        <v>0</v>
      </c>
      <c r="M275" s="242"/>
      <c r="N275" s="240"/>
      <c r="O275" s="113">
        <f t="shared" si="22"/>
        <v>0</v>
      </c>
      <c r="P275" s="64"/>
    </row>
    <row r="276" spans="1:16" ht="24">
      <c r="A276" s="246">
        <v>7230</v>
      </c>
      <c r="B276" s="115" t="s">
        <v>283</v>
      </c>
      <c r="C276" s="116">
        <f t="shared" si="23"/>
        <v>0</v>
      </c>
      <c r="D276" s="122"/>
      <c r="E276" s="243"/>
      <c r="F276" s="244">
        <f t="shared" si="19"/>
        <v>0</v>
      </c>
      <c r="G276" s="122"/>
      <c r="H276" s="123"/>
      <c r="I276" s="124">
        <f t="shared" si="20"/>
        <v>0</v>
      </c>
      <c r="J276" s="122"/>
      <c r="K276" s="123"/>
      <c r="L276" s="124">
        <f t="shared" si="21"/>
        <v>0</v>
      </c>
      <c r="M276" s="245"/>
      <c r="N276" s="243"/>
      <c r="O276" s="124">
        <f t="shared" si="22"/>
        <v>0</v>
      </c>
      <c r="P276" s="74"/>
    </row>
    <row r="277" spans="1:16" ht="24">
      <c r="A277" s="246">
        <v>7240</v>
      </c>
      <c r="B277" s="115" t="s">
        <v>284</v>
      </c>
      <c r="C277" s="116">
        <f t="shared" si="23"/>
        <v>0</v>
      </c>
      <c r="D277" s="250">
        <f>SUM(D278:D279)</f>
        <v>0</v>
      </c>
      <c r="E277" s="248">
        <f>SUM(E278:E279)</f>
        <v>0</v>
      </c>
      <c r="F277" s="249">
        <f t="shared" si="19"/>
        <v>0</v>
      </c>
      <c r="G277" s="250">
        <f>SUM(G278:G279)</f>
        <v>0</v>
      </c>
      <c r="H277" s="247">
        <f>SUM(H278:H279)</f>
        <v>0</v>
      </c>
      <c r="I277" s="251">
        <f t="shared" si="20"/>
        <v>0</v>
      </c>
      <c r="J277" s="250">
        <f>SUM(J278:J279)</f>
        <v>0</v>
      </c>
      <c r="K277" s="247">
        <f>SUM(K278:K279)</f>
        <v>0</v>
      </c>
      <c r="L277" s="251">
        <f t="shared" si="21"/>
        <v>0</v>
      </c>
      <c r="M277" s="252">
        <f>SUM(M278:M279)</f>
        <v>0</v>
      </c>
      <c r="N277" s="248">
        <f>SUM(N278:N279)</f>
        <v>0</v>
      </c>
      <c r="O277" s="251">
        <f>SUM(O278:O279)</f>
        <v>0</v>
      </c>
      <c r="P277" s="74"/>
    </row>
    <row r="278" spans="1:16" ht="48">
      <c r="A278" s="66">
        <v>7245</v>
      </c>
      <c r="B278" s="115" t="s">
        <v>285</v>
      </c>
      <c r="C278" s="116">
        <f t="shared" si="23"/>
        <v>0</v>
      </c>
      <c r="D278" s="122"/>
      <c r="E278" s="243"/>
      <c r="F278" s="244">
        <f t="shared" si="19"/>
        <v>0</v>
      </c>
      <c r="G278" s="122"/>
      <c r="H278" s="123"/>
      <c r="I278" s="124">
        <f t="shared" si="20"/>
        <v>0</v>
      </c>
      <c r="J278" s="122"/>
      <c r="K278" s="123"/>
      <c r="L278" s="124">
        <f t="shared" si="21"/>
        <v>0</v>
      </c>
      <c r="M278" s="245"/>
      <c r="N278" s="243"/>
      <c r="O278" s="124">
        <f>M278+N278</f>
        <v>0</v>
      </c>
      <c r="P278" s="74"/>
    </row>
    <row r="279" spans="1:16" ht="94.5" customHeight="1">
      <c r="A279" s="66">
        <v>7246</v>
      </c>
      <c r="B279" s="115" t="s">
        <v>286</v>
      </c>
      <c r="C279" s="116">
        <f t="shared" si="23"/>
        <v>0</v>
      </c>
      <c r="D279" s="122"/>
      <c r="E279" s="243"/>
      <c r="F279" s="244">
        <f t="shared" si="19"/>
        <v>0</v>
      </c>
      <c r="G279" s="122"/>
      <c r="H279" s="123"/>
      <c r="I279" s="124">
        <f t="shared" si="20"/>
        <v>0</v>
      </c>
      <c r="J279" s="122"/>
      <c r="K279" s="123"/>
      <c r="L279" s="124">
        <f t="shared" si="21"/>
        <v>0</v>
      </c>
      <c r="M279" s="245"/>
      <c r="N279" s="243"/>
      <c r="O279" s="124">
        <f>M279+N279</f>
        <v>0</v>
      </c>
      <c r="P279" s="74"/>
    </row>
    <row r="280" spans="1:16" ht="24">
      <c r="A280" s="246">
        <v>7260</v>
      </c>
      <c r="B280" s="115" t="s">
        <v>287</v>
      </c>
      <c r="C280" s="116">
        <f t="shared" si="23"/>
        <v>0</v>
      </c>
      <c r="D280" s="111"/>
      <c r="E280" s="240"/>
      <c r="F280" s="241">
        <f t="shared" si="19"/>
        <v>0</v>
      </c>
      <c r="G280" s="111"/>
      <c r="H280" s="112"/>
      <c r="I280" s="113">
        <f t="shared" si="20"/>
        <v>0</v>
      </c>
      <c r="J280" s="111"/>
      <c r="K280" s="112"/>
      <c r="L280" s="113">
        <f t="shared" si="21"/>
        <v>0</v>
      </c>
      <c r="M280" s="242"/>
      <c r="N280" s="240"/>
      <c r="O280" s="113">
        <f>M280+N280</f>
        <v>0</v>
      </c>
      <c r="P280" s="64"/>
    </row>
    <row r="281" spans="1:16" ht="12">
      <c r="A281" s="88">
        <v>7700</v>
      </c>
      <c r="B281" s="226" t="s">
        <v>288</v>
      </c>
      <c r="C281" s="268">
        <f t="shared" si="23"/>
        <v>0</v>
      </c>
      <c r="D281" s="324">
        <f>SUM(D282)</f>
        <v>0</v>
      </c>
      <c r="E281" s="270">
        <f>SUM(E282)</f>
        <v>0</v>
      </c>
      <c r="F281" s="323">
        <f t="shared" si="19"/>
        <v>0</v>
      </c>
      <c r="G281" s="324">
        <f>SUM(G282)</f>
        <v>0</v>
      </c>
      <c r="H281" s="322">
        <f>SUM(H282)</f>
        <v>0</v>
      </c>
      <c r="I281" s="271">
        <f t="shared" si="20"/>
        <v>0</v>
      </c>
      <c r="J281" s="324">
        <f>SUM(J282)</f>
        <v>0</v>
      </c>
      <c r="K281" s="322">
        <f>SUM(K282)</f>
        <v>0</v>
      </c>
      <c r="L281" s="271">
        <f t="shared" si="21"/>
        <v>0</v>
      </c>
      <c r="M281" s="269">
        <f>SUM(M282)</f>
        <v>0</v>
      </c>
      <c r="N281" s="270">
        <f>SUM(N282)</f>
        <v>0</v>
      </c>
      <c r="O281" s="271">
        <f>M281+N281</f>
        <v>0</v>
      </c>
      <c r="P281" s="272"/>
    </row>
    <row r="282" spans="1:16" ht="12">
      <c r="A282" s="66">
        <v>7720</v>
      </c>
      <c r="B282" s="104" t="s">
        <v>289</v>
      </c>
      <c r="C282" s="296">
        <f t="shared" si="23"/>
        <v>0</v>
      </c>
      <c r="D282" s="328"/>
      <c r="E282" s="326"/>
      <c r="F282" s="327">
        <f t="shared" si="19"/>
        <v>0</v>
      </c>
      <c r="G282" s="328"/>
      <c r="H282" s="325"/>
      <c r="I282" s="329">
        <f t="shared" si="20"/>
        <v>0</v>
      </c>
      <c r="J282" s="328"/>
      <c r="K282" s="325"/>
      <c r="L282" s="329">
        <f>J282+K282</f>
        <v>0</v>
      </c>
      <c r="M282" s="330"/>
      <c r="N282" s="326"/>
      <c r="O282" s="329">
        <f>M282+N282</f>
        <v>0</v>
      </c>
      <c r="P282" s="272"/>
    </row>
    <row r="283" spans="1:16" ht="12">
      <c r="A283" s="309"/>
      <c r="B283" s="115" t="s">
        <v>290</v>
      </c>
      <c r="C283" s="105">
        <f t="shared" si="23"/>
        <v>15230</v>
      </c>
      <c r="D283" s="250">
        <f>SUM(D284:D285)</f>
        <v>15230</v>
      </c>
      <c r="E283" s="248">
        <f>SUM(E284:E285)</f>
        <v>0</v>
      </c>
      <c r="F283" s="249">
        <f t="shared" si="19"/>
        <v>15230</v>
      </c>
      <c r="G283" s="250">
        <f>SUM(G284:G285)</f>
        <v>0</v>
      </c>
      <c r="H283" s="247">
        <f>SUM(H284:H285)</f>
        <v>0</v>
      </c>
      <c r="I283" s="251">
        <f t="shared" si="20"/>
        <v>0</v>
      </c>
      <c r="J283" s="250">
        <f>SUM(J284:J285)</f>
        <v>0</v>
      </c>
      <c r="K283" s="247">
        <f>SUM(K284:K285)</f>
        <v>0</v>
      </c>
      <c r="L283" s="251">
        <f t="shared" si="21"/>
        <v>0</v>
      </c>
      <c r="M283" s="252">
        <f>SUM(M284:M285)</f>
        <v>0</v>
      </c>
      <c r="N283" s="248">
        <f>SUM(N284:N285)</f>
        <v>0</v>
      </c>
      <c r="O283" s="251">
        <f>M283+N283</f>
        <v>0</v>
      </c>
      <c r="P283" s="74"/>
    </row>
    <row r="284" spans="1:16" ht="12">
      <c r="A284" s="309" t="s">
        <v>291</v>
      </c>
      <c r="B284" s="66" t="s">
        <v>292</v>
      </c>
      <c r="C284" s="289">
        <f t="shared" si="23"/>
        <v>0</v>
      </c>
      <c r="D284" s="122"/>
      <c r="E284" s="243"/>
      <c r="F284" s="244">
        <f t="shared" si="19"/>
        <v>0</v>
      </c>
      <c r="G284" s="122"/>
      <c r="H284" s="123"/>
      <c r="I284" s="124">
        <f t="shared" si="20"/>
        <v>0</v>
      </c>
      <c r="J284" s="122"/>
      <c r="K284" s="123"/>
      <c r="L284" s="124">
        <f t="shared" si="21"/>
        <v>0</v>
      </c>
      <c r="M284" s="245"/>
      <c r="N284" s="243"/>
      <c r="O284" s="124">
        <f>M284+N284</f>
        <v>0</v>
      </c>
      <c r="P284" s="74"/>
    </row>
    <row r="285" spans="1:16" ht="24">
      <c r="A285" s="309" t="s">
        <v>293</v>
      </c>
      <c r="B285" s="331" t="s">
        <v>294</v>
      </c>
      <c r="C285" s="105">
        <f t="shared" si="23"/>
        <v>15230</v>
      </c>
      <c r="D285" s="111">
        <v>15230</v>
      </c>
      <c r="E285" s="240"/>
      <c r="F285" s="241">
        <f t="shared" si="19"/>
        <v>15230</v>
      </c>
      <c r="G285" s="111"/>
      <c r="H285" s="112"/>
      <c r="I285" s="113">
        <f t="shared" si="20"/>
        <v>0</v>
      </c>
      <c r="J285" s="111"/>
      <c r="K285" s="112"/>
      <c r="L285" s="113">
        <f t="shared" si="21"/>
        <v>0</v>
      </c>
      <c r="M285" s="242"/>
      <c r="N285" s="240"/>
      <c r="O285" s="113">
        <f>M285+N285</f>
        <v>0</v>
      </c>
      <c r="P285" s="64"/>
    </row>
    <row r="286" spans="1:16" ht="12">
      <c r="A286" s="332"/>
      <c r="B286" s="333" t="s">
        <v>295</v>
      </c>
      <c r="C286" s="334">
        <f>SUM(C283,C269,C231,C196,C188,C174,C76,C54)</f>
        <v>38214</v>
      </c>
      <c r="D286" s="338">
        <f>SUM(D283,D269,D231,D196,D188,D174,D76,D54)</f>
        <v>34214</v>
      </c>
      <c r="E286" s="336">
        <f>SUM(E283,E269,E231,E196,E188,E174,E76,E54)</f>
        <v>4000</v>
      </c>
      <c r="F286" s="337">
        <f t="shared" si="19"/>
        <v>38214</v>
      </c>
      <c r="G286" s="338">
        <f>SUM(G283,G269,G231,G196,G188,G174,G76,G54)</f>
        <v>0</v>
      </c>
      <c r="H286" s="335">
        <f>SUM(H283,H269,H231,H196,H188,H174,H76,H54)</f>
        <v>0</v>
      </c>
      <c r="I286" s="334">
        <f t="shared" si="20"/>
        <v>0</v>
      </c>
      <c r="J286" s="338">
        <f>SUM(J283,J269,J231,J196,J188,J174,J76,J54)</f>
        <v>0</v>
      </c>
      <c r="K286" s="335">
        <f>SUM(K283,K269,K231,K196,K188,K174,K76,K54)</f>
        <v>0</v>
      </c>
      <c r="L286" s="334">
        <f t="shared" si="21"/>
        <v>0</v>
      </c>
      <c r="M286" s="229">
        <f>SUM(M283,M269,M231,M196,M188,M174,M76,M54)</f>
        <v>0</v>
      </c>
      <c r="N286" s="230">
        <f>SUM(N283,N269,N231,N196,N188,N174,N76,N54)</f>
        <v>0</v>
      </c>
      <c r="O286" s="231">
        <f>M286+N286</f>
        <v>0</v>
      </c>
      <c r="P286" s="232"/>
    </row>
    <row r="287" spans="1:16" ht="3" customHeight="1">
      <c r="A287" s="332"/>
      <c r="B287" s="332"/>
      <c r="C287" s="296"/>
      <c r="D287" s="299"/>
      <c r="E287" s="230"/>
      <c r="F287" s="298"/>
      <c r="G287" s="299"/>
      <c r="H287" s="297"/>
      <c r="I287" s="231"/>
      <c r="J287" s="299"/>
      <c r="K287" s="297"/>
      <c r="L287" s="231"/>
      <c r="M287" s="229"/>
      <c r="N287" s="230"/>
      <c r="O287" s="231"/>
      <c r="P287" s="339"/>
    </row>
    <row r="288" spans="1:16" s="32" customFormat="1" ht="12">
      <c r="A288" s="624" t="s">
        <v>296</v>
      </c>
      <c r="B288" s="625"/>
      <c r="C288" s="340">
        <f>F288+I288+L288+O288</f>
        <v>15230</v>
      </c>
      <c r="D288" s="344">
        <f>SUM(D26,D27,D43)-D52</f>
        <v>15230</v>
      </c>
      <c r="E288" s="342">
        <f>SUM(E26,E27,E43)-E52</f>
        <v>0</v>
      </c>
      <c r="F288" s="343">
        <f>D288+E288</f>
        <v>15230</v>
      </c>
      <c r="G288" s="344">
        <f>SUM(G26,G27,G43)-G52</f>
        <v>0</v>
      </c>
      <c r="H288" s="341">
        <f>SUM(H26,H27,H43)-H52</f>
        <v>0</v>
      </c>
      <c r="I288" s="340">
        <f>G288+H288</f>
        <v>0</v>
      </c>
      <c r="J288" s="344">
        <f>(J28+J44)-J52</f>
        <v>0</v>
      </c>
      <c r="K288" s="341">
        <f>(K28+K44)-K52</f>
        <v>0</v>
      </c>
      <c r="L288" s="340">
        <f>J288+K288</f>
        <v>0</v>
      </c>
      <c r="M288" s="345">
        <f>M46-M52</f>
        <v>0</v>
      </c>
      <c r="N288" s="342">
        <f>N46-N52</f>
        <v>0</v>
      </c>
      <c r="O288" s="340">
        <f>M288+N288</f>
        <v>0</v>
      </c>
      <c r="P288" s="346"/>
    </row>
    <row r="289" spans="1:16" ht="3" customHeight="1">
      <c r="A289" s="347"/>
      <c r="B289" s="347"/>
      <c r="C289" s="296"/>
      <c r="D289" s="299"/>
      <c r="E289" s="230"/>
      <c r="F289" s="298"/>
      <c r="G289" s="299"/>
      <c r="H289" s="297"/>
      <c r="I289" s="231"/>
      <c r="J289" s="299"/>
      <c r="K289" s="297"/>
      <c r="L289" s="231"/>
      <c r="M289" s="229"/>
      <c r="N289" s="230"/>
      <c r="O289" s="231"/>
      <c r="P289" s="339"/>
    </row>
    <row r="290" spans="1:16" s="32" customFormat="1" ht="12">
      <c r="A290" s="624" t="s">
        <v>297</v>
      </c>
      <c r="B290" s="625"/>
      <c r="C290" s="343">
        <f>SUM(C291,C293)-C301+C303</f>
        <v>-15230</v>
      </c>
      <c r="D290" s="344">
        <f>SUM(D291,D293)-D301+D303</f>
        <v>-15230</v>
      </c>
      <c r="E290" s="342">
        <f>SUM(E291,E293)-E301+E303</f>
        <v>0</v>
      </c>
      <c r="F290" s="343">
        <f>D290+E290</f>
        <v>-15230</v>
      </c>
      <c r="G290" s="344">
        <f>SUM(G291,G293)-G301+G303</f>
        <v>0</v>
      </c>
      <c r="H290" s="341">
        <f>SUM(H291,H293)-H301+H303</f>
        <v>0</v>
      </c>
      <c r="I290" s="340">
        <f>G290+H290</f>
        <v>0</v>
      </c>
      <c r="J290" s="344">
        <f>SUM(J291,J293)-J301+J303</f>
        <v>0</v>
      </c>
      <c r="K290" s="341">
        <f>SUM(K291,K293)-K301+K303</f>
        <v>0</v>
      </c>
      <c r="L290" s="340">
        <f>J290+K290</f>
        <v>0</v>
      </c>
      <c r="M290" s="345">
        <f>SUM(M291,M293)-M301+M303</f>
        <v>0</v>
      </c>
      <c r="N290" s="342">
        <f>SUM(N291,N293)-N301+N303</f>
        <v>0</v>
      </c>
      <c r="O290" s="340">
        <f>M290+N290</f>
        <v>0</v>
      </c>
      <c r="P290" s="346"/>
    </row>
    <row r="291" spans="1:16" s="32" customFormat="1" ht="12">
      <c r="A291" s="348" t="s">
        <v>298</v>
      </c>
      <c r="B291" s="348" t="s">
        <v>299</v>
      </c>
      <c r="C291" s="343">
        <f>C23-C283</f>
        <v>-15230</v>
      </c>
      <c r="D291" s="344">
        <f>D23-D283</f>
        <v>-15230</v>
      </c>
      <c r="E291" s="342">
        <f>E23-E283</f>
        <v>0</v>
      </c>
      <c r="F291" s="343">
        <f>D291+E291</f>
        <v>-15230</v>
      </c>
      <c r="G291" s="344">
        <f>G23-G283</f>
        <v>0</v>
      </c>
      <c r="H291" s="341">
        <f>H23-H283</f>
        <v>0</v>
      </c>
      <c r="I291" s="340">
        <f>G291+H291</f>
        <v>0</v>
      </c>
      <c r="J291" s="344">
        <f>J23-J283</f>
        <v>0</v>
      </c>
      <c r="K291" s="341">
        <f>K23-K283</f>
        <v>0</v>
      </c>
      <c r="L291" s="340">
        <f>J291+K291</f>
        <v>0</v>
      </c>
      <c r="M291" s="345">
        <f>M23-M283</f>
        <v>0</v>
      </c>
      <c r="N291" s="342">
        <f>N23-N283</f>
        <v>0</v>
      </c>
      <c r="O291" s="340">
        <f>M291+N291</f>
        <v>0</v>
      </c>
      <c r="P291" s="346"/>
    </row>
    <row r="292" spans="1:16" ht="3" customHeight="1">
      <c r="A292" s="332"/>
      <c r="B292" s="332"/>
      <c r="C292" s="296"/>
      <c r="D292" s="299"/>
      <c r="E292" s="230"/>
      <c r="F292" s="298"/>
      <c r="G292" s="299"/>
      <c r="H292" s="297"/>
      <c r="I292" s="231"/>
      <c r="J292" s="299"/>
      <c r="K292" s="297"/>
      <c r="L292" s="231"/>
      <c r="M292" s="229"/>
      <c r="N292" s="230"/>
      <c r="O292" s="231"/>
      <c r="P292" s="339"/>
    </row>
    <row r="293" spans="1:16" s="32" customFormat="1" ht="12">
      <c r="A293" s="349" t="s">
        <v>300</v>
      </c>
      <c r="B293" s="349" t="s">
        <v>301</v>
      </c>
      <c r="C293" s="343">
        <f>SUM(C294,C296,C298)-SUM(C295,C297,C299)</f>
        <v>0</v>
      </c>
      <c r="D293" s="344">
        <f aca="true" t="shared" si="24" ref="D293:K293">SUM(D294,D296,D298)-SUM(D295,D297,D299)</f>
        <v>0</v>
      </c>
      <c r="E293" s="342">
        <f t="shared" si="24"/>
        <v>0</v>
      </c>
      <c r="F293" s="343">
        <f>D293+E293</f>
        <v>0</v>
      </c>
      <c r="G293" s="344">
        <f t="shared" si="24"/>
        <v>0</v>
      </c>
      <c r="H293" s="341">
        <f t="shared" si="24"/>
        <v>0</v>
      </c>
      <c r="I293" s="340">
        <f>G293+H293</f>
        <v>0</v>
      </c>
      <c r="J293" s="344">
        <f t="shared" si="24"/>
        <v>0</v>
      </c>
      <c r="K293" s="341">
        <f t="shared" si="24"/>
        <v>0</v>
      </c>
      <c r="L293" s="340">
        <f>J293+K293</f>
        <v>0</v>
      </c>
      <c r="M293" s="345">
        <f>SUM(M294,M296,M298)-SUM(M295,M297,M299)</f>
        <v>0</v>
      </c>
      <c r="N293" s="342">
        <f>SUM(N294,N296,N298)-SUM(N295,N297,N299)</f>
        <v>0</v>
      </c>
      <c r="O293" s="340">
        <f>M293+N293</f>
        <v>0</v>
      </c>
      <c r="P293" s="346"/>
    </row>
    <row r="294" spans="1:16" ht="12">
      <c r="A294" s="350" t="s">
        <v>302</v>
      </c>
      <c r="B294" s="173" t="s">
        <v>303</v>
      </c>
      <c r="C294" s="128">
        <f aca="true" t="shared" si="25" ref="C294:C303">F294+I294+L294+O294</f>
        <v>0</v>
      </c>
      <c r="D294" s="134"/>
      <c r="E294" s="351"/>
      <c r="F294" s="352">
        <f>D294+E294</f>
        <v>0</v>
      </c>
      <c r="G294" s="134"/>
      <c r="H294" s="135"/>
      <c r="I294" s="136">
        <f>G294+H294</f>
        <v>0</v>
      </c>
      <c r="J294" s="134"/>
      <c r="K294" s="135"/>
      <c r="L294" s="136">
        <f>J294+K294</f>
        <v>0</v>
      </c>
      <c r="M294" s="353"/>
      <c r="N294" s="351"/>
      <c r="O294" s="136">
        <f>M294+N294</f>
        <v>0</v>
      </c>
      <c r="P294" s="138"/>
    </row>
    <row r="295" spans="1:16" ht="24">
      <c r="A295" s="309" t="s">
        <v>304</v>
      </c>
      <c r="B295" s="65" t="s">
        <v>305</v>
      </c>
      <c r="C295" s="116">
        <f t="shared" si="25"/>
        <v>0</v>
      </c>
      <c r="D295" s="122"/>
      <c r="E295" s="243"/>
      <c r="F295" s="244">
        <f>D295+E295</f>
        <v>0</v>
      </c>
      <c r="G295" s="122"/>
      <c r="H295" s="123"/>
      <c r="I295" s="124">
        <f>G295+H295</f>
        <v>0</v>
      </c>
      <c r="J295" s="122"/>
      <c r="K295" s="123"/>
      <c r="L295" s="124">
        <f>J295+K295</f>
        <v>0</v>
      </c>
      <c r="M295" s="245"/>
      <c r="N295" s="243"/>
      <c r="O295" s="124">
        <f>M295+N295</f>
        <v>0</v>
      </c>
      <c r="P295" s="74"/>
    </row>
    <row r="296" spans="1:16" ht="12">
      <c r="A296" s="309" t="s">
        <v>306</v>
      </c>
      <c r="B296" s="65" t="s">
        <v>307</v>
      </c>
      <c r="C296" s="116">
        <f t="shared" si="25"/>
        <v>0</v>
      </c>
      <c r="D296" s="122"/>
      <c r="E296" s="243"/>
      <c r="F296" s="244">
        <f>D296+E296</f>
        <v>0</v>
      </c>
      <c r="G296" s="122"/>
      <c r="H296" s="123"/>
      <c r="I296" s="124">
        <f aca="true" t="shared" si="26" ref="I296:I303">G296+H296</f>
        <v>0</v>
      </c>
      <c r="J296" s="122"/>
      <c r="K296" s="123"/>
      <c r="L296" s="124">
        <f aca="true" t="shared" si="27" ref="L296:L303">J296+K296</f>
        <v>0</v>
      </c>
      <c r="M296" s="245"/>
      <c r="N296" s="243"/>
      <c r="O296" s="124">
        <f aca="true" t="shared" si="28" ref="O296:O303">M296+N296</f>
        <v>0</v>
      </c>
      <c r="P296" s="74"/>
    </row>
    <row r="297" spans="1:16" ht="24">
      <c r="A297" s="309" t="s">
        <v>308</v>
      </c>
      <c r="B297" s="65" t="s">
        <v>309</v>
      </c>
      <c r="C297" s="116">
        <f t="shared" si="25"/>
        <v>0</v>
      </c>
      <c r="D297" s="122"/>
      <c r="E297" s="243"/>
      <c r="F297" s="244">
        <f aca="true" t="shared" si="29" ref="F297:F303">D297+E297</f>
        <v>0</v>
      </c>
      <c r="G297" s="122"/>
      <c r="H297" s="123"/>
      <c r="I297" s="124">
        <f t="shared" si="26"/>
        <v>0</v>
      </c>
      <c r="J297" s="122"/>
      <c r="K297" s="123"/>
      <c r="L297" s="124">
        <f t="shared" si="27"/>
        <v>0</v>
      </c>
      <c r="M297" s="245"/>
      <c r="N297" s="243"/>
      <c r="O297" s="124">
        <f t="shared" si="28"/>
        <v>0</v>
      </c>
      <c r="P297" s="74"/>
    </row>
    <row r="298" spans="1:16" ht="12">
      <c r="A298" s="309" t="s">
        <v>310</v>
      </c>
      <c r="B298" s="65" t="s">
        <v>311</v>
      </c>
      <c r="C298" s="116">
        <f t="shared" si="25"/>
        <v>0</v>
      </c>
      <c r="D298" s="122"/>
      <c r="E298" s="243"/>
      <c r="F298" s="244">
        <f t="shared" si="29"/>
        <v>0</v>
      </c>
      <c r="G298" s="122"/>
      <c r="H298" s="123"/>
      <c r="I298" s="124">
        <f t="shared" si="26"/>
        <v>0</v>
      </c>
      <c r="J298" s="122"/>
      <c r="K298" s="123"/>
      <c r="L298" s="124">
        <f t="shared" si="27"/>
        <v>0</v>
      </c>
      <c r="M298" s="245"/>
      <c r="N298" s="243"/>
      <c r="O298" s="124">
        <f t="shared" si="28"/>
        <v>0</v>
      </c>
      <c r="P298" s="74"/>
    </row>
    <row r="299" spans="1:16" ht="24">
      <c r="A299" s="354" t="s">
        <v>312</v>
      </c>
      <c r="B299" s="355" t="s">
        <v>313</v>
      </c>
      <c r="C299" s="289">
        <f t="shared" si="25"/>
        <v>0</v>
      </c>
      <c r="D299" s="293"/>
      <c r="E299" s="291"/>
      <c r="F299" s="292">
        <f t="shared" si="29"/>
        <v>0</v>
      </c>
      <c r="G299" s="293"/>
      <c r="H299" s="290"/>
      <c r="I299" s="294">
        <f t="shared" si="26"/>
        <v>0</v>
      </c>
      <c r="J299" s="293"/>
      <c r="K299" s="290"/>
      <c r="L299" s="294">
        <f t="shared" si="27"/>
        <v>0</v>
      </c>
      <c r="M299" s="295"/>
      <c r="N299" s="291"/>
      <c r="O299" s="294">
        <f t="shared" si="28"/>
        <v>0</v>
      </c>
      <c r="P299" s="287"/>
    </row>
    <row r="300" spans="1:16" ht="3" customHeight="1">
      <c r="A300" s="332"/>
      <c r="B300" s="332"/>
      <c r="C300" s="296"/>
      <c r="D300" s="299"/>
      <c r="E300" s="230"/>
      <c r="F300" s="298"/>
      <c r="G300" s="299"/>
      <c r="H300" s="297"/>
      <c r="I300" s="231"/>
      <c r="J300" s="299"/>
      <c r="K300" s="297"/>
      <c r="L300" s="231"/>
      <c r="M300" s="229"/>
      <c r="N300" s="230"/>
      <c r="O300" s="231"/>
      <c r="P300" s="339"/>
    </row>
    <row r="301" spans="1:16" s="32" customFormat="1" ht="12">
      <c r="A301" s="349" t="s">
        <v>314</v>
      </c>
      <c r="B301" s="349" t="s">
        <v>315</v>
      </c>
      <c r="C301" s="356">
        <f t="shared" si="25"/>
        <v>0</v>
      </c>
      <c r="D301" s="360"/>
      <c r="E301" s="358"/>
      <c r="F301" s="359">
        <f t="shared" si="29"/>
        <v>0</v>
      </c>
      <c r="G301" s="360"/>
      <c r="H301" s="357"/>
      <c r="I301" s="361">
        <f t="shared" si="26"/>
        <v>0</v>
      </c>
      <c r="J301" s="360"/>
      <c r="K301" s="357"/>
      <c r="L301" s="361">
        <f t="shared" si="27"/>
        <v>0</v>
      </c>
      <c r="M301" s="362"/>
      <c r="N301" s="358"/>
      <c r="O301" s="361">
        <f t="shared" si="28"/>
        <v>0</v>
      </c>
      <c r="P301" s="346"/>
    </row>
    <row r="302" spans="1:16" s="32" customFormat="1" ht="3" customHeight="1">
      <c r="A302" s="349"/>
      <c r="B302" s="363"/>
      <c r="C302" s="364"/>
      <c r="D302" s="378"/>
      <c r="E302" s="365"/>
      <c r="F302" s="366"/>
      <c r="G302" s="214"/>
      <c r="H302" s="211"/>
      <c r="I302" s="215"/>
      <c r="J302" s="214"/>
      <c r="K302" s="211"/>
      <c r="L302" s="215"/>
      <c r="M302" s="44"/>
      <c r="N302" s="212"/>
      <c r="O302" s="215"/>
      <c r="P302" s="367"/>
    </row>
    <row r="303" spans="1:16" s="32" customFormat="1" ht="48">
      <c r="A303" s="349" t="s">
        <v>316</v>
      </c>
      <c r="B303" s="368" t="s">
        <v>317</v>
      </c>
      <c r="C303" s="369">
        <f t="shared" si="25"/>
        <v>0</v>
      </c>
      <c r="D303" s="379"/>
      <c r="E303" s="370"/>
      <c r="F303" s="371">
        <f t="shared" si="29"/>
        <v>0</v>
      </c>
      <c r="G303" s="360"/>
      <c r="H303" s="357"/>
      <c r="I303" s="361">
        <f t="shared" si="26"/>
        <v>0</v>
      </c>
      <c r="J303" s="360"/>
      <c r="K303" s="357"/>
      <c r="L303" s="361">
        <f t="shared" si="27"/>
        <v>0</v>
      </c>
      <c r="M303" s="362"/>
      <c r="N303" s="358"/>
      <c r="O303" s="361">
        <f t="shared" si="28"/>
        <v>0</v>
      </c>
      <c r="P303" s="346"/>
    </row>
    <row r="304" spans="1:16" ht="12">
      <c r="A304" s="437"/>
      <c r="B304" s="437"/>
      <c r="C304" s="437"/>
      <c r="D304" s="437"/>
      <c r="E304" s="437"/>
      <c r="F304" s="437"/>
      <c r="G304" s="437"/>
      <c r="H304" s="437"/>
      <c r="I304" s="437"/>
      <c r="J304" s="437"/>
      <c r="K304" s="437"/>
      <c r="L304" s="437"/>
      <c r="M304" s="437"/>
      <c r="N304" s="437"/>
      <c r="O304" s="437"/>
      <c r="P304" s="437"/>
    </row>
    <row r="305" spans="1:16" ht="12">
      <c r="A305" s="437"/>
      <c r="B305" s="437"/>
      <c r="C305" s="437"/>
      <c r="D305" s="437"/>
      <c r="E305" s="437"/>
      <c r="F305" s="437"/>
      <c r="G305" s="437"/>
      <c r="H305" s="437"/>
      <c r="I305" s="437"/>
      <c r="J305" s="437"/>
      <c r="K305" s="437"/>
      <c r="L305" s="437"/>
      <c r="M305" s="437"/>
      <c r="N305" s="437"/>
      <c r="O305" s="437"/>
      <c r="P305" s="437"/>
    </row>
    <row r="306" spans="1:16" ht="12.75" customHeight="1">
      <c r="A306" s="437"/>
      <c r="B306" s="437"/>
      <c r="C306" s="437"/>
      <c r="D306" s="437"/>
      <c r="E306" s="437"/>
      <c r="F306" s="437"/>
      <c r="G306" s="437"/>
      <c r="H306" s="437"/>
      <c r="I306" s="437"/>
      <c r="J306" s="437"/>
      <c r="K306" s="437"/>
      <c r="L306" s="437"/>
      <c r="M306" s="437"/>
      <c r="N306" s="437"/>
      <c r="O306" s="437"/>
      <c r="P306" s="437"/>
    </row>
    <row r="307" spans="1:16" ht="12.75" customHeight="1">
      <c r="A307" s="437"/>
      <c r="B307" s="437"/>
      <c r="C307" s="437"/>
      <c r="D307" s="437"/>
      <c r="E307" s="437"/>
      <c r="F307" s="437"/>
      <c r="G307" s="437"/>
      <c r="H307" s="437"/>
      <c r="I307" s="437"/>
      <c r="J307" s="437"/>
      <c r="K307" s="437"/>
      <c r="L307" s="437"/>
      <c r="M307" s="437"/>
      <c r="N307" s="437"/>
      <c r="O307" s="437"/>
      <c r="P307" s="437"/>
    </row>
    <row r="308" spans="1:16" ht="12.75" customHeight="1">
      <c r="A308" s="437"/>
      <c r="B308" s="437"/>
      <c r="C308" s="437"/>
      <c r="D308" s="437"/>
      <c r="E308" s="437"/>
      <c r="F308" s="437"/>
      <c r="G308" s="437"/>
      <c r="H308" s="437"/>
      <c r="I308" s="437"/>
      <c r="J308" s="437"/>
      <c r="K308" s="437"/>
      <c r="L308" s="437"/>
      <c r="M308" s="437"/>
      <c r="N308" s="437"/>
      <c r="O308" s="437"/>
      <c r="P308" s="437"/>
    </row>
    <row r="309" spans="1:16" ht="12.75" customHeight="1">
      <c r="A309" s="437"/>
      <c r="B309" s="437"/>
      <c r="C309" s="437"/>
      <c r="D309" s="437"/>
      <c r="E309" s="437"/>
      <c r="F309" s="437"/>
      <c r="G309" s="437"/>
      <c r="H309" s="437"/>
      <c r="I309" s="437"/>
      <c r="J309" s="437"/>
      <c r="K309" s="437"/>
      <c r="L309" s="437"/>
      <c r="M309" s="437"/>
      <c r="N309" s="437"/>
      <c r="O309" s="437"/>
      <c r="P309" s="437"/>
    </row>
    <row r="310" spans="1:16" ht="12.75" customHeight="1">
      <c r="A310" s="437"/>
      <c r="B310" s="437"/>
      <c r="C310" s="437"/>
      <c r="D310" s="437"/>
      <c r="E310" s="437"/>
      <c r="F310" s="437"/>
      <c r="G310" s="437"/>
      <c r="H310" s="437"/>
      <c r="I310" s="437"/>
      <c r="J310" s="437"/>
      <c r="K310" s="437"/>
      <c r="L310" s="437"/>
      <c r="M310" s="437"/>
      <c r="N310" s="437"/>
      <c r="O310" s="437"/>
      <c r="P310" s="437"/>
    </row>
    <row r="311" spans="1:16" ht="12.75" customHeight="1">
      <c r="A311" s="437"/>
      <c r="B311" s="437"/>
      <c r="C311" s="437"/>
      <c r="D311" s="437"/>
      <c r="E311" s="437"/>
      <c r="F311" s="437"/>
      <c r="G311" s="437"/>
      <c r="H311" s="437"/>
      <c r="I311" s="437"/>
      <c r="J311" s="437"/>
      <c r="K311" s="437"/>
      <c r="L311" s="437"/>
      <c r="M311" s="437"/>
      <c r="N311" s="437"/>
      <c r="O311" s="437"/>
      <c r="P311" s="437"/>
    </row>
    <row r="312" spans="1:16" ht="12.75" customHeight="1">
      <c r="A312" s="437"/>
      <c r="B312" s="437"/>
      <c r="C312" s="437"/>
      <c r="D312" s="437"/>
      <c r="E312" s="437"/>
      <c r="F312" s="437"/>
      <c r="G312" s="437"/>
      <c r="H312" s="437"/>
      <c r="I312" s="437"/>
      <c r="J312" s="437"/>
      <c r="K312" s="437"/>
      <c r="L312" s="437"/>
      <c r="M312" s="437"/>
      <c r="N312" s="437"/>
      <c r="O312" s="437"/>
      <c r="P312" s="437"/>
    </row>
    <row r="313" spans="1:16" ht="12.75" customHeight="1">
      <c r="A313" s="437"/>
      <c r="B313" s="437"/>
      <c r="C313" s="437"/>
      <c r="D313" s="437"/>
      <c r="E313" s="437"/>
      <c r="F313" s="437"/>
      <c r="G313" s="437"/>
      <c r="H313" s="437"/>
      <c r="I313" s="437"/>
      <c r="J313" s="437"/>
      <c r="K313" s="437"/>
      <c r="L313" s="437"/>
      <c r="M313" s="437"/>
      <c r="N313" s="437"/>
      <c r="O313" s="437"/>
      <c r="P313" s="437"/>
    </row>
    <row r="314" spans="1:16" ht="12.75" customHeight="1">
      <c r="A314" s="437"/>
      <c r="B314" s="437"/>
      <c r="C314" s="437"/>
      <c r="D314" s="437"/>
      <c r="E314" s="437"/>
      <c r="F314" s="437"/>
      <c r="G314" s="437"/>
      <c r="H314" s="437"/>
      <c r="I314" s="437"/>
      <c r="J314" s="437"/>
      <c r="K314" s="437"/>
      <c r="L314" s="437"/>
      <c r="M314" s="437"/>
      <c r="N314" s="437"/>
      <c r="O314" s="437"/>
      <c r="P314" s="437"/>
    </row>
    <row r="315" spans="1:16" ht="12.75" customHeight="1">
      <c r="A315" s="437"/>
      <c r="B315" s="437"/>
      <c r="C315" s="437"/>
      <c r="D315" s="437"/>
      <c r="E315" s="437"/>
      <c r="F315" s="437"/>
      <c r="G315" s="437"/>
      <c r="H315" s="437"/>
      <c r="I315" s="437"/>
      <c r="J315" s="437"/>
      <c r="K315" s="437"/>
      <c r="L315" s="437"/>
      <c r="M315" s="437"/>
      <c r="N315" s="437"/>
      <c r="O315" s="437"/>
      <c r="P315" s="437"/>
    </row>
    <row r="316" spans="1:16" ht="12">
      <c r="A316" s="437"/>
      <c r="B316" s="437"/>
      <c r="C316" s="437"/>
      <c r="D316" s="437"/>
      <c r="E316" s="437"/>
      <c r="F316" s="437"/>
      <c r="G316" s="437"/>
      <c r="H316" s="437"/>
      <c r="I316" s="437"/>
      <c r="J316" s="437"/>
      <c r="K316" s="437"/>
      <c r="L316" s="437"/>
      <c r="M316" s="437"/>
      <c r="N316" s="437"/>
      <c r="O316" s="437"/>
      <c r="P316" s="437"/>
    </row>
    <row r="317" spans="1:16" ht="12">
      <c r="A317" s="437"/>
      <c r="B317" s="437"/>
      <c r="C317" s="437"/>
      <c r="D317" s="437"/>
      <c r="E317" s="437"/>
      <c r="F317" s="437"/>
      <c r="G317" s="437"/>
      <c r="H317" s="437"/>
      <c r="I317" s="437"/>
      <c r="J317" s="437"/>
      <c r="K317" s="437"/>
      <c r="L317" s="437"/>
      <c r="M317" s="437"/>
      <c r="N317" s="437"/>
      <c r="O317" s="437"/>
      <c r="P317" s="437"/>
    </row>
    <row r="318" spans="1:16" ht="12">
      <c r="A318" s="437"/>
      <c r="B318" s="437"/>
      <c r="C318" s="437"/>
      <c r="D318" s="437"/>
      <c r="E318" s="437"/>
      <c r="F318" s="437"/>
      <c r="G318" s="437"/>
      <c r="H318" s="437"/>
      <c r="I318" s="437"/>
      <c r="J318" s="437"/>
      <c r="K318" s="437"/>
      <c r="L318" s="437"/>
      <c r="M318" s="437"/>
      <c r="N318" s="437"/>
      <c r="O318" s="437"/>
      <c r="P318" s="437"/>
    </row>
    <row r="319" spans="1:16" ht="12">
      <c r="A319" s="437"/>
      <c r="B319" s="437"/>
      <c r="C319" s="437"/>
      <c r="D319" s="437"/>
      <c r="E319" s="437"/>
      <c r="F319" s="437"/>
      <c r="G319" s="437"/>
      <c r="H319" s="437"/>
      <c r="I319" s="437"/>
      <c r="J319" s="437"/>
      <c r="K319" s="437"/>
      <c r="L319" s="437"/>
      <c r="M319" s="437"/>
      <c r="N319" s="437"/>
      <c r="O319" s="437"/>
      <c r="P319" s="437"/>
    </row>
    <row r="320" spans="1:16" ht="12">
      <c r="A320" s="437"/>
      <c r="B320" s="437"/>
      <c r="C320" s="437"/>
      <c r="D320" s="437"/>
      <c r="E320" s="437"/>
      <c r="F320" s="437"/>
      <c r="G320" s="438"/>
      <c r="H320" s="438"/>
      <c r="I320" s="438"/>
      <c r="J320" s="438"/>
      <c r="K320" s="438"/>
      <c r="L320" s="438"/>
      <c r="M320" s="438"/>
      <c r="N320" s="438"/>
      <c r="O320" s="438"/>
      <c r="P320" s="438"/>
    </row>
    <row r="321" spans="1:16" ht="12">
      <c r="A321" s="437"/>
      <c r="B321" s="437"/>
      <c r="C321" s="437"/>
      <c r="D321" s="437"/>
      <c r="E321" s="437"/>
      <c r="F321" s="437"/>
      <c r="G321" s="438"/>
      <c r="H321" s="438"/>
      <c r="I321" s="438"/>
      <c r="J321" s="438"/>
      <c r="K321" s="438"/>
      <c r="L321" s="438"/>
      <c r="M321" s="438"/>
      <c r="N321" s="438"/>
      <c r="O321" s="438"/>
      <c r="P321" s="438"/>
    </row>
    <row r="322" spans="1:16" ht="12">
      <c r="A322" s="437"/>
      <c r="B322" s="437"/>
      <c r="C322" s="437"/>
      <c r="D322" s="437"/>
      <c r="E322" s="437"/>
      <c r="F322" s="437"/>
      <c r="G322" s="438"/>
      <c r="H322" s="438"/>
      <c r="I322" s="438"/>
      <c r="J322" s="438"/>
      <c r="K322" s="438"/>
      <c r="L322" s="438"/>
      <c r="M322" s="438"/>
      <c r="N322" s="438"/>
      <c r="O322" s="438"/>
      <c r="P322" s="438"/>
    </row>
    <row r="323" spans="1:16" ht="12">
      <c r="A323" s="437"/>
      <c r="B323" s="437"/>
      <c r="C323" s="437"/>
      <c r="D323" s="437"/>
      <c r="E323" s="437"/>
      <c r="F323" s="437"/>
      <c r="G323" s="438"/>
      <c r="H323" s="438"/>
      <c r="I323" s="438"/>
      <c r="J323" s="438"/>
      <c r="K323" s="438"/>
      <c r="L323" s="438"/>
      <c r="M323" s="438"/>
      <c r="N323" s="438"/>
      <c r="O323" s="438"/>
      <c r="P323" s="438"/>
    </row>
    <row r="324" spans="1:16" ht="12">
      <c r="A324" s="438"/>
      <c r="B324" s="438"/>
      <c r="C324" s="438"/>
      <c r="D324" s="438"/>
      <c r="E324" s="438"/>
      <c r="F324" s="438"/>
      <c r="G324" s="438"/>
      <c r="H324" s="438"/>
      <c r="I324" s="438"/>
      <c r="J324" s="438"/>
      <c r="K324" s="438"/>
      <c r="L324" s="438"/>
      <c r="M324" s="438"/>
      <c r="N324" s="438"/>
      <c r="O324" s="438"/>
      <c r="P324" s="438"/>
    </row>
    <row r="325" spans="1:16" ht="12">
      <c r="A325" s="438"/>
      <c r="B325" s="438"/>
      <c r="C325" s="438"/>
      <c r="D325" s="438"/>
      <c r="E325" s="438"/>
      <c r="F325" s="438"/>
      <c r="G325" s="438"/>
      <c r="H325" s="438"/>
      <c r="I325" s="438"/>
      <c r="J325" s="438"/>
      <c r="K325" s="438"/>
      <c r="L325" s="438"/>
      <c r="M325" s="438"/>
      <c r="N325" s="438"/>
      <c r="O325" s="438"/>
      <c r="P325" s="438"/>
    </row>
    <row r="326" spans="1:16" ht="12">
      <c r="A326" s="438"/>
      <c r="B326" s="438"/>
      <c r="C326" s="438"/>
      <c r="D326" s="438"/>
      <c r="E326" s="438"/>
      <c r="F326" s="438"/>
      <c r="G326" s="438"/>
      <c r="H326" s="438"/>
      <c r="I326" s="438"/>
      <c r="J326" s="438"/>
      <c r="K326" s="438"/>
      <c r="L326" s="438"/>
      <c r="M326" s="438"/>
      <c r="N326" s="438"/>
      <c r="O326" s="438"/>
      <c r="P326" s="438"/>
    </row>
    <row r="327" spans="1:16" ht="12">
      <c r="A327" s="438"/>
      <c r="B327" s="438"/>
      <c r="C327" s="438"/>
      <c r="D327" s="438"/>
      <c r="E327" s="438"/>
      <c r="F327" s="438"/>
      <c r="G327" s="438"/>
      <c r="H327" s="438"/>
      <c r="I327" s="438"/>
      <c r="J327" s="438"/>
      <c r="K327" s="438"/>
      <c r="L327" s="438"/>
      <c r="M327" s="438"/>
      <c r="N327" s="438"/>
      <c r="O327" s="438"/>
      <c r="P327" s="438"/>
    </row>
    <row r="328" spans="1:15" ht="1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</sheetData>
  <sheetProtection sheet="1" objects="1" scenarios="1"/>
  <mergeCells count="32">
    <mergeCell ref="C15:P15"/>
    <mergeCell ref="A2:P2"/>
    <mergeCell ref="A3:P3"/>
    <mergeCell ref="C5:P5"/>
    <mergeCell ref="C6:P6"/>
    <mergeCell ref="C7:P7"/>
    <mergeCell ref="C8:P8"/>
    <mergeCell ref="C9:P9"/>
    <mergeCell ref="C11:P11"/>
    <mergeCell ref="C12:P12"/>
    <mergeCell ref="C13:P13"/>
    <mergeCell ref="C14:P14"/>
    <mergeCell ref="C16:P16"/>
    <mergeCell ref="A17:A19"/>
    <mergeCell ref="B17:B19"/>
    <mergeCell ref="C17:O17"/>
    <mergeCell ref="P17:P19"/>
    <mergeCell ref="C18:C19"/>
    <mergeCell ref="D18:D19"/>
    <mergeCell ref="E18:E19"/>
    <mergeCell ref="F18:F19"/>
    <mergeCell ref="G18:G19"/>
    <mergeCell ref="N18:N19"/>
    <mergeCell ref="O18:O19"/>
    <mergeCell ref="K18:K19"/>
    <mergeCell ref="L18:L19"/>
    <mergeCell ref="M18:M19"/>
    <mergeCell ref="A288:B288"/>
    <mergeCell ref="A290:B290"/>
    <mergeCell ref="H18:H19"/>
    <mergeCell ref="I18:I19"/>
    <mergeCell ref="J18:J19"/>
  </mergeCells>
  <printOptions/>
  <pageMargins left="0.984251968503937" right="0.31496062992125984" top="0.4330708661417323" bottom="0.3937007874015748" header="0.2362204724409449" footer="0.31496062992125984"/>
  <pageSetup horizontalDpi="600" verticalDpi="600" orientation="portrait" paperSize="9" scale="70" r:id="rId1"/>
  <headerFooter differentFirst="1">
    <oddFooter>&amp;R&amp;P (&amp;N)</oddFooter>
    <firstHeader xml:space="preserve">&amp;R&amp;"Times New Roman,Regular"&amp;9 66.pielikums Jūrmalas pilsētas domes
2015.gada 15.oktobra saistošajiem noteikumiem Nr.38
(protokols Nr.19, 4.punkts)
Tāme Nr.04.1.20.  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21"/>
  <sheetViews>
    <sheetView view="pageLayout" zoomScaleNormal="90" workbookViewId="0" topLeftCell="A1">
      <selection activeCell="AJ11" sqref="AJ11"/>
    </sheetView>
  </sheetViews>
  <sheetFormatPr defaultColWidth="9.140625" defaultRowHeight="15" outlineLevelCol="1"/>
  <cols>
    <col min="1" max="1" width="10.8515625" style="372" customWidth="1"/>
    <col min="2" max="2" width="28.00390625" style="372" customWidth="1"/>
    <col min="3" max="3" width="9.00390625" style="2" customWidth="1"/>
    <col min="4" max="4" width="8.7109375" style="372" hidden="1" customWidth="1" outlineLevel="1"/>
    <col min="5" max="5" width="8.7109375" style="2" customWidth="1" collapsed="1"/>
    <col min="6" max="6" width="8.7109375" style="372" hidden="1" customWidth="1" outlineLevel="1"/>
    <col min="7" max="7" width="5.421875" style="372" hidden="1" customWidth="1" outlineLevel="1"/>
    <col min="8" max="8" width="7.8515625" style="372" hidden="1" customWidth="1" outlineLevel="1"/>
    <col min="9" max="9" width="7.57421875" style="372" hidden="1" customWidth="1" outlineLevel="1"/>
    <col min="10" max="10" width="6.00390625" style="372" hidden="1" customWidth="1" outlineLevel="1"/>
    <col min="11" max="11" width="7.8515625" style="372" hidden="1" customWidth="1" outlineLevel="1"/>
    <col min="12" max="13" width="6.00390625" style="372" hidden="1" customWidth="1" outlineLevel="1"/>
    <col min="14" max="18" width="7.8515625" style="372" hidden="1" customWidth="1" outlineLevel="1"/>
    <col min="19" max="19" width="7.8515625" style="2" customWidth="1" collapsed="1"/>
    <col min="20" max="20" width="8.7109375" style="372" hidden="1" customWidth="1" outlineLevel="1"/>
    <col min="21" max="26" width="7.8515625" style="372" hidden="1" customWidth="1" outlineLevel="1"/>
    <col min="27" max="27" width="7.8515625" style="2" customWidth="1" collapsed="1"/>
    <col min="28" max="28" width="8.7109375" style="372" hidden="1" customWidth="1" outlineLevel="1"/>
    <col min="29" max="32" width="7.8515625" style="372" hidden="1" customWidth="1" outlineLevel="1"/>
    <col min="33" max="33" width="7.57421875" style="372" customWidth="1" collapsed="1"/>
    <col min="34" max="16384" width="9.140625" style="2" customWidth="1"/>
  </cols>
  <sheetData>
    <row r="1" spans="1:33" ht="12">
      <c r="A1" s="674"/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674"/>
      <c r="Q1" s="674"/>
      <c r="R1" s="674"/>
      <c r="S1" s="674"/>
      <c r="T1" s="674"/>
      <c r="U1" s="674"/>
      <c r="V1" s="674"/>
      <c r="W1" s="674"/>
      <c r="X1" s="674"/>
      <c r="Y1" s="674"/>
      <c r="Z1" s="674"/>
      <c r="AA1" s="674"/>
      <c r="AB1" s="674"/>
      <c r="AC1" s="674"/>
      <c r="AD1" s="674"/>
      <c r="AE1" s="674"/>
      <c r="AF1" s="674"/>
      <c r="AG1" s="674"/>
    </row>
    <row r="2" spans="1:33" ht="18" customHeight="1">
      <c r="A2" s="675" t="s">
        <v>0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676"/>
      <c r="AF2" s="676"/>
      <c r="AG2" s="677"/>
    </row>
    <row r="3" spans="1:33" ht="12">
      <c r="A3" s="4"/>
      <c r="B3" s="5"/>
      <c r="C3" s="440"/>
      <c r="D3" s="6"/>
      <c r="E3" s="44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40"/>
      <c r="T3" s="5"/>
      <c r="U3" s="5"/>
      <c r="V3" s="5"/>
      <c r="W3" s="5"/>
      <c r="X3" s="5"/>
      <c r="Y3" s="5"/>
      <c r="Z3" s="5"/>
      <c r="AA3" s="440"/>
      <c r="AB3" s="5"/>
      <c r="AC3" s="5"/>
      <c r="AD3" s="5"/>
      <c r="AE3" s="5"/>
      <c r="AF3" s="5"/>
      <c r="AG3" s="442"/>
    </row>
    <row r="4" spans="1:33" ht="12.75" customHeight="1">
      <c r="A4" s="9" t="s">
        <v>1</v>
      </c>
      <c r="B4" s="10"/>
      <c r="C4" s="678" t="s">
        <v>439</v>
      </c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79"/>
      <c r="R4" s="679"/>
      <c r="S4" s="679"/>
      <c r="T4" s="679"/>
      <c r="U4" s="679"/>
      <c r="V4" s="679"/>
      <c r="W4" s="679"/>
      <c r="X4" s="679"/>
      <c r="Y4" s="679"/>
      <c r="Z4" s="679"/>
      <c r="AA4" s="679"/>
      <c r="AB4" s="679"/>
      <c r="AC4" s="679"/>
      <c r="AD4" s="679"/>
      <c r="AE4" s="679"/>
      <c r="AF4" s="679"/>
      <c r="AG4" s="680"/>
    </row>
    <row r="5" spans="1:33" ht="12.75" customHeight="1">
      <c r="A5" s="9" t="s">
        <v>2</v>
      </c>
      <c r="B5" s="10"/>
      <c r="C5" s="678" t="s">
        <v>428</v>
      </c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79"/>
      <c r="U5" s="679"/>
      <c r="V5" s="679"/>
      <c r="W5" s="679"/>
      <c r="X5" s="679"/>
      <c r="Y5" s="679"/>
      <c r="Z5" s="679"/>
      <c r="AA5" s="679"/>
      <c r="AB5" s="679"/>
      <c r="AC5" s="679"/>
      <c r="AD5" s="679"/>
      <c r="AE5" s="679"/>
      <c r="AF5" s="679"/>
      <c r="AG5" s="680"/>
    </row>
    <row r="6" spans="1:33" ht="12.75" customHeight="1">
      <c r="A6" s="4" t="s">
        <v>3</v>
      </c>
      <c r="B6" s="5"/>
      <c r="C6" s="665" t="s">
        <v>429</v>
      </c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6"/>
      <c r="O6" s="666"/>
      <c r="P6" s="666"/>
      <c r="Q6" s="666"/>
      <c r="R6" s="666"/>
      <c r="S6" s="666"/>
      <c r="T6" s="666"/>
      <c r="U6" s="666"/>
      <c r="V6" s="666"/>
      <c r="W6" s="666"/>
      <c r="X6" s="666"/>
      <c r="Y6" s="666"/>
      <c r="Z6" s="666"/>
      <c r="AA6" s="666"/>
      <c r="AB6" s="666"/>
      <c r="AC6" s="666"/>
      <c r="AD6" s="666"/>
      <c r="AE6" s="666"/>
      <c r="AF6" s="666"/>
      <c r="AG6" s="667"/>
    </row>
    <row r="7" spans="1:33" ht="12.75" customHeight="1">
      <c r="A7" s="4" t="s">
        <v>4</v>
      </c>
      <c r="B7" s="5"/>
      <c r="C7" s="665" t="s">
        <v>435</v>
      </c>
      <c r="D7" s="666"/>
      <c r="E7" s="666"/>
      <c r="F7" s="666"/>
      <c r="G7" s="666"/>
      <c r="H7" s="666"/>
      <c r="I7" s="666"/>
      <c r="J7" s="666"/>
      <c r="K7" s="666"/>
      <c r="L7" s="666"/>
      <c r="M7" s="666"/>
      <c r="N7" s="666"/>
      <c r="O7" s="666"/>
      <c r="P7" s="666"/>
      <c r="Q7" s="666"/>
      <c r="R7" s="666"/>
      <c r="S7" s="666"/>
      <c r="T7" s="666"/>
      <c r="U7" s="666"/>
      <c r="V7" s="666"/>
      <c r="W7" s="666"/>
      <c r="X7" s="666"/>
      <c r="Y7" s="666"/>
      <c r="Z7" s="666"/>
      <c r="AA7" s="666"/>
      <c r="AB7" s="666"/>
      <c r="AC7" s="666"/>
      <c r="AD7" s="666"/>
      <c r="AE7" s="666"/>
      <c r="AF7" s="666"/>
      <c r="AG7" s="667"/>
    </row>
    <row r="8" spans="1:33" ht="36" customHeight="1">
      <c r="A8" s="4" t="s">
        <v>5</v>
      </c>
      <c r="B8" s="5"/>
      <c r="C8" s="681" t="s">
        <v>440</v>
      </c>
      <c r="D8" s="682"/>
      <c r="E8" s="682"/>
      <c r="F8" s="682"/>
      <c r="G8" s="682"/>
      <c r="H8" s="682"/>
      <c r="I8" s="682"/>
      <c r="J8" s="682"/>
      <c r="K8" s="682"/>
      <c r="L8" s="682"/>
      <c r="M8" s="682"/>
      <c r="N8" s="682"/>
      <c r="O8" s="682"/>
      <c r="P8" s="682"/>
      <c r="Q8" s="682"/>
      <c r="R8" s="682"/>
      <c r="S8" s="682"/>
      <c r="T8" s="682"/>
      <c r="U8" s="682"/>
      <c r="V8" s="682"/>
      <c r="W8" s="682"/>
      <c r="X8" s="682"/>
      <c r="Y8" s="682"/>
      <c r="Z8" s="682"/>
      <c r="AA8" s="682"/>
      <c r="AB8" s="682"/>
      <c r="AC8" s="682"/>
      <c r="AD8" s="682"/>
      <c r="AE8" s="682"/>
      <c r="AF8" s="682"/>
      <c r="AG8" s="683"/>
    </row>
    <row r="9" spans="1:33" ht="12.75" customHeight="1">
      <c r="A9" s="11" t="s">
        <v>6</v>
      </c>
      <c r="B9" s="5"/>
      <c r="C9" s="665"/>
      <c r="D9" s="666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7"/>
    </row>
    <row r="10" spans="1:33" ht="12.75" customHeight="1">
      <c r="A10" s="4"/>
      <c r="B10" s="5" t="s">
        <v>7</v>
      </c>
      <c r="C10" s="665" t="s">
        <v>441</v>
      </c>
      <c r="D10" s="666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7"/>
    </row>
    <row r="11" spans="1:33" ht="12.75" customHeight="1">
      <c r="A11" s="4"/>
      <c r="B11" s="5" t="s">
        <v>8</v>
      </c>
      <c r="C11" s="665"/>
      <c r="D11" s="666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7"/>
    </row>
    <row r="12" spans="1:33" ht="12.75" customHeight="1">
      <c r="A12" s="4"/>
      <c r="B12" s="5" t="s">
        <v>9</v>
      </c>
      <c r="C12" s="665"/>
      <c r="D12" s="666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7"/>
    </row>
    <row r="13" spans="1:33" ht="12.75" customHeight="1">
      <c r="A13" s="4"/>
      <c r="B13" s="5" t="s">
        <v>10</v>
      </c>
      <c r="C13" s="665"/>
      <c r="D13" s="666"/>
      <c r="E13" s="666"/>
      <c r="F13" s="666"/>
      <c r="G13" s="666"/>
      <c r="H13" s="666"/>
      <c r="I13" s="666"/>
      <c r="J13" s="666"/>
      <c r="K13" s="666"/>
      <c r="L13" s="666"/>
      <c r="M13" s="666"/>
      <c r="N13" s="666"/>
      <c r="O13" s="666"/>
      <c r="P13" s="666"/>
      <c r="Q13" s="666"/>
      <c r="R13" s="666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7"/>
    </row>
    <row r="14" spans="1:33" ht="12.75" customHeight="1">
      <c r="A14" s="4"/>
      <c r="B14" s="5" t="s">
        <v>11</v>
      </c>
      <c r="C14" s="665"/>
      <c r="D14" s="666"/>
      <c r="E14" s="666"/>
      <c r="F14" s="666"/>
      <c r="G14" s="666"/>
      <c r="H14" s="666"/>
      <c r="I14" s="666"/>
      <c r="J14" s="666"/>
      <c r="K14" s="666"/>
      <c r="L14" s="666"/>
      <c r="M14" s="666"/>
      <c r="N14" s="666"/>
      <c r="O14" s="666"/>
      <c r="P14" s="666"/>
      <c r="Q14" s="666"/>
      <c r="R14" s="666"/>
      <c r="S14" s="666"/>
      <c r="T14" s="666"/>
      <c r="U14" s="666"/>
      <c r="V14" s="666"/>
      <c r="W14" s="666"/>
      <c r="X14" s="666"/>
      <c r="Y14" s="666"/>
      <c r="Z14" s="666"/>
      <c r="AA14" s="666"/>
      <c r="AB14" s="666"/>
      <c r="AC14" s="666"/>
      <c r="AD14" s="666"/>
      <c r="AE14" s="666"/>
      <c r="AF14" s="666"/>
      <c r="AG14" s="667"/>
    </row>
    <row r="15" spans="1:33" ht="12.75" customHeight="1">
      <c r="A15" s="14"/>
      <c r="B15" s="15"/>
      <c r="C15" s="443"/>
      <c r="D15" s="444"/>
      <c r="E15" s="445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5"/>
      <c r="T15" s="444"/>
      <c r="U15" s="444"/>
      <c r="V15" s="444"/>
      <c r="W15" s="444"/>
      <c r="X15" s="444"/>
      <c r="Y15" s="444"/>
      <c r="Z15" s="444"/>
      <c r="AA15" s="445"/>
      <c r="AB15" s="444"/>
      <c r="AC15" s="444"/>
      <c r="AD15" s="444"/>
      <c r="AE15" s="444"/>
      <c r="AF15" s="444"/>
      <c r="AG15" s="446"/>
    </row>
    <row r="16" spans="1:33" s="16" customFormat="1" ht="12.75" customHeight="1">
      <c r="A16" s="634" t="s">
        <v>12</v>
      </c>
      <c r="B16" s="637" t="s">
        <v>13</v>
      </c>
      <c r="C16" s="640" t="s">
        <v>14</v>
      </c>
      <c r="D16" s="641"/>
      <c r="E16" s="641"/>
      <c r="F16" s="641"/>
      <c r="G16" s="641"/>
      <c r="H16" s="641"/>
      <c r="I16" s="641"/>
      <c r="J16" s="641"/>
      <c r="K16" s="641"/>
      <c r="L16" s="641"/>
      <c r="M16" s="641"/>
      <c r="N16" s="641"/>
      <c r="O16" s="641"/>
      <c r="P16" s="641"/>
      <c r="Q16" s="641"/>
      <c r="R16" s="641"/>
      <c r="S16" s="641"/>
      <c r="T16" s="641"/>
      <c r="U16" s="641"/>
      <c r="V16" s="641"/>
      <c r="W16" s="641"/>
      <c r="X16" s="641"/>
      <c r="Y16" s="641"/>
      <c r="Z16" s="641"/>
      <c r="AA16" s="641"/>
      <c r="AB16" s="641"/>
      <c r="AC16" s="641"/>
      <c r="AD16" s="641"/>
      <c r="AE16" s="641"/>
      <c r="AF16" s="641"/>
      <c r="AG16" s="669"/>
    </row>
    <row r="17" spans="1:33" s="16" customFormat="1" ht="12.75" customHeight="1">
      <c r="A17" s="668"/>
      <c r="B17" s="638"/>
      <c r="C17" s="670" t="s">
        <v>16</v>
      </c>
      <c r="D17" s="660" t="s">
        <v>442</v>
      </c>
      <c r="E17" s="658" t="s">
        <v>19</v>
      </c>
      <c r="F17" s="660" t="s">
        <v>443</v>
      </c>
      <c r="G17" s="657" t="s">
        <v>444</v>
      </c>
      <c r="H17" s="657"/>
      <c r="I17" s="657"/>
      <c r="J17" s="657"/>
      <c r="K17" s="657"/>
      <c r="L17" s="657"/>
      <c r="M17" s="657"/>
      <c r="N17" s="657"/>
      <c r="O17" s="657"/>
      <c r="P17" s="657"/>
      <c r="Q17" s="657"/>
      <c r="R17" s="657"/>
      <c r="S17" s="672" t="s">
        <v>22</v>
      </c>
      <c r="T17" s="655" t="s">
        <v>445</v>
      </c>
      <c r="U17" s="657" t="s">
        <v>444</v>
      </c>
      <c r="V17" s="657"/>
      <c r="W17" s="657"/>
      <c r="X17" s="657"/>
      <c r="Y17" s="657"/>
      <c r="Z17" s="657"/>
      <c r="AA17" s="658" t="s">
        <v>25</v>
      </c>
      <c r="AB17" s="660" t="s">
        <v>446</v>
      </c>
      <c r="AC17" s="662" t="s">
        <v>444</v>
      </c>
      <c r="AD17" s="657"/>
      <c r="AE17" s="657"/>
      <c r="AF17" s="657"/>
      <c r="AG17" s="663" t="s">
        <v>28</v>
      </c>
    </row>
    <row r="18" spans="1:33" s="17" customFormat="1" ht="68.25" customHeight="1" thickBot="1">
      <c r="A18" s="636"/>
      <c r="B18" s="638"/>
      <c r="C18" s="671"/>
      <c r="D18" s="661"/>
      <c r="E18" s="659"/>
      <c r="F18" s="661"/>
      <c r="G18" s="447" t="s">
        <v>447</v>
      </c>
      <c r="H18" s="447" t="s">
        <v>448</v>
      </c>
      <c r="I18" s="447" t="s">
        <v>449</v>
      </c>
      <c r="J18" s="447" t="s">
        <v>450</v>
      </c>
      <c r="K18" s="447" t="s">
        <v>451</v>
      </c>
      <c r="L18" s="447" t="s">
        <v>452</v>
      </c>
      <c r="M18" s="448" t="s">
        <v>453</v>
      </c>
      <c r="N18" s="449"/>
      <c r="O18" s="449"/>
      <c r="P18" s="449"/>
      <c r="Q18" s="449"/>
      <c r="R18" s="450"/>
      <c r="S18" s="673"/>
      <c r="T18" s="656"/>
      <c r="U18" s="449"/>
      <c r="V18" s="449"/>
      <c r="W18" s="449"/>
      <c r="X18" s="449"/>
      <c r="Y18" s="449"/>
      <c r="Z18" s="450"/>
      <c r="AA18" s="659"/>
      <c r="AB18" s="661"/>
      <c r="AC18" s="449"/>
      <c r="AD18" s="449"/>
      <c r="AE18" s="449"/>
      <c r="AF18" s="450"/>
      <c r="AG18" s="664"/>
    </row>
    <row r="19" spans="1:33" s="17" customFormat="1" ht="9.75" customHeight="1" thickTop="1">
      <c r="A19" s="18" t="s">
        <v>29</v>
      </c>
      <c r="B19" s="18">
        <v>2</v>
      </c>
      <c r="C19" s="451">
        <v>3</v>
      </c>
      <c r="D19" s="452">
        <v>4</v>
      </c>
      <c r="E19" s="453">
        <v>5</v>
      </c>
      <c r="F19" s="454">
        <v>6</v>
      </c>
      <c r="G19" s="22">
        <v>7</v>
      </c>
      <c r="H19" s="22">
        <v>8</v>
      </c>
      <c r="I19" s="22">
        <v>9</v>
      </c>
      <c r="J19" s="22">
        <v>10</v>
      </c>
      <c r="K19" s="22">
        <v>11</v>
      </c>
      <c r="L19" s="22">
        <v>12</v>
      </c>
      <c r="M19" s="22">
        <v>13</v>
      </c>
      <c r="N19" s="22">
        <v>14</v>
      </c>
      <c r="O19" s="22">
        <v>15</v>
      </c>
      <c r="P19" s="22">
        <v>16</v>
      </c>
      <c r="Q19" s="22">
        <v>17</v>
      </c>
      <c r="R19" s="24">
        <v>18</v>
      </c>
      <c r="S19" s="18">
        <v>19</v>
      </c>
      <c r="T19" s="454">
        <v>10</v>
      </c>
      <c r="U19" s="22">
        <v>21</v>
      </c>
      <c r="V19" s="22">
        <v>22</v>
      </c>
      <c r="W19" s="22">
        <v>23</v>
      </c>
      <c r="X19" s="22">
        <v>24</v>
      </c>
      <c r="Y19" s="22">
        <v>25</v>
      </c>
      <c r="Z19" s="24">
        <v>26</v>
      </c>
      <c r="AA19" s="18">
        <v>27</v>
      </c>
      <c r="AB19" s="454">
        <v>11</v>
      </c>
      <c r="AC19" s="22">
        <v>29</v>
      </c>
      <c r="AD19" s="22">
        <v>30</v>
      </c>
      <c r="AE19" s="22">
        <v>31</v>
      </c>
      <c r="AF19" s="24">
        <v>32</v>
      </c>
      <c r="AG19" s="455">
        <v>33</v>
      </c>
    </row>
    <row r="20" spans="1:33" s="32" customFormat="1" ht="12">
      <c r="A20" s="25"/>
      <c r="B20" s="26" t="s">
        <v>30</v>
      </c>
      <c r="C20" s="456"/>
      <c r="D20" s="457"/>
      <c r="E20" s="458"/>
      <c r="F20" s="459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58"/>
      <c r="S20" s="461"/>
      <c r="T20" s="459"/>
      <c r="U20" s="460"/>
      <c r="V20" s="460"/>
      <c r="W20" s="460"/>
      <c r="X20" s="460"/>
      <c r="Y20" s="460"/>
      <c r="Z20" s="458"/>
      <c r="AA20" s="461"/>
      <c r="AB20" s="459"/>
      <c r="AC20" s="460"/>
      <c r="AD20" s="460"/>
      <c r="AE20" s="460"/>
      <c r="AF20" s="458"/>
      <c r="AG20" s="462"/>
    </row>
    <row r="21" spans="1:33" s="32" customFormat="1" ht="12.75" thickBot="1">
      <c r="A21" s="34"/>
      <c r="B21" s="35" t="s">
        <v>31</v>
      </c>
      <c r="C21" s="463">
        <f>SUM(C22,C25,C26,C27,C42,C43)</f>
        <v>55659</v>
      </c>
      <c r="D21" s="464">
        <f>SUM(D22,D25,D26,D27,D42,D43)</f>
        <v>534375</v>
      </c>
      <c r="E21" s="42">
        <f>SUM(E22,E25,E26,E42,E43)</f>
        <v>55659</v>
      </c>
      <c r="F21" s="464">
        <f>SUM(F22,F25,F26,F42,F43)</f>
        <v>534375</v>
      </c>
      <c r="G21" s="37">
        <f aca="true" t="shared" si="0" ref="G21:Q21">SUM(G22,G25,G26,G42,G43)</f>
        <v>-800</v>
      </c>
      <c r="H21" s="37">
        <f t="shared" si="0"/>
        <v>-19179</v>
      </c>
      <c r="I21" s="37">
        <f t="shared" si="0"/>
        <v>-3596</v>
      </c>
      <c r="J21" s="37">
        <f t="shared" si="0"/>
        <v>-6325</v>
      </c>
      <c r="K21" s="37">
        <f>SUM(K22,K25,K26,K42,K43)</f>
        <v>-438861</v>
      </c>
      <c r="L21" s="37">
        <f t="shared" si="0"/>
        <v>-5955</v>
      </c>
      <c r="M21" s="37">
        <f t="shared" si="0"/>
        <v>-4000</v>
      </c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42">
        <f>SUM(R22,R25,R26,R42,R43)</f>
        <v>0</v>
      </c>
      <c r="S21" s="36">
        <f>SUM(S22,S25,S26,S42,S43)</f>
        <v>0</v>
      </c>
      <c r="T21" s="464">
        <f>SUM(T22,T25,T43)</f>
        <v>0</v>
      </c>
      <c r="U21" s="37">
        <f aca="true" t="shared" si="1" ref="U21:Z21">SUM(U22,U25,U26,U42,U43)</f>
        <v>0</v>
      </c>
      <c r="V21" s="37">
        <f t="shared" si="1"/>
        <v>0</v>
      </c>
      <c r="W21" s="37">
        <f t="shared" si="1"/>
        <v>0</v>
      </c>
      <c r="X21" s="37">
        <f t="shared" si="1"/>
        <v>0</v>
      </c>
      <c r="Y21" s="37">
        <f t="shared" si="1"/>
        <v>0</v>
      </c>
      <c r="Z21" s="42">
        <f t="shared" si="1"/>
        <v>0</v>
      </c>
      <c r="AA21" s="36">
        <f>SUM(AA22,AA27,AA43)</f>
        <v>0</v>
      </c>
      <c r="AB21" s="464">
        <f>SUM(AB22,AB27,AB43)</f>
        <v>0</v>
      </c>
      <c r="AC21" s="37">
        <f>SUM(AC22,AC27,AC43)</f>
        <v>0</v>
      </c>
      <c r="AD21" s="37">
        <f>SUM(AD22,AD25,AD26,AD42,AD43)</f>
        <v>0</v>
      </c>
      <c r="AE21" s="37">
        <f>SUM(AE22,AE25,AE26,AE42,AE43)</f>
        <v>0</v>
      </c>
      <c r="AF21" s="42">
        <f>SUM(AF22,AF25,AF26,AF42,AF43)</f>
        <v>0</v>
      </c>
      <c r="AG21" s="465">
        <f>SUM(AG22,AG45)</f>
        <v>0</v>
      </c>
    </row>
    <row r="22" spans="1:33" ht="12.75" thickTop="1">
      <c r="A22" s="45"/>
      <c r="B22" s="46" t="s">
        <v>32</v>
      </c>
      <c r="C22" s="466">
        <f>SUM(C23:C24)</f>
        <v>0</v>
      </c>
      <c r="D22" s="467">
        <f>SUM(D23:D24)</f>
        <v>0</v>
      </c>
      <c r="E22" s="53">
        <f>SUM(E23:E24)</f>
        <v>0</v>
      </c>
      <c r="F22" s="467">
        <f>SUM(F23:F24)</f>
        <v>0</v>
      </c>
      <c r="G22" s="48">
        <f aca="true" t="shared" si="2" ref="G22:Q22">SUM(G23:G24)</f>
        <v>0</v>
      </c>
      <c r="H22" s="48">
        <f t="shared" si="2"/>
        <v>0</v>
      </c>
      <c r="I22" s="48">
        <f t="shared" si="2"/>
        <v>0</v>
      </c>
      <c r="J22" s="48">
        <f t="shared" si="2"/>
        <v>0</v>
      </c>
      <c r="K22" s="48">
        <f>SUM(K23:K24)</f>
        <v>0</v>
      </c>
      <c r="L22" s="48">
        <f t="shared" si="2"/>
        <v>0</v>
      </c>
      <c r="M22" s="48">
        <f t="shared" si="2"/>
        <v>0</v>
      </c>
      <c r="N22" s="48">
        <f t="shared" si="2"/>
        <v>0</v>
      </c>
      <c r="O22" s="48">
        <f t="shared" si="2"/>
        <v>0</v>
      </c>
      <c r="P22" s="48">
        <f t="shared" si="2"/>
        <v>0</v>
      </c>
      <c r="Q22" s="48">
        <f t="shared" si="2"/>
        <v>0</v>
      </c>
      <c r="R22" s="53">
        <f>SUM(R23:R24)</f>
        <v>0</v>
      </c>
      <c r="S22" s="47">
        <f>SUM(S23:S24)</f>
        <v>0</v>
      </c>
      <c r="T22" s="467">
        <f>SUM(T23:T24)</f>
        <v>0</v>
      </c>
      <c r="U22" s="48">
        <f aca="true" t="shared" si="3" ref="U22:Z22">SUM(U23:U24)</f>
        <v>0</v>
      </c>
      <c r="V22" s="48">
        <f t="shared" si="3"/>
        <v>0</v>
      </c>
      <c r="W22" s="48">
        <f t="shared" si="3"/>
        <v>0</v>
      </c>
      <c r="X22" s="48">
        <f t="shared" si="3"/>
        <v>0</v>
      </c>
      <c r="Y22" s="48">
        <f t="shared" si="3"/>
        <v>0</v>
      </c>
      <c r="Z22" s="53">
        <f t="shared" si="3"/>
        <v>0</v>
      </c>
      <c r="AA22" s="47">
        <f>SUM(AA23:AA24)</f>
        <v>0</v>
      </c>
      <c r="AB22" s="467">
        <f>SUM(AB23:AB24)</f>
        <v>0</v>
      </c>
      <c r="AC22" s="48">
        <f>SUM(AC23:AC24)</f>
        <v>0</v>
      </c>
      <c r="AD22" s="48">
        <f>SUM(AD23:AD24)</f>
        <v>0</v>
      </c>
      <c r="AE22" s="48">
        <f>SUM(AE23:AE24)</f>
        <v>0</v>
      </c>
      <c r="AF22" s="53">
        <f>SUM(AF23:AF24)</f>
        <v>0</v>
      </c>
      <c r="AG22" s="468">
        <f>SUM(AG23:AG24)</f>
        <v>0</v>
      </c>
    </row>
    <row r="23" spans="1:33" ht="12">
      <c r="A23" s="55"/>
      <c r="B23" s="56" t="s">
        <v>33</v>
      </c>
      <c r="C23" s="469">
        <f>SUM(E23,S23,AA23)</f>
        <v>0</v>
      </c>
      <c r="D23" s="470">
        <f>SUM(F23,T23,AB23)</f>
        <v>0</v>
      </c>
      <c r="E23" s="63">
        <f>SUM(F23:R23)</f>
        <v>0</v>
      </c>
      <c r="F23" s="471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63"/>
      <c r="S23" s="472">
        <f>SUM(T23:Z23)</f>
        <v>0</v>
      </c>
      <c r="T23" s="471"/>
      <c r="U23" s="58"/>
      <c r="V23" s="58"/>
      <c r="W23" s="58"/>
      <c r="X23" s="58"/>
      <c r="Y23" s="58"/>
      <c r="Z23" s="63"/>
      <c r="AA23" s="472">
        <f>SUM(AB23:AF23)</f>
        <v>0</v>
      </c>
      <c r="AB23" s="471"/>
      <c r="AC23" s="58"/>
      <c r="AD23" s="58"/>
      <c r="AE23" s="58"/>
      <c r="AF23" s="63"/>
      <c r="AG23" s="473"/>
    </row>
    <row r="24" spans="1:33" ht="12">
      <c r="A24" s="65"/>
      <c r="B24" s="66" t="s">
        <v>34</v>
      </c>
      <c r="C24" s="474">
        <f>SUM(E24,S24,AA24)</f>
        <v>0</v>
      </c>
      <c r="D24" s="475">
        <f>SUM(F24,T24,AB24)</f>
        <v>0</v>
      </c>
      <c r="E24" s="73">
        <f>SUM(F24:R24)</f>
        <v>0</v>
      </c>
      <c r="F24" s="476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73"/>
      <c r="S24" s="477">
        <f>SUM(T24:Z24)</f>
        <v>0</v>
      </c>
      <c r="T24" s="476"/>
      <c r="U24" s="68"/>
      <c r="V24" s="68"/>
      <c r="W24" s="68"/>
      <c r="X24" s="68"/>
      <c r="Y24" s="68"/>
      <c r="Z24" s="73"/>
      <c r="AA24" s="477">
        <f>SUM(AB24:AF24)</f>
        <v>0</v>
      </c>
      <c r="AB24" s="476"/>
      <c r="AC24" s="68"/>
      <c r="AD24" s="68"/>
      <c r="AE24" s="68"/>
      <c r="AF24" s="73"/>
      <c r="AG24" s="478"/>
    </row>
    <row r="25" spans="1:33" s="32" customFormat="1" ht="24.75" thickBot="1">
      <c r="A25" s="75">
        <v>19300</v>
      </c>
      <c r="B25" s="75" t="s">
        <v>35</v>
      </c>
      <c r="C25" s="479">
        <f>SUM(E25,S25)</f>
        <v>55659</v>
      </c>
      <c r="D25" s="480">
        <f>SUM(F25,T25)</f>
        <v>534375</v>
      </c>
      <c r="E25" s="481">
        <f>SUM(F25:R25)</f>
        <v>55659</v>
      </c>
      <c r="F25" s="482">
        <f>F51</f>
        <v>534375</v>
      </c>
      <c r="G25" s="77">
        <v>-800</v>
      </c>
      <c r="H25" s="77">
        <f>-18984-195</f>
        <v>-19179</v>
      </c>
      <c r="I25" s="77">
        <v>-3596</v>
      </c>
      <c r="J25" s="77">
        <v>-6325</v>
      </c>
      <c r="K25" s="77">
        <v>-438861</v>
      </c>
      <c r="L25" s="77">
        <f>-2546-2591-818</f>
        <v>-5955</v>
      </c>
      <c r="M25" s="77">
        <v>-4000</v>
      </c>
      <c r="N25" s="77"/>
      <c r="O25" s="77"/>
      <c r="P25" s="77"/>
      <c r="Q25" s="77"/>
      <c r="R25" s="481"/>
      <c r="S25" s="483">
        <f>SUM(T25:Z25)</f>
        <v>0</v>
      </c>
      <c r="T25" s="482"/>
      <c r="U25" s="77"/>
      <c r="V25" s="77"/>
      <c r="W25" s="77"/>
      <c r="X25" s="77"/>
      <c r="Y25" s="77"/>
      <c r="Z25" s="481"/>
      <c r="AA25" s="484" t="s">
        <v>36</v>
      </c>
      <c r="AB25" s="485" t="s">
        <v>36</v>
      </c>
      <c r="AC25" s="83" t="s">
        <v>36</v>
      </c>
      <c r="AD25" s="86" t="s">
        <v>36</v>
      </c>
      <c r="AE25" s="86" t="s">
        <v>36</v>
      </c>
      <c r="AF25" s="486" t="s">
        <v>36</v>
      </c>
      <c r="AG25" s="487" t="s">
        <v>36</v>
      </c>
    </row>
    <row r="26" spans="1:33" s="32" customFormat="1" ht="36.75" customHeight="1" thickTop="1">
      <c r="A26" s="88"/>
      <c r="B26" s="88" t="s">
        <v>37</v>
      </c>
      <c r="C26" s="488">
        <f>SUM(E26)</f>
        <v>0</v>
      </c>
      <c r="D26" s="489">
        <f>SUM(F26)</f>
        <v>0</v>
      </c>
      <c r="E26" s="490">
        <f>SUM(F26:R26)</f>
        <v>0</v>
      </c>
      <c r="F26" s="491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492"/>
      <c r="S26" s="493" t="s">
        <v>36</v>
      </c>
      <c r="T26" s="494" t="s">
        <v>36</v>
      </c>
      <c r="U26" s="94" t="s">
        <v>36</v>
      </c>
      <c r="V26" s="94" t="s">
        <v>36</v>
      </c>
      <c r="W26" s="94" t="s">
        <v>36</v>
      </c>
      <c r="X26" s="94" t="s">
        <v>36</v>
      </c>
      <c r="Y26" s="94" t="s">
        <v>36</v>
      </c>
      <c r="Z26" s="96" t="s">
        <v>36</v>
      </c>
      <c r="AA26" s="493" t="s">
        <v>36</v>
      </c>
      <c r="AB26" s="494" t="s">
        <v>36</v>
      </c>
      <c r="AC26" s="94" t="s">
        <v>36</v>
      </c>
      <c r="AD26" s="97" t="s">
        <v>36</v>
      </c>
      <c r="AE26" s="97" t="s">
        <v>36</v>
      </c>
      <c r="AF26" s="495" t="s">
        <v>36</v>
      </c>
      <c r="AG26" s="496" t="s">
        <v>36</v>
      </c>
    </row>
    <row r="27" spans="1:33" s="32" customFormat="1" ht="36">
      <c r="A27" s="88">
        <v>21300</v>
      </c>
      <c r="B27" s="88" t="s">
        <v>38</v>
      </c>
      <c r="C27" s="488">
        <f>SUM(C28,C32,C34,C37)</f>
        <v>0</v>
      </c>
      <c r="D27" s="489">
        <f>SUM(D28,D32,D34,D37)</f>
        <v>0</v>
      </c>
      <c r="E27" s="96" t="s">
        <v>36</v>
      </c>
      <c r="F27" s="494" t="s">
        <v>36</v>
      </c>
      <c r="G27" s="94" t="s">
        <v>36</v>
      </c>
      <c r="H27" s="94" t="s">
        <v>36</v>
      </c>
      <c r="I27" s="94" t="s">
        <v>36</v>
      </c>
      <c r="J27" s="94" t="s">
        <v>36</v>
      </c>
      <c r="K27" s="94" t="s">
        <v>36</v>
      </c>
      <c r="L27" s="94" t="s">
        <v>36</v>
      </c>
      <c r="M27" s="94" t="s">
        <v>36</v>
      </c>
      <c r="N27" s="94" t="s">
        <v>36</v>
      </c>
      <c r="O27" s="94" t="s">
        <v>36</v>
      </c>
      <c r="P27" s="94" t="s">
        <v>36</v>
      </c>
      <c r="Q27" s="94" t="s">
        <v>36</v>
      </c>
      <c r="R27" s="96" t="s">
        <v>36</v>
      </c>
      <c r="S27" s="493" t="s">
        <v>36</v>
      </c>
      <c r="T27" s="494" t="s">
        <v>36</v>
      </c>
      <c r="U27" s="94" t="s">
        <v>36</v>
      </c>
      <c r="V27" s="94" t="s">
        <v>36</v>
      </c>
      <c r="W27" s="94" t="s">
        <v>36</v>
      </c>
      <c r="X27" s="94" t="s">
        <v>36</v>
      </c>
      <c r="Y27" s="94" t="s">
        <v>36</v>
      </c>
      <c r="Z27" s="96" t="s">
        <v>36</v>
      </c>
      <c r="AA27" s="89">
        <f>SUM(AA28,AA32,AA34,AA37)</f>
        <v>0</v>
      </c>
      <c r="AB27" s="489">
        <f>SUM(AB28,AB32,AB34,AB37)</f>
        <v>0</v>
      </c>
      <c r="AC27" s="101">
        <f>SUM(AC28,AC32,AC34,AC37)</f>
        <v>0</v>
      </c>
      <c r="AD27" s="227">
        <f>SUM(AD28,AD32,AD34,AD37)</f>
        <v>0</v>
      </c>
      <c r="AE27" s="227">
        <f>SUM(AE28,AE32,AE34,AE37)</f>
        <v>0</v>
      </c>
      <c r="AF27" s="497">
        <f>SUM(AF28,AF32,AF34,AF37)</f>
        <v>0</v>
      </c>
      <c r="AG27" s="496" t="s">
        <v>36</v>
      </c>
    </row>
    <row r="28" spans="1:33" s="32" customFormat="1" ht="24">
      <c r="A28" s="103">
        <v>21350</v>
      </c>
      <c r="B28" s="88" t="s">
        <v>39</v>
      </c>
      <c r="C28" s="488">
        <f>SUM(C29:C31)</f>
        <v>0</v>
      </c>
      <c r="D28" s="489">
        <f>SUM(D29:D31)</f>
        <v>0</v>
      </c>
      <c r="E28" s="96" t="s">
        <v>36</v>
      </c>
      <c r="F28" s="494" t="s">
        <v>36</v>
      </c>
      <c r="G28" s="94" t="s">
        <v>36</v>
      </c>
      <c r="H28" s="94" t="s">
        <v>36</v>
      </c>
      <c r="I28" s="94" t="s">
        <v>36</v>
      </c>
      <c r="J28" s="94" t="s">
        <v>36</v>
      </c>
      <c r="K28" s="94" t="s">
        <v>36</v>
      </c>
      <c r="L28" s="94" t="s">
        <v>36</v>
      </c>
      <c r="M28" s="94" t="s">
        <v>36</v>
      </c>
      <c r="N28" s="94" t="s">
        <v>36</v>
      </c>
      <c r="O28" s="94" t="s">
        <v>36</v>
      </c>
      <c r="P28" s="94" t="s">
        <v>36</v>
      </c>
      <c r="Q28" s="94" t="s">
        <v>36</v>
      </c>
      <c r="R28" s="96" t="s">
        <v>36</v>
      </c>
      <c r="S28" s="493" t="s">
        <v>36</v>
      </c>
      <c r="T28" s="494" t="s">
        <v>36</v>
      </c>
      <c r="U28" s="94" t="s">
        <v>36</v>
      </c>
      <c r="V28" s="94" t="s">
        <v>36</v>
      </c>
      <c r="W28" s="94" t="s">
        <v>36</v>
      </c>
      <c r="X28" s="94" t="s">
        <v>36</v>
      </c>
      <c r="Y28" s="94" t="s">
        <v>36</v>
      </c>
      <c r="Z28" s="96" t="s">
        <v>36</v>
      </c>
      <c r="AA28" s="89">
        <f>SUM(AA29:AA31)</f>
        <v>0</v>
      </c>
      <c r="AB28" s="489">
        <f>SUM(AB29:AB31)</f>
        <v>0</v>
      </c>
      <c r="AC28" s="101">
        <f>SUM(AC29:AC31)</f>
        <v>0</v>
      </c>
      <c r="AD28" s="227">
        <f>SUM(AD29:AD31)</f>
        <v>0</v>
      </c>
      <c r="AE28" s="227">
        <f>SUM(AE29:AE31)</f>
        <v>0</v>
      </c>
      <c r="AF28" s="497">
        <f>SUM(AF29:AF31)</f>
        <v>0</v>
      </c>
      <c r="AG28" s="496" t="s">
        <v>36</v>
      </c>
    </row>
    <row r="29" spans="1:33" ht="12">
      <c r="A29" s="55">
        <v>21351</v>
      </c>
      <c r="B29" s="104" t="s">
        <v>40</v>
      </c>
      <c r="C29" s="469">
        <f>SUM(AA29)</f>
        <v>0</v>
      </c>
      <c r="D29" s="498">
        <f>SUM(AB29)</f>
        <v>0</v>
      </c>
      <c r="E29" s="114" t="s">
        <v>36</v>
      </c>
      <c r="F29" s="499" t="s">
        <v>36</v>
      </c>
      <c r="G29" s="106" t="s">
        <v>36</v>
      </c>
      <c r="H29" s="106" t="s">
        <v>36</v>
      </c>
      <c r="I29" s="106" t="s">
        <v>36</v>
      </c>
      <c r="J29" s="106" t="s">
        <v>36</v>
      </c>
      <c r="K29" s="106" t="s">
        <v>36</v>
      </c>
      <c r="L29" s="106" t="s">
        <v>36</v>
      </c>
      <c r="M29" s="106" t="s">
        <v>36</v>
      </c>
      <c r="N29" s="106" t="s">
        <v>36</v>
      </c>
      <c r="O29" s="106" t="s">
        <v>36</v>
      </c>
      <c r="P29" s="106" t="s">
        <v>36</v>
      </c>
      <c r="Q29" s="106" t="s">
        <v>36</v>
      </c>
      <c r="R29" s="114" t="s">
        <v>36</v>
      </c>
      <c r="S29" s="500" t="s">
        <v>36</v>
      </c>
      <c r="T29" s="499" t="s">
        <v>36</v>
      </c>
      <c r="U29" s="106" t="s">
        <v>36</v>
      </c>
      <c r="V29" s="106" t="s">
        <v>36</v>
      </c>
      <c r="W29" s="106" t="s">
        <v>36</v>
      </c>
      <c r="X29" s="106" t="s">
        <v>36</v>
      </c>
      <c r="Y29" s="106" t="s">
        <v>36</v>
      </c>
      <c r="Z29" s="114" t="s">
        <v>36</v>
      </c>
      <c r="AA29" s="57">
        <f>SUM(AB29:AF29)</f>
        <v>0</v>
      </c>
      <c r="AB29" s="501"/>
      <c r="AC29" s="502"/>
      <c r="AD29" s="502"/>
      <c r="AE29" s="502"/>
      <c r="AF29" s="503"/>
      <c r="AG29" s="504" t="s">
        <v>36</v>
      </c>
    </row>
    <row r="30" spans="1:33" ht="12">
      <c r="A30" s="65">
        <v>21352</v>
      </c>
      <c r="B30" s="115" t="s">
        <v>41</v>
      </c>
      <c r="C30" s="474">
        <f>SUM(AA30)</f>
        <v>0</v>
      </c>
      <c r="D30" s="505">
        <f>SUM(AB30)</f>
        <v>0</v>
      </c>
      <c r="E30" s="125" t="s">
        <v>36</v>
      </c>
      <c r="F30" s="506" t="s">
        <v>36</v>
      </c>
      <c r="G30" s="117" t="s">
        <v>36</v>
      </c>
      <c r="H30" s="117" t="s">
        <v>36</v>
      </c>
      <c r="I30" s="117" t="s">
        <v>36</v>
      </c>
      <c r="J30" s="117" t="s">
        <v>36</v>
      </c>
      <c r="K30" s="117" t="s">
        <v>36</v>
      </c>
      <c r="L30" s="117" t="s">
        <v>36</v>
      </c>
      <c r="M30" s="117" t="s">
        <v>36</v>
      </c>
      <c r="N30" s="117" t="s">
        <v>36</v>
      </c>
      <c r="O30" s="117" t="s">
        <v>36</v>
      </c>
      <c r="P30" s="117" t="s">
        <v>36</v>
      </c>
      <c r="Q30" s="117" t="s">
        <v>36</v>
      </c>
      <c r="R30" s="125" t="s">
        <v>36</v>
      </c>
      <c r="S30" s="507" t="s">
        <v>36</v>
      </c>
      <c r="T30" s="506" t="s">
        <v>36</v>
      </c>
      <c r="U30" s="117" t="s">
        <v>36</v>
      </c>
      <c r="V30" s="117" t="s">
        <v>36</v>
      </c>
      <c r="W30" s="117" t="s">
        <v>36</v>
      </c>
      <c r="X30" s="117" t="s">
        <v>36</v>
      </c>
      <c r="Y30" s="117" t="s">
        <v>36</v>
      </c>
      <c r="Z30" s="125" t="s">
        <v>36</v>
      </c>
      <c r="AA30" s="67">
        <f>SUM(AB30:AF30)</f>
        <v>0</v>
      </c>
      <c r="AB30" s="508"/>
      <c r="AC30" s="509"/>
      <c r="AD30" s="509"/>
      <c r="AE30" s="509"/>
      <c r="AF30" s="510"/>
      <c r="AG30" s="511" t="s">
        <v>36</v>
      </c>
    </row>
    <row r="31" spans="1:33" ht="24">
      <c r="A31" s="65">
        <v>21359</v>
      </c>
      <c r="B31" s="115" t="s">
        <v>42</v>
      </c>
      <c r="C31" s="474">
        <f>SUM(AA31)</f>
        <v>0</v>
      </c>
      <c r="D31" s="505">
        <f>SUM(AB31)</f>
        <v>0</v>
      </c>
      <c r="E31" s="125" t="s">
        <v>36</v>
      </c>
      <c r="F31" s="506" t="s">
        <v>36</v>
      </c>
      <c r="G31" s="117" t="s">
        <v>36</v>
      </c>
      <c r="H31" s="117" t="s">
        <v>36</v>
      </c>
      <c r="I31" s="117" t="s">
        <v>36</v>
      </c>
      <c r="J31" s="117" t="s">
        <v>36</v>
      </c>
      <c r="K31" s="117" t="s">
        <v>36</v>
      </c>
      <c r="L31" s="117" t="s">
        <v>36</v>
      </c>
      <c r="M31" s="117" t="s">
        <v>36</v>
      </c>
      <c r="N31" s="117" t="s">
        <v>36</v>
      </c>
      <c r="O31" s="117" t="s">
        <v>36</v>
      </c>
      <c r="P31" s="117" t="s">
        <v>36</v>
      </c>
      <c r="Q31" s="117" t="s">
        <v>36</v>
      </c>
      <c r="R31" s="125" t="s">
        <v>36</v>
      </c>
      <c r="S31" s="507" t="s">
        <v>36</v>
      </c>
      <c r="T31" s="506" t="s">
        <v>36</v>
      </c>
      <c r="U31" s="117" t="s">
        <v>36</v>
      </c>
      <c r="V31" s="117" t="s">
        <v>36</v>
      </c>
      <c r="W31" s="117" t="s">
        <v>36</v>
      </c>
      <c r="X31" s="117" t="s">
        <v>36</v>
      </c>
      <c r="Y31" s="117" t="s">
        <v>36</v>
      </c>
      <c r="Z31" s="125" t="s">
        <v>36</v>
      </c>
      <c r="AA31" s="67">
        <f>SUM(AB31:AF31)</f>
        <v>0</v>
      </c>
      <c r="AB31" s="508"/>
      <c r="AC31" s="509"/>
      <c r="AD31" s="509"/>
      <c r="AE31" s="509"/>
      <c r="AF31" s="510"/>
      <c r="AG31" s="511" t="s">
        <v>36</v>
      </c>
    </row>
    <row r="32" spans="1:33" s="32" customFormat="1" ht="36">
      <c r="A32" s="103">
        <v>21370</v>
      </c>
      <c r="B32" s="88" t="s">
        <v>43</v>
      </c>
      <c r="C32" s="488">
        <f>SUM(C33)</f>
        <v>0</v>
      </c>
      <c r="D32" s="489">
        <f>SUM(D33)</f>
        <v>0</v>
      </c>
      <c r="E32" s="96" t="s">
        <v>36</v>
      </c>
      <c r="F32" s="494" t="s">
        <v>36</v>
      </c>
      <c r="G32" s="94" t="s">
        <v>36</v>
      </c>
      <c r="H32" s="94" t="s">
        <v>36</v>
      </c>
      <c r="I32" s="94" t="s">
        <v>36</v>
      </c>
      <c r="J32" s="94" t="s">
        <v>36</v>
      </c>
      <c r="K32" s="94" t="s">
        <v>36</v>
      </c>
      <c r="L32" s="94" t="s">
        <v>36</v>
      </c>
      <c r="M32" s="94" t="s">
        <v>36</v>
      </c>
      <c r="N32" s="94" t="s">
        <v>36</v>
      </c>
      <c r="O32" s="94" t="s">
        <v>36</v>
      </c>
      <c r="P32" s="94" t="s">
        <v>36</v>
      </c>
      <c r="Q32" s="94" t="s">
        <v>36</v>
      </c>
      <c r="R32" s="96" t="s">
        <v>36</v>
      </c>
      <c r="S32" s="493" t="s">
        <v>36</v>
      </c>
      <c r="T32" s="494" t="s">
        <v>36</v>
      </c>
      <c r="U32" s="94" t="s">
        <v>36</v>
      </c>
      <c r="V32" s="94" t="s">
        <v>36</v>
      </c>
      <c r="W32" s="94" t="s">
        <v>36</v>
      </c>
      <c r="X32" s="94" t="s">
        <v>36</v>
      </c>
      <c r="Y32" s="94" t="s">
        <v>36</v>
      </c>
      <c r="Z32" s="96" t="s">
        <v>36</v>
      </c>
      <c r="AA32" s="89">
        <f>SUM(AA33)</f>
        <v>0</v>
      </c>
      <c r="AB32" s="489">
        <f>SUM(AB33)</f>
        <v>0</v>
      </c>
      <c r="AC32" s="101">
        <f>SUM(AC33)</f>
        <v>0</v>
      </c>
      <c r="AD32" s="227">
        <f>SUM(AD33)</f>
        <v>0</v>
      </c>
      <c r="AE32" s="227">
        <f>SUM(AE33)</f>
        <v>0</v>
      </c>
      <c r="AF32" s="497">
        <f>SUM(AF33)</f>
        <v>0</v>
      </c>
      <c r="AG32" s="496" t="s">
        <v>36</v>
      </c>
    </row>
    <row r="33" spans="1:33" ht="36">
      <c r="A33" s="126">
        <v>21379</v>
      </c>
      <c r="B33" s="127" t="s">
        <v>44</v>
      </c>
      <c r="C33" s="512">
        <f>SUM(AA33)</f>
        <v>0</v>
      </c>
      <c r="D33" s="513">
        <f>SUM(AB33)</f>
        <v>0</v>
      </c>
      <c r="E33" s="137" t="s">
        <v>36</v>
      </c>
      <c r="F33" s="514" t="s">
        <v>36</v>
      </c>
      <c r="G33" s="129" t="s">
        <v>36</v>
      </c>
      <c r="H33" s="129" t="s">
        <v>36</v>
      </c>
      <c r="I33" s="129" t="s">
        <v>36</v>
      </c>
      <c r="J33" s="129" t="s">
        <v>36</v>
      </c>
      <c r="K33" s="129" t="s">
        <v>36</v>
      </c>
      <c r="L33" s="129" t="s">
        <v>36</v>
      </c>
      <c r="M33" s="129" t="s">
        <v>36</v>
      </c>
      <c r="N33" s="129" t="s">
        <v>36</v>
      </c>
      <c r="O33" s="129" t="s">
        <v>36</v>
      </c>
      <c r="P33" s="129" t="s">
        <v>36</v>
      </c>
      <c r="Q33" s="129" t="s">
        <v>36</v>
      </c>
      <c r="R33" s="137" t="s">
        <v>36</v>
      </c>
      <c r="S33" s="515" t="s">
        <v>36</v>
      </c>
      <c r="T33" s="514" t="s">
        <v>36</v>
      </c>
      <c r="U33" s="129" t="s">
        <v>36</v>
      </c>
      <c r="V33" s="129" t="s">
        <v>36</v>
      </c>
      <c r="W33" s="129" t="s">
        <v>36</v>
      </c>
      <c r="X33" s="129" t="s">
        <v>36</v>
      </c>
      <c r="Y33" s="129" t="s">
        <v>36</v>
      </c>
      <c r="Z33" s="137" t="s">
        <v>36</v>
      </c>
      <c r="AA33" s="149">
        <f>SUM(AB33:AF33)</f>
        <v>0</v>
      </c>
      <c r="AB33" s="516"/>
      <c r="AC33" s="517"/>
      <c r="AD33" s="517"/>
      <c r="AE33" s="517"/>
      <c r="AF33" s="518"/>
      <c r="AG33" s="519" t="s">
        <v>36</v>
      </c>
    </row>
    <row r="34" spans="1:33" s="32" customFormat="1" ht="12">
      <c r="A34" s="103">
        <v>21380</v>
      </c>
      <c r="B34" s="88" t="s">
        <v>45</v>
      </c>
      <c r="C34" s="488">
        <f>SUM(C35:C36)</f>
        <v>0</v>
      </c>
      <c r="D34" s="489">
        <f>SUM(D35:D36)</f>
        <v>0</v>
      </c>
      <c r="E34" s="96" t="s">
        <v>36</v>
      </c>
      <c r="F34" s="494" t="s">
        <v>36</v>
      </c>
      <c r="G34" s="94" t="s">
        <v>36</v>
      </c>
      <c r="H34" s="94" t="s">
        <v>36</v>
      </c>
      <c r="I34" s="94" t="s">
        <v>36</v>
      </c>
      <c r="J34" s="94" t="s">
        <v>36</v>
      </c>
      <c r="K34" s="94" t="s">
        <v>36</v>
      </c>
      <c r="L34" s="94" t="s">
        <v>36</v>
      </c>
      <c r="M34" s="94" t="s">
        <v>36</v>
      </c>
      <c r="N34" s="94" t="s">
        <v>36</v>
      </c>
      <c r="O34" s="94" t="s">
        <v>36</v>
      </c>
      <c r="P34" s="94" t="s">
        <v>36</v>
      </c>
      <c r="Q34" s="94" t="s">
        <v>36</v>
      </c>
      <c r="R34" s="96" t="s">
        <v>36</v>
      </c>
      <c r="S34" s="493" t="s">
        <v>36</v>
      </c>
      <c r="T34" s="494" t="s">
        <v>36</v>
      </c>
      <c r="U34" s="94" t="s">
        <v>36</v>
      </c>
      <c r="V34" s="94" t="s">
        <v>36</v>
      </c>
      <c r="W34" s="94" t="s">
        <v>36</v>
      </c>
      <c r="X34" s="94" t="s">
        <v>36</v>
      </c>
      <c r="Y34" s="94" t="s">
        <v>36</v>
      </c>
      <c r="Z34" s="96" t="s">
        <v>36</v>
      </c>
      <c r="AA34" s="89">
        <f>SUM(AA35:AA36)</f>
        <v>0</v>
      </c>
      <c r="AB34" s="489">
        <f>SUM(AB35:AB36)</f>
        <v>0</v>
      </c>
      <c r="AC34" s="101">
        <f>SUM(AC35:AC36)</f>
        <v>0</v>
      </c>
      <c r="AD34" s="227">
        <f>SUM(AD35:AD36)</f>
        <v>0</v>
      </c>
      <c r="AE34" s="227">
        <f>SUM(AE35:AE36)</f>
        <v>0</v>
      </c>
      <c r="AF34" s="497">
        <f>SUM(AF35:AF36)</f>
        <v>0</v>
      </c>
      <c r="AG34" s="496" t="s">
        <v>36</v>
      </c>
    </row>
    <row r="35" spans="1:33" ht="12">
      <c r="A35" s="56">
        <v>21381</v>
      </c>
      <c r="B35" s="104" t="s">
        <v>46</v>
      </c>
      <c r="C35" s="469">
        <f>SUM(AA35)</f>
        <v>0</v>
      </c>
      <c r="D35" s="498">
        <f>SUM(AB35)</f>
        <v>0</v>
      </c>
      <c r="E35" s="114" t="s">
        <v>36</v>
      </c>
      <c r="F35" s="499" t="s">
        <v>36</v>
      </c>
      <c r="G35" s="106" t="s">
        <v>36</v>
      </c>
      <c r="H35" s="106" t="s">
        <v>36</v>
      </c>
      <c r="I35" s="106" t="s">
        <v>36</v>
      </c>
      <c r="J35" s="106" t="s">
        <v>36</v>
      </c>
      <c r="K35" s="106" t="s">
        <v>36</v>
      </c>
      <c r="L35" s="106" t="s">
        <v>36</v>
      </c>
      <c r="M35" s="106" t="s">
        <v>36</v>
      </c>
      <c r="N35" s="106" t="s">
        <v>36</v>
      </c>
      <c r="O35" s="106" t="s">
        <v>36</v>
      </c>
      <c r="P35" s="106" t="s">
        <v>36</v>
      </c>
      <c r="Q35" s="106" t="s">
        <v>36</v>
      </c>
      <c r="R35" s="114" t="s">
        <v>36</v>
      </c>
      <c r="S35" s="500" t="s">
        <v>36</v>
      </c>
      <c r="T35" s="499" t="s">
        <v>36</v>
      </c>
      <c r="U35" s="106" t="s">
        <v>36</v>
      </c>
      <c r="V35" s="106" t="s">
        <v>36</v>
      </c>
      <c r="W35" s="106" t="s">
        <v>36</v>
      </c>
      <c r="X35" s="106" t="s">
        <v>36</v>
      </c>
      <c r="Y35" s="106" t="s">
        <v>36</v>
      </c>
      <c r="Z35" s="114" t="s">
        <v>36</v>
      </c>
      <c r="AA35" s="57">
        <f>SUM(AB35:AF35)</f>
        <v>0</v>
      </c>
      <c r="AB35" s="501"/>
      <c r="AC35" s="502"/>
      <c r="AD35" s="502"/>
      <c r="AE35" s="502"/>
      <c r="AF35" s="503"/>
      <c r="AG35" s="504" t="s">
        <v>36</v>
      </c>
    </row>
    <row r="36" spans="1:33" ht="24">
      <c r="A36" s="66">
        <v>21383</v>
      </c>
      <c r="B36" s="115" t="s">
        <v>47</v>
      </c>
      <c r="C36" s="474">
        <f>SUM(AA36)</f>
        <v>0</v>
      </c>
      <c r="D36" s="505">
        <f>SUM(AB36)</f>
        <v>0</v>
      </c>
      <c r="E36" s="125" t="s">
        <v>36</v>
      </c>
      <c r="F36" s="506" t="s">
        <v>36</v>
      </c>
      <c r="G36" s="117" t="s">
        <v>36</v>
      </c>
      <c r="H36" s="117" t="s">
        <v>36</v>
      </c>
      <c r="I36" s="117" t="s">
        <v>36</v>
      </c>
      <c r="J36" s="117" t="s">
        <v>36</v>
      </c>
      <c r="K36" s="117" t="s">
        <v>36</v>
      </c>
      <c r="L36" s="117" t="s">
        <v>36</v>
      </c>
      <c r="M36" s="117" t="s">
        <v>36</v>
      </c>
      <c r="N36" s="117" t="s">
        <v>36</v>
      </c>
      <c r="O36" s="117" t="s">
        <v>36</v>
      </c>
      <c r="P36" s="117" t="s">
        <v>36</v>
      </c>
      <c r="Q36" s="117" t="s">
        <v>36</v>
      </c>
      <c r="R36" s="125" t="s">
        <v>36</v>
      </c>
      <c r="S36" s="507" t="s">
        <v>36</v>
      </c>
      <c r="T36" s="506" t="s">
        <v>36</v>
      </c>
      <c r="U36" s="117" t="s">
        <v>36</v>
      </c>
      <c r="V36" s="117" t="s">
        <v>36</v>
      </c>
      <c r="W36" s="117" t="s">
        <v>36</v>
      </c>
      <c r="X36" s="117" t="s">
        <v>36</v>
      </c>
      <c r="Y36" s="117" t="s">
        <v>36</v>
      </c>
      <c r="Z36" s="125" t="s">
        <v>36</v>
      </c>
      <c r="AA36" s="67">
        <f>SUM(AB36:AF36)</f>
        <v>0</v>
      </c>
      <c r="AB36" s="508"/>
      <c r="AC36" s="509"/>
      <c r="AD36" s="509"/>
      <c r="AE36" s="509"/>
      <c r="AF36" s="510"/>
      <c r="AG36" s="511" t="s">
        <v>36</v>
      </c>
    </row>
    <row r="37" spans="1:33" s="32" customFormat="1" ht="24">
      <c r="A37" s="103">
        <v>21390</v>
      </c>
      <c r="B37" s="88" t="s">
        <v>48</v>
      </c>
      <c r="C37" s="488">
        <f>SUM(C38:C41)</f>
        <v>0</v>
      </c>
      <c r="D37" s="489">
        <f>SUM(D38:D41)</f>
        <v>0</v>
      </c>
      <c r="E37" s="96" t="s">
        <v>36</v>
      </c>
      <c r="F37" s="494" t="s">
        <v>36</v>
      </c>
      <c r="G37" s="94" t="s">
        <v>36</v>
      </c>
      <c r="H37" s="94" t="s">
        <v>36</v>
      </c>
      <c r="I37" s="94" t="s">
        <v>36</v>
      </c>
      <c r="J37" s="94" t="s">
        <v>36</v>
      </c>
      <c r="K37" s="94" t="s">
        <v>36</v>
      </c>
      <c r="L37" s="94" t="s">
        <v>36</v>
      </c>
      <c r="M37" s="94" t="s">
        <v>36</v>
      </c>
      <c r="N37" s="94" t="s">
        <v>36</v>
      </c>
      <c r="O37" s="94" t="s">
        <v>36</v>
      </c>
      <c r="P37" s="94" t="s">
        <v>36</v>
      </c>
      <c r="Q37" s="94" t="s">
        <v>36</v>
      </c>
      <c r="R37" s="96" t="s">
        <v>36</v>
      </c>
      <c r="S37" s="493" t="s">
        <v>36</v>
      </c>
      <c r="T37" s="494" t="s">
        <v>36</v>
      </c>
      <c r="U37" s="94" t="s">
        <v>36</v>
      </c>
      <c r="V37" s="94" t="s">
        <v>36</v>
      </c>
      <c r="W37" s="94" t="s">
        <v>36</v>
      </c>
      <c r="X37" s="94" t="s">
        <v>36</v>
      </c>
      <c r="Y37" s="94" t="s">
        <v>36</v>
      </c>
      <c r="Z37" s="96" t="s">
        <v>36</v>
      </c>
      <c r="AA37" s="89">
        <f>SUM(AA38:AA41)</f>
        <v>0</v>
      </c>
      <c r="AB37" s="489">
        <f>SUM(AB38:AB41)</f>
        <v>0</v>
      </c>
      <c r="AC37" s="101">
        <f>SUM(AC38:AC41)</f>
        <v>0</v>
      </c>
      <c r="AD37" s="227">
        <f>SUM(AD38:AD41)</f>
        <v>0</v>
      </c>
      <c r="AE37" s="227">
        <f>SUM(AE38:AE41)</f>
        <v>0</v>
      </c>
      <c r="AF37" s="497">
        <f>SUM(AF38:AF41)</f>
        <v>0</v>
      </c>
      <c r="AG37" s="496" t="s">
        <v>36</v>
      </c>
    </row>
    <row r="38" spans="1:33" ht="24">
      <c r="A38" s="56">
        <v>21391</v>
      </c>
      <c r="B38" s="104" t="s">
        <v>49</v>
      </c>
      <c r="C38" s="469">
        <f>SUM(AA38)</f>
        <v>0</v>
      </c>
      <c r="D38" s="498">
        <f>SUM(AB38)</f>
        <v>0</v>
      </c>
      <c r="E38" s="114" t="s">
        <v>36</v>
      </c>
      <c r="F38" s="499" t="s">
        <v>36</v>
      </c>
      <c r="G38" s="106" t="s">
        <v>36</v>
      </c>
      <c r="H38" s="106" t="s">
        <v>36</v>
      </c>
      <c r="I38" s="106" t="s">
        <v>36</v>
      </c>
      <c r="J38" s="106" t="s">
        <v>36</v>
      </c>
      <c r="K38" s="106" t="s">
        <v>36</v>
      </c>
      <c r="L38" s="106" t="s">
        <v>36</v>
      </c>
      <c r="M38" s="106" t="s">
        <v>36</v>
      </c>
      <c r="N38" s="106" t="s">
        <v>36</v>
      </c>
      <c r="O38" s="106" t="s">
        <v>36</v>
      </c>
      <c r="P38" s="106" t="s">
        <v>36</v>
      </c>
      <c r="Q38" s="106" t="s">
        <v>36</v>
      </c>
      <c r="R38" s="114" t="s">
        <v>36</v>
      </c>
      <c r="S38" s="500" t="s">
        <v>36</v>
      </c>
      <c r="T38" s="499" t="s">
        <v>36</v>
      </c>
      <c r="U38" s="106" t="s">
        <v>36</v>
      </c>
      <c r="V38" s="106" t="s">
        <v>36</v>
      </c>
      <c r="W38" s="106" t="s">
        <v>36</v>
      </c>
      <c r="X38" s="106" t="s">
        <v>36</v>
      </c>
      <c r="Y38" s="106" t="s">
        <v>36</v>
      </c>
      <c r="Z38" s="114" t="s">
        <v>36</v>
      </c>
      <c r="AA38" s="57">
        <f>SUM(AB38:AF38)</f>
        <v>0</v>
      </c>
      <c r="AB38" s="501"/>
      <c r="AC38" s="502"/>
      <c r="AD38" s="502"/>
      <c r="AE38" s="502"/>
      <c r="AF38" s="503"/>
      <c r="AG38" s="504" t="s">
        <v>36</v>
      </c>
    </row>
    <row r="39" spans="1:33" ht="12">
      <c r="A39" s="66">
        <v>21393</v>
      </c>
      <c r="B39" s="115" t="s">
        <v>50</v>
      </c>
      <c r="C39" s="474">
        <f>SUM(AA39)</f>
        <v>0</v>
      </c>
      <c r="D39" s="505">
        <f>SUM(AB39)</f>
        <v>0</v>
      </c>
      <c r="E39" s="125" t="s">
        <v>36</v>
      </c>
      <c r="F39" s="506" t="s">
        <v>36</v>
      </c>
      <c r="G39" s="117" t="s">
        <v>36</v>
      </c>
      <c r="H39" s="117" t="s">
        <v>36</v>
      </c>
      <c r="I39" s="117" t="s">
        <v>36</v>
      </c>
      <c r="J39" s="117" t="s">
        <v>36</v>
      </c>
      <c r="K39" s="117" t="s">
        <v>36</v>
      </c>
      <c r="L39" s="117" t="s">
        <v>36</v>
      </c>
      <c r="M39" s="117" t="s">
        <v>36</v>
      </c>
      <c r="N39" s="117" t="s">
        <v>36</v>
      </c>
      <c r="O39" s="117" t="s">
        <v>36</v>
      </c>
      <c r="P39" s="117" t="s">
        <v>36</v>
      </c>
      <c r="Q39" s="117" t="s">
        <v>36</v>
      </c>
      <c r="R39" s="125" t="s">
        <v>36</v>
      </c>
      <c r="S39" s="507" t="s">
        <v>36</v>
      </c>
      <c r="T39" s="506" t="s">
        <v>36</v>
      </c>
      <c r="U39" s="117" t="s">
        <v>36</v>
      </c>
      <c r="V39" s="117" t="s">
        <v>36</v>
      </c>
      <c r="W39" s="117" t="s">
        <v>36</v>
      </c>
      <c r="X39" s="117" t="s">
        <v>36</v>
      </c>
      <c r="Y39" s="117" t="s">
        <v>36</v>
      </c>
      <c r="Z39" s="125" t="s">
        <v>36</v>
      </c>
      <c r="AA39" s="67">
        <f>SUM(AB39:AF39)</f>
        <v>0</v>
      </c>
      <c r="AB39" s="508"/>
      <c r="AC39" s="509"/>
      <c r="AD39" s="509"/>
      <c r="AE39" s="509"/>
      <c r="AF39" s="510"/>
      <c r="AG39" s="511" t="s">
        <v>36</v>
      </c>
    </row>
    <row r="40" spans="1:33" ht="12">
      <c r="A40" s="66">
        <v>21395</v>
      </c>
      <c r="B40" s="115" t="s">
        <v>51</v>
      </c>
      <c r="C40" s="474">
        <f>SUM(AA40)</f>
        <v>0</v>
      </c>
      <c r="D40" s="505">
        <f>SUM(AB40)</f>
        <v>0</v>
      </c>
      <c r="E40" s="125" t="s">
        <v>36</v>
      </c>
      <c r="F40" s="506" t="s">
        <v>36</v>
      </c>
      <c r="G40" s="117" t="s">
        <v>36</v>
      </c>
      <c r="H40" s="117" t="s">
        <v>36</v>
      </c>
      <c r="I40" s="117" t="s">
        <v>36</v>
      </c>
      <c r="J40" s="117" t="s">
        <v>36</v>
      </c>
      <c r="K40" s="117" t="s">
        <v>36</v>
      </c>
      <c r="L40" s="117" t="s">
        <v>36</v>
      </c>
      <c r="M40" s="117" t="s">
        <v>36</v>
      </c>
      <c r="N40" s="117" t="s">
        <v>36</v>
      </c>
      <c r="O40" s="117" t="s">
        <v>36</v>
      </c>
      <c r="P40" s="117" t="s">
        <v>36</v>
      </c>
      <c r="Q40" s="117" t="s">
        <v>36</v>
      </c>
      <c r="R40" s="125" t="s">
        <v>36</v>
      </c>
      <c r="S40" s="507" t="s">
        <v>36</v>
      </c>
      <c r="T40" s="506" t="s">
        <v>36</v>
      </c>
      <c r="U40" s="117" t="s">
        <v>36</v>
      </c>
      <c r="V40" s="117" t="s">
        <v>36</v>
      </c>
      <c r="W40" s="117" t="s">
        <v>36</v>
      </c>
      <c r="X40" s="117" t="s">
        <v>36</v>
      </c>
      <c r="Y40" s="117" t="s">
        <v>36</v>
      </c>
      <c r="Z40" s="125" t="s">
        <v>36</v>
      </c>
      <c r="AA40" s="67">
        <f>SUM(AB40:AF40)</f>
        <v>0</v>
      </c>
      <c r="AB40" s="508"/>
      <c r="AC40" s="509"/>
      <c r="AD40" s="509"/>
      <c r="AE40" s="509"/>
      <c r="AF40" s="510"/>
      <c r="AG40" s="511" t="s">
        <v>36</v>
      </c>
    </row>
    <row r="41" spans="1:33" ht="24">
      <c r="A41" s="66">
        <v>21399</v>
      </c>
      <c r="B41" s="115" t="s">
        <v>52</v>
      </c>
      <c r="C41" s="474">
        <f>SUM(AA41)</f>
        <v>0</v>
      </c>
      <c r="D41" s="505">
        <f>SUM(AB41)</f>
        <v>0</v>
      </c>
      <c r="E41" s="125" t="s">
        <v>36</v>
      </c>
      <c r="F41" s="506" t="s">
        <v>36</v>
      </c>
      <c r="G41" s="117" t="s">
        <v>36</v>
      </c>
      <c r="H41" s="117" t="s">
        <v>36</v>
      </c>
      <c r="I41" s="117" t="s">
        <v>36</v>
      </c>
      <c r="J41" s="117" t="s">
        <v>36</v>
      </c>
      <c r="K41" s="117" t="s">
        <v>36</v>
      </c>
      <c r="L41" s="117" t="s">
        <v>36</v>
      </c>
      <c r="M41" s="117" t="s">
        <v>36</v>
      </c>
      <c r="N41" s="117" t="s">
        <v>36</v>
      </c>
      <c r="O41" s="117" t="s">
        <v>36</v>
      </c>
      <c r="P41" s="117" t="s">
        <v>36</v>
      </c>
      <c r="Q41" s="117" t="s">
        <v>36</v>
      </c>
      <c r="R41" s="125" t="s">
        <v>36</v>
      </c>
      <c r="S41" s="507" t="s">
        <v>36</v>
      </c>
      <c r="T41" s="506" t="s">
        <v>36</v>
      </c>
      <c r="U41" s="117" t="s">
        <v>36</v>
      </c>
      <c r="V41" s="117" t="s">
        <v>36</v>
      </c>
      <c r="W41" s="117" t="s">
        <v>36</v>
      </c>
      <c r="X41" s="117" t="s">
        <v>36</v>
      </c>
      <c r="Y41" s="117" t="s">
        <v>36</v>
      </c>
      <c r="Z41" s="125" t="s">
        <v>36</v>
      </c>
      <c r="AA41" s="67">
        <f>SUM(AB41:AF41)</f>
        <v>0</v>
      </c>
      <c r="AB41" s="508"/>
      <c r="AC41" s="509"/>
      <c r="AD41" s="509"/>
      <c r="AE41" s="509"/>
      <c r="AF41" s="510"/>
      <c r="AG41" s="511" t="s">
        <v>36</v>
      </c>
    </row>
    <row r="42" spans="1:33" s="32" customFormat="1" ht="36.75" customHeight="1">
      <c r="A42" s="103">
        <v>21420</v>
      </c>
      <c r="B42" s="88" t="s">
        <v>53</v>
      </c>
      <c r="C42" s="488">
        <f>SUM(E42,)</f>
        <v>0</v>
      </c>
      <c r="D42" s="520">
        <f>SUM(F42,)</f>
        <v>0</v>
      </c>
      <c r="E42" s="490">
        <f>SUM(F42:R42)</f>
        <v>0</v>
      </c>
      <c r="F42" s="521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490"/>
      <c r="S42" s="507" t="s">
        <v>36</v>
      </c>
      <c r="T42" s="494" t="s">
        <v>36</v>
      </c>
      <c r="U42" s="117" t="s">
        <v>36</v>
      </c>
      <c r="V42" s="117" t="s">
        <v>36</v>
      </c>
      <c r="W42" s="117" t="s">
        <v>36</v>
      </c>
      <c r="X42" s="117" t="s">
        <v>36</v>
      </c>
      <c r="Y42" s="117" t="s">
        <v>36</v>
      </c>
      <c r="Z42" s="125" t="s">
        <v>36</v>
      </c>
      <c r="AA42" s="493" t="s">
        <v>36</v>
      </c>
      <c r="AB42" s="494" t="s">
        <v>36</v>
      </c>
      <c r="AC42" s="94" t="s">
        <v>36</v>
      </c>
      <c r="AD42" s="97" t="s">
        <v>36</v>
      </c>
      <c r="AE42" s="97" t="s">
        <v>36</v>
      </c>
      <c r="AF42" s="495" t="s">
        <v>36</v>
      </c>
      <c r="AG42" s="496" t="s">
        <v>36</v>
      </c>
    </row>
    <row r="43" spans="1:33" s="32" customFormat="1" ht="24">
      <c r="A43" s="142">
        <v>21490</v>
      </c>
      <c r="B43" s="143" t="s">
        <v>54</v>
      </c>
      <c r="C43" s="488">
        <f>C44</f>
        <v>0</v>
      </c>
      <c r="D43" s="520">
        <f>D44</f>
        <v>0</v>
      </c>
      <c r="E43" s="522">
        <f>E44</f>
        <v>0</v>
      </c>
      <c r="F43" s="523">
        <f>F44</f>
        <v>0</v>
      </c>
      <c r="G43" s="144">
        <f aca="true" t="shared" si="4" ref="G43:Q43">G44</f>
        <v>0</v>
      </c>
      <c r="H43" s="144">
        <f t="shared" si="4"/>
        <v>0</v>
      </c>
      <c r="I43" s="144">
        <f t="shared" si="4"/>
        <v>0</v>
      </c>
      <c r="J43" s="144">
        <f t="shared" si="4"/>
        <v>0</v>
      </c>
      <c r="K43" s="144">
        <f>K44</f>
        <v>0</v>
      </c>
      <c r="L43" s="144">
        <f t="shared" si="4"/>
        <v>0</v>
      </c>
      <c r="M43" s="144">
        <f t="shared" si="4"/>
        <v>0</v>
      </c>
      <c r="N43" s="144">
        <f t="shared" si="4"/>
        <v>0</v>
      </c>
      <c r="O43" s="144">
        <f t="shared" si="4"/>
        <v>0</v>
      </c>
      <c r="P43" s="144">
        <f t="shared" si="4"/>
        <v>0</v>
      </c>
      <c r="Q43" s="144">
        <f t="shared" si="4"/>
        <v>0</v>
      </c>
      <c r="R43" s="522">
        <f>R44</f>
        <v>0</v>
      </c>
      <c r="S43" s="524">
        <f>S44</f>
        <v>0</v>
      </c>
      <c r="T43" s="523">
        <f>T44</f>
        <v>0</v>
      </c>
      <c r="U43" s="144">
        <f aca="true" t="shared" si="5" ref="U43:AA43">U44</f>
        <v>0</v>
      </c>
      <c r="V43" s="144">
        <f t="shared" si="5"/>
        <v>0</v>
      </c>
      <c r="W43" s="144">
        <f t="shared" si="5"/>
        <v>0</v>
      </c>
      <c r="X43" s="144">
        <f t="shared" si="5"/>
        <v>0</v>
      </c>
      <c r="Y43" s="144">
        <f t="shared" si="5"/>
        <v>0</v>
      </c>
      <c r="Z43" s="522">
        <f t="shared" si="5"/>
        <v>0</v>
      </c>
      <c r="AA43" s="524">
        <f t="shared" si="5"/>
        <v>0</v>
      </c>
      <c r="AB43" s="523">
        <f>AB44</f>
        <v>0</v>
      </c>
      <c r="AC43" s="144">
        <f>AC44</f>
        <v>0</v>
      </c>
      <c r="AD43" s="144">
        <f>AD44</f>
        <v>0</v>
      </c>
      <c r="AE43" s="144">
        <f>AE44</f>
        <v>0</v>
      </c>
      <c r="AF43" s="522">
        <f>AF44</f>
        <v>0</v>
      </c>
      <c r="AG43" s="496" t="s">
        <v>36</v>
      </c>
    </row>
    <row r="44" spans="1:33" s="32" customFormat="1" ht="24">
      <c r="A44" s="66">
        <v>21499</v>
      </c>
      <c r="B44" s="115" t="s">
        <v>55</v>
      </c>
      <c r="C44" s="525">
        <f>SUM(E44,S44,AA44)</f>
        <v>0</v>
      </c>
      <c r="D44" s="526">
        <f>SUM(F44,T44,AB44)</f>
        <v>0</v>
      </c>
      <c r="E44" s="63">
        <f>SUM(F44:R44)</f>
        <v>0</v>
      </c>
      <c r="F44" s="471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63"/>
      <c r="S44" s="472">
        <f>SUM(T44:Z44)</f>
        <v>0</v>
      </c>
      <c r="T44" s="527"/>
      <c r="U44" s="58"/>
      <c r="V44" s="58"/>
      <c r="W44" s="58"/>
      <c r="X44" s="58"/>
      <c r="Y44" s="58"/>
      <c r="Z44" s="63"/>
      <c r="AA44" s="472">
        <f>SUM(AB44:AF44)</f>
        <v>0</v>
      </c>
      <c r="AB44" s="527"/>
      <c r="AC44" s="58"/>
      <c r="AD44" s="58"/>
      <c r="AE44" s="58"/>
      <c r="AF44" s="63"/>
      <c r="AG44" s="519" t="s">
        <v>36</v>
      </c>
    </row>
    <row r="45" spans="1:33" ht="24">
      <c r="A45" s="151">
        <v>23000</v>
      </c>
      <c r="B45" s="152" t="s">
        <v>56</v>
      </c>
      <c r="C45" s="528" t="s">
        <v>36</v>
      </c>
      <c r="D45" s="494" t="s">
        <v>36</v>
      </c>
      <c r="E45" s="529" t="s">
        <v>36</v>
      </c>
      <c r="F45" s="530" t="s">
        <v>36</v>
      </c>
      <c r="G45" s="153" t="s">
        <v>36</v>
      </c>
      <c r="H45" s="153" t="s">
        <v>36</v>
      </c>
      <c r="I45" s="153" t="s">
        <v>36</v>
      </c>
      <c r="J45" s="153" t="s">
        <v>36</v>
      </c>
      <c r="K45" s="153" t="s">
        <v>36</v>
      </c>
      <c r="L45" s="153" t="s">
        <v>36</v>
      </c>
      <c r="M45" s="153" t="s">
        <v>36</v>
      </c>
      <c r="N45" s="153" t="s">
        <v>36</v>
      </c>
      <c r="O45" s="153" t="s">
        <v>36</v>
      </c>
      <c r="P45" s="153" t="s">
        <v>36</v>
      </c>
      <c r="Q45" s="153" t="s">
        <v>36</v>
      </c>
      <c r="R45" s="529" t="s">
        <v>36</v>
      </c>
      <c r="S45" s="531" t="s">
        <v>36</v>
      </c>
      <c r="T45" s="530" t="s">
        <v>36</v>
      </c>
      <c r="U45" s="153" t="s">
        <v>36</v>
      </c>
      <c r="V45" s="153" t="s">
        <v>36</v>
      </c>
      <c r="W45" s="153" t="s">
        <v>36</v>
      </c>
      <c r="X45" s="153" t="s">
        <v>36</v>
      </c>
      <c r="Y45" s="153" t="s">
        <v>36</v>
      </c>
      <c r="Z45" s="529" t="s">
        <v>36</v>
      </c>
      <c r="AA45" s="531" t="s">
        <v>36</v>
      </c>
      <c r="AB45" s="530" t="s">
        <v>36</v>
      </c>
      <c r="AC45" s="153" t="s">
        <v>36</v>
      </c>
      <c r="AD45" s="153" t="s">
        <v>36</v>
      </c>
      <c r="AE45" s="153" t="s">
        <v>36</v>
      </c>
      <c r="AF45" s="529" t="s">
        <v>36</v>
      </c>
      <c r="AG45" s="532">
        <f>SUM(AG46:AG47)</f>
        <v>0</v>
      </c>
    </row>
    <row r="46" spans="1:33" ht="24">
      <c r="A46" s="161">
        <v>23410</v>
      </c>
      <c r="B46" s="162" t="s">
        <v>57</v>
      </c>
      <c r="C46" s="525" t="s">
        <v>36</v>
      </c>
      <c r="D46" s="533" t="s">
        <v>36</v>
      </c>
      <c r="E46" s="534" t="s">
        <v>36</v>
      </c>
      <c r="F46" s="533" t="s">
        <v>36</v>
      </c>
      <c r="G46" s="164" t="s">
        <v>36</v>
      </c>
      <c r="H46" s="164" t="s">
        <v>36</v>
      </c>
      <c r="I46" s="164" t="s">
        <v>36</v>
      </c>
      <c r="J46" s="164" t="s">
        <v>36</v>
      </c>
      <c r="K46" s="164" t="s">
        <v>36</v>
      </c>
      <c r="L46" s="164" t="s">
        <v>36</v>
      </c>
      <c r="M46" s="164" t="s">
        <v>36</v>
      </c>
      <c r="N46" s="164" t="s">
        <v>36</v>
      </c>
      <c r="O46" s="164" t="s">
        <v>36</v>
      </c>
      <c r="P46" s="164" t="s">
        <v>36</v>
      </c>
      <c r="Q46" s="164" t="s">
        <v>36</v>
      </c>
      <c r="R46" s="534" t="s">
        <v>36</v>
      </c>
      <c r="S46" s="535" t="s">
        <v>36</v>
      </c>
      <c r="T46" s="533" t="s">
        <v>36</v>
      </c>
      <c r="U46" s="164" t="s">
        <v>36</v>
      </c>
      <c r="V46" s="164" t="s">
        <v>36</v>
      </c>
      <c r="W46" s="164" t="s">
        <v>36</v>
      </c>
      <c r="X46" s="164" t="s">
        <v>36</v>
      </c>
      <c r="Y46" s="164" t="s">
        <v>36</v>
      </c>
      <c r="Z46" s="534" t="s">
        <v>36</v>
      </c>
      <c r="AA46" s="535" t="s">
        <v>36</v>
      </c>
      <c r="AB46" s="533" t="s">
        <v>36</v>
      </c>
      <c r="AC46" s="164" t="s">
        <v>36</v>
      </c>
      <c r="AD46" s="164" t="s">
        <v>36</v>
      </c>
      <c r="AE46" s="164" t="s">
        <v>36</v>
      </c>
      <c r="AF46" s="534" t="s">
        <v>36</v>
      </c>
      <c r="AG46" s="536"/>
    </row>
    <row r="47" spans="1:33" ht="24">
      <c r="A47" s="161">
        <v>23510</v>
      </c>
      <c r="B47" s="162" t="s">
        <v>58</v>
      </c>
      <c r="C47" s="525" t="s">
        <v>36</v>
      </c>
      <c r="D47" s="533" t="s">
        <v>36</v>
      </c>
      <c r="E47" s="534" t="s">
        <v>36</v>
      </c>
      <c r="F47" s="533" t="s">
        <v>36</v>
      </c>
      <c r="G47" s="164" t="s">
        <v>36</v>
      </c>
      <c r="H47" s="164" t="s">
        <v>36</v>
      </c>
      <c r="I47" s="164" t="s">
        <v>36</v>
      </c>
      <c r="J47" s="164" t="s">
        <v>36</v>
      </c>
      <c r="K47" s="164" t="s">
        <v>36</v>
      </c>
      <c r="L47" s="164" t="s">
        <v>36</v>
      </c>
      <c r="M47" s="164" t="s">
        <v>36</v>
      </c>
      <c r="N47" s="164" t="s">
        <v>36</v>
      </c>
      <c r="O47" s="164" t="s">
        <v>36</v>
      </c>
      <c r="P47" s="164" t="s">
        <v>36</v>
      </c>
      <c r="Q47" s="164" t="s">
        <v>36</v>
      </c>
      <c r="R47" s="534" t="s">
        <v>36</v>
      </c>
      <c r="S47" s="535" t="s">
        <v>36</v>
      </c>
      <c r="T47" s="533" t="s">
        <v>36</v>
      </c>
      <c r="U47" s="164" t="s">
        <v>36</v>
      </c>
      <c r="V47" s="164" t="s">
        <v>36</v>
      </c>
      <c r="W47" s="164" t="s">
        <v>36</v>
      </c>
      <c r="X47" s="164" t="s">
        <v>36</v>
      </c>
      <c r="Y47" s="164" t="s">
        <v>36</v>
      </c>
      <c r="Z47" s="534" t="s">
        <v>36</v>
      </c>
      <c r="AA47" s="535" t="s">
        <v>36</v>
      </c>
      <c r="AB47" s="533" t="s">
        <v>36</v>
      </c>
      <c r="AC47" s="164" t="s">
        <v>36</v>
      </c>
      <c r="AD47" s="164" t="s">
        <v>36</v>
      </c>
      <c r="AE47" s="164" t="s">
        <v>36</v>
      </c>
      <c r="AF47" s="534" t="s">
        <v>36</v>
      </c>
      <c r="AG47" s="536"/>
    </row>
    <row r="48" spans="1:33" ht="12">
      <c r="A48" s="173"/>
      <c r="B48" s="162"/>
      <c r="C48" s="537"/>
      <c r="D48" s="538"/>
      <c r="E48" s="539"/>
      <c r="F48" s="540"/>
      <c r="G48" s="541"/>
      <c r="H48" s="541"/>
      <c r="I48" s="541"/>
      <c r="J48" s="541"/>
      <c r="K48" s="541"/>
      <c r="L48" s="541"/>
      <c r="M48" s="541"/>
      <c r="N48" s="541"/>
      <c r="O48" s="541"/>
      <c r="P48" s="541"/>
      <c r="Q48" s="541"/>
      <c r="R48" s="539"/>
      <c r="S48" s="542"/>
      <c r="T48" s="540"/>
      <c r="U48" s="541"/>
      <c r="V48" s="541"/>
      <c r="W48" s="541"/>
      <c r="X48" s="541"/>
      <c r="Y48" s="541"/>
      <c r="Z48" s="539"/>
      <c r="AA48" s="542"/>
      <c r="AB48" s="543"/>
      <c r="AC48" s="541"/>
      <c r="AD48" s="541"/>
      <c r="AE48" s="541"/>
      <c r="AF48" s="539"/>
      <c r="AG48" s="536"/>
    </row>
    <row r="49" spans="1:33" s="32" customFormat="1" ht="12">
      <c r="A49" s="181"/>
      <c r="B49" s="182" t="s">
        <v>59</v>
      </c>
      <c r="C49" s="456"/>
      <c r="D49" s="544"/>
      <c r="E49" s="545"/>
      <c r="F49" s="546"/>
      <c r="G49" s="547"/>
      <c r="H49" s="547"/>
      <c r="I49" s="547"/>
      <c r="J49" s="547"/>
      <c r="K49" s="547"/>
      <c r="L49" s="547"/>
      <c r="M49" s="547"/>
      <c r="N49" s="547"/>
      <c r="O49" s="547"/>
      <c r="P49" s="547"/>
      <c r="Q49" s="547"/>
      <c r="R49" s="548"/>
      <c r="S49" s="549"/>
      <c r="T49" s="546"/>
      <c r="U49" s="547"/>
      <c r="V49" s="547"/>
      <c r="W49" s="547"/>
      <c r="X49" s="547"/>
      <c r="Y49" s="547"/>
      <c r="Z49" s="548"/>
      <c r="AA49" s="549"/>
      <c r="AB49" s="546"/>
      <c r="AC49" s="547"/>
      <c r="AD49" s="547"/>
      <c r="AE49" s="547"/>
      <c r="AF49" s="548"/>
      <c r="AG49" s="550"/>
    </row>
    <row r="50" spans="1:33" s="32" customFormat="1" ht="12.75" thickBot="1">
      <c r="A50" s="191"/>
      <c r="B50" s="34" t="s">
        <v>60</v>
      </c>
      <c r="C50" s="463">
        <f>SUM(C51,C282)</f>
        <v>55659</v>
      </c>
      <c r="D50" s="551">
        <f>SUM(D51,D282)</f>
        <v>534375</v>
      </c>
      <c r="E50" s="198">
        <f>SUM(E51,E282)</f>
        <v>55659</v>
      </c>
      <c r="F50" s="551">
        <f>SUM(F51,F282)</f>
        <v>534375</v>
      </c>
      <c r="G50" s="193">
        <f aca="true" t="shared" si="6" ref="G50:Q50">SUM(G51,G282)</f>
        <v>-800</v>
      </c>
      <c r="H50" s="193">
        <f t="shared" si="6"/>
        <v>-19179</v>
      </c>
      <c r="I50" s="193">
        <f t="shared" si="6"/>
        <v>-3596</v>
      </c>
      <c r="J50" s="193">
        <f t="shared" si="6"/>
        <v>-6325</v>
      </c>
      <c r="K50" s="193">
        <f>SUM(K51,K282)</f>
        <v>-438861</v>
      </c>
      <c r="L50" s="193">
        <f t="shared" si="6"/>
        <v>-5955</v>
      </c>
      <c r="M50" s="193">
        <f t="shared" si="6"/>
        <v>-4000</v>
      </c>
      <c r="N50" s="193">
        <f t="shared" si="6"/>
        <v>0</v>
      </c>
      <c r="O50" s="193">
        <f t="shared" si="6"/>
        <v>0</v>
      </c>
      <c r="P50" s="193">
        <f t="shared" si="6"/>
        <v>0</v>
      </c>
      <c r="Q50" s="193">
        <f t="shared" si="6"/>
        <v>0</v>
      </c>
      <c r="R50" s="198">
        <f>SUM(R51,R282)</f>
        <v>0</v>
      </c>
      <c r="S50" s="192">
        <f>SUM(S51,S282)</f>
        <v>0</v>
      </c>
      <c r="T50" s="551">
        <f>SUM(T51,T282)</f>
        <v>0</v>
      </c>
      <c r="U50" s="193">
        <f aca="true" t="shared" si="7" ref="U50:AA50">SUM(U51,U282)</f>
        <v>0</v>
      </c>
      <c r="V50" s="193">
        <f t="shared" si="7"/>
        <v>0</v>
      </c>
      <c r="W50" s="193">
        <f t="shared" si="7"/>
        <v>0</v>
      </c>
      <c r="X50" s="193">
        <f t="shared" si="7"/>
        <v>0</v>
      </c>
      <c r="Y50" s="193">
        <f t="shared" si="7"/>
        <v>0</v>
      </c>
      <c r="Z50" s="198">
        <f t="shared" si="7"/>
        <v>0</v>
      </c>
      <c r="AA50" s="192">
        <f t="shared" si="7"/>
        <v>0</v>
      </c>
      <c r="AB50" s="551">
        <f>SUM(AB51,AB282)</f>
        <v>0</v>
      </c>
      <c r="AC50" s="193">
        <f>SUM(AC51,AC282)</f>
        <v>0</v>
      </c>
      <c r="AD50" s="193">
        <f>SUM(AD51,AD282)</f>
        <v>0</v>
      </c>
      <c r="AE50" s="193">
        <f>SUM(AE51,AE282)</f>
        <v>0</v>
      </c>
      <c r="AF50" s="198">
        <f>SUM(AF51,AF282)</f>
        <v>0</v>
      </c>
      <c r="AG50" s="552">
        <f>SUM(AG51,AG282)</f>
        <v>0</v>
      </c>
    </row>
    <row r="51" spans="1:33" s="32" customFormat="1" ht="36.75" thickTop="1">
      <c r="A51" s="199"/>
      <c r="B51" s="200" t="s">
        <v>61</v>
      </c>
      <c r="C51" s="553">
        <f>SUM(C52,C194)</f>
        <v>55659</v>
      </c>
      <c r="D51" s="554">
        <f>SUM(D52,D194)</f>
        <v>534375</v>
      </c>
      <c r="E51" s="207">
        <f>SUM(E52,E194)</f>
        <v>55659</v>
      </c>
      <c r="F51" s="554">
        <f>SUM(F52,F194)</f>
        <v>534375</v>
      </c>
      <c r="G51" s="202">
        <f aca="true" t="shared" si="8" ref="G51:Q51">SUM(G52,G194)</f>
        <v>-800</v>
      </c>
      <c r="H51" s="202">
        <f t="shared" si="8"/>
        <v>-19179</v>
      </c>
      <c r="I51" s="202">
        <f t="shared" si="8"/>
        <v>-3596</v>
      </c>
      <c r="J51" s="202">
        <f t="shared" si="8"/>
        <v>-6325</v>
      </c>
      <c r="K51" s="202">
        <f>SUM(K52,K194)</f>
        <v>-438861</v>
      </c>
      <c r="L51" s="202">
        <f t="shared" si="8"/>
        <v>-5955</v>
      </c>
      <c r="M51" s="202">
        <f t="shared" si="8"/>
        <v>-4000</v>
      </c>
      <c r="N51" s="202">
        <f t="shared" si="8"/>
        <v>0</v>
      </c>
      <c r="O51" s="202">
        <f t="shared" si="8"/>
        <v>0</v>
      </c>
      <c r="P51" s="202">
        <f t="shared" si="8"/>
        <v>0</v>
      </c>
      <c r="Q51" s="202">
        <f t="shared" si="8"/>
        <v>0</v>
      </c>
      <c r="R51" s="207">
        <f>SUM(R52,R194)</f>
        <v>0</v>
      </c>
      <c r="S51" s="201">
        <f>SUM(S52,S194)</f>
        <v>0</v>
      </c>
      <c r="T51" s="554">
        <f>SUM(T52,T194)</f>
        <v>0</v>
      </c>
      <c r="U51" s="202">
        <f aca="true" t="shared" si="9" ref="U51:AA51">SUM(U52,U194)</f>
        <v>0</v>
      </c>
      <c r="V51" s="202">
        <f t="shared" si="9"/>
        <v>0</v>
      </c>
      <c r="W51" s="202">
        <f t="shared" si="9"/>
        <v>0</v>
      </c>
      <c r="X51" s="202">
        <f t="shared" si="9"/>
        <v>0</v>
      </c>
      <c r="Y51" s="202">
        <f t="shared" si="9"/>
        <v>0</v>
      </c>
      <c r="Z51" s="207">
        <f t="shared" si="9"/>
        <v>0</v>
      </c>
      <c r="AA51" s="201">
        <f t="shared" si="9"/>
        <v>0</v>
      </c>
      <c r="AB51" s="554">
        <f>SUM(AB52,AB194)</f>
        <v>0</v>
      </c>
      <c r="AC51" s="202">
        <f>SUM(AC52,AC194)</f>
        <v>0</v>
      </c>
      <c r="AD51" s="202">
        <f>SUM(AD52,AD194)</f>
        <v>0</v>
      </c>
      <c r="AE51" s="202">
        <f>SUM(AE52,AE194)</f>
        <v>0</v>
      </c>
      <c r="AF51" s="207">
        <f>SUM(AF52,AF194)</f>
        <v>0</v>
      </c>
      <c r="AG51" s="555">
        <f>SUM(AG52,AG194)</f>
        <v>0</v>
      </c>
    </row>
    <row r="52" spans="1:33" s="32" customFormat="1" ht="24">
      <c r="A52" s="209"/>
      <c r="B52" s="25" t="s">
        <v>62</v>
      </c>
      <c r="C52" s="556">
        <f>SUM(C53,C75,C173,C187)</f>
        <v>55659</v>
      </c>
      <c r="D52" s="544">
        <f>SUM(D53,D75,D173,D187)</f>
        <v>534375</v>
      </c>
      <c r="E52" s="44">
        <f>SUM(E53,E75,E173,E187)</f>
        <v>55659</v>
      </c>
      <c r="F52" s="544">
        <f>SUM(F53,F75,F173,F187)</f>
        <v>534375</v>
      </c>
      <c r="G52" s="211">
        <f aca="true" t="shared" si="10" ref="G52:Q52">SUM(G53,G75,G173,G187)</f>
        <v>-800</v>
      </c>
      <c r="H52" s="211">
        <f t="shared" si="10"/>
        <v>-19179</v>
      </c>
      <c r="I52" s="211">
        <f t="shared" si="10"/>
        <v>-3596</v>
      </c>
      <c r="J52" s="211">
        <f t="shared" si="10"/>
        <v>-6325</v>
      </c>
      <c r="K52" s="211">
        <f>SUM(K53,K75,K173,K187)</f>
        <v>-438861</v>
      </c>
      <c r="L52" s="211">
        <f t="shared" si="10"/>
        <v>-5955</v>
      </c>
      <c r="M52" s="211">
        <f t="shared" si="10"/>
        <v>-4000</v>
      </c>
      <c r="N52" s="211">
        <f t="shared" si="10"/>
        <v>0</v>
      </c>
      <c r="O52" s="211">
        <f t="shared" si="10"/>
        <v>0</v>
      </c>
      <c r="P52" s="211">
        <f t="shared" si="10"/>
        <v>0</v>
      </c>
      <c r="Q52" s="211">
        <f t="shared" si="10"/>
        <v>0</v>
      </c>
      <c r="R52" s="44">
        <f>SUM(R53,R75,R173,R187)</f>
        <v>0</v>
      </c>
      <c r="S52" s="210">
        <f>SUM(S53,S75,S173,S187)</f>
        <v>0</v>
      </c>
      <c r="T52" s="544">
        <f>SUM(T53,T75,T173,T187)</f>
        <v>0</v>
      </c>
      <c r="U52" s="211">
        <f aca="true" t="shared" si="11" ref="U52:AA52">SUM(U53,U75,U173,U187)</f>
        <v>0</v>
      </c>
      <c r="V52" s="211">
        <f t="shared" si="11"/>
        <v>0</v>
      </c>
      <c r="W52" s="211">
        <f t="shared" si="11"/>
        <v>0</v>
      </c>
      <c r="X52" s="211">
        <f t="shared" si="11"/>
        <v>0</v>
      </c>
      <c r="Y52" s="211">
        <f t="shared" si="11"/>
        <v>0</v>
      </c>
      <c r="Z52" s="44">
        <f t="shared" si="11"/>
        <v>0</v>
      </c>
      <c r="AA52" s="210">
        <f t="shared" si="11"/>
        <v>0</v>
      </c>
      <c r="AB52" s="544">
        <f>SUM(AB53,AB75,AB173,AB187)</f>
        <v>0</v>
      </c>
      <c r="AC52" s="211">
        <f>SUM(AC53,AC75,AC173,AC187)</f>
        <v>0</v>
      </c>
      <c r="AD52" s="211">
        <f>SUM(AD53,AD75,AD173,AD187)</f>
        <v>0</v>
      </c>
      <c r="AE52" s="211">
        <f>SUM(AE53,AE75,AE173,AE187)</f>
        <v>0</v>
      </c>
      <c r="AF52" s="44">
        <f>SUM(AF53,AF75,AF173,AF187)</f>
        <v>0</v>
      </c>
      <c r="AG52" s="557">
        <f>SUM(AG53,AG75,AG173,AG187)</f>
        <v>0</v>
      </c>
    </row>
    <row r="53" spans="1:33" s="32" customFormat="1" ht="12">
      <c r="A53" s="217">
        <v>1000</v>
      </c>
      <c r="B53" s="217" t="s">
        <v>63</v>
      </c>
      <c r="C53" s="558">
        <f>SUM(C54,C67)</f>
        <v>0</v>
      </c>
      <c r="D53" s="559">
        <f>SUM(D54,D67)</f>
        <v>0</v>
      </c>
      <c r="E53" s="560">
        <f>SUM(E54,E67)</f>
        <v>0</v>
      </c>
      <c r="F53" s="559">
        <f>SUM(F54,F67)</f>
        <v>0</v>
      </c>
      <c r="G53" s="561">
        <f aca="true" t="shared" si="12" ref="G53:Q53">SUM(G54,G67)</f>
        <v>0</v>
      </c>
      <c r="H53" s="561">
        <f t="shared" si="12"/>
        <v>0</v>
      </c>
      <c r="I53" s="561">
        <f t="shared" si="12"/>
        <v>0</v>
      </c>
      <c r="J53" s="561">
        <f t="shared" si="12"/>
        <v>0</v>
      </c>
      <c r="K53" s="561">
        <f>SUM(K54,K67)</f>
        <v>0</v>
      </c>
      <c r="L53" s="561">
        <f t="shared" si="12"/>
        <v>0</v>
      </c>
      <c r="M53" s="561">
        <f t="shared" si="12"/>
        <v>0</v>
      </c>
      <c r="N53" s="561">
        <f t="shared" si="12"/>
        <v>0</v>
      </c>
      <c r="O53" s="561">
        <f t="shared" si="12"/>
        <v>0</v>
      </c>
      <c r="P53" s="561">
        <f t="shared" si="12"/>
        <v>0</v>
      </c>
      <c r="Q53" s="561">
        <f t="shared" si="12"/>
        <v>0</v>
      </c>
      <c r="R53" s="560">
        <f>SUM(R54,R67)</f>
        <v>0</v>
      </c>
      <c r="S53" s="559">
        <f>SUM(S54,S67)</f>
        <v>0</v>
      </c>
      <c r="T53" s="559">
        <f>SUM(T54,T67)</f>
        <v>0</v>
      </c>
      <c r="U53" s="561">
        <f aca="true" t="shared" si="13" ref="U53:AA53">SUM(U54,U67)</f>
        <v>0</v>
      </c>
      <c r="V53" s="561">
        <f t="shared" si="13"/>
        <v>0</v>
      </c>
      <c r="W53" s="561">
        <f t="shared" si="13"/>
        <v>0</v>
      </c>
      <c r="X53" s="561">
        <f t="shared" si="13"/>
        <v>0</v>
      </c>
      <c r="Y53" s="561">
        <f t="shared" si="13"/>
        <v>0</v>
      </c>
      <c r="Z53" s="560">
        <f t="shared" si="13"/>
        <v>0</v>
      </c>
      <c r="AA53" s="559">
        <f t="shared" si="13"/>
        <v>0</v>
      </c>
      <c r="AB53" s="559">
        <f>SUM(AB54,AB67)</f>
        <v>0</v>
      </c>
      <c r="AC53" s="219">
        <f>SUM(AC54,AC67)</f>
        <v>0</v>
      </c>
      <c r="AD53" s="219">
        <f>SUM(AD54,AD67)</f>
        <v>0</v>
      </c>
      <c r="AE53" s="219">
        <f>SUM(AE54,AE67)</f>
        <v>0</v>
      </c>
      <c r="AF53" s="224">
        <f>SUM(AF54,AF67)</f>
        <v>0</v>
      </c>
      <c r="AG53" s="562">
        <f>SUM(AG54,AG67)</f>
        <v>0</v>
      </c>
    </row>
    <row r="54" spans="1:33" ht="12">
      <c r="A54" s="88">
        <v>1100</v>
      </c>
      <c r="B54" s="226" t="s">
        <v>64</v>
      </c>
      <c r="C54" s="528">
        <f>SUM(C55,C58,C66)</f>
        <v>0</v>
      </c>
      <c r="D54" s="489">
        <f>SUM(D55,D58,D66)</f>
        <v>0</v>
      </c>
      <c r="E54" s="259">
        <f>SUM(E55,E58,E66)</f>
        <v>0</v>
      </c>
      <c r="F54" s="489">
        <f>SUM(F55,F58,F66)</f>
        <v>0</v>
      </c>
      <c r="G54" s="101">
        <f aca="true" t="shared" si="14" ref="G54:Q54">SUM(G55,G58,G66)</f>
        <v>0</v>
      </c>
      <c r="H54" s="101">
        <f t="shared" si="14"/>
        <v>0</v>
      </c>
      <c r="I54" s="101">
        <f t="shared" si="14"/>
        <v>0</v>
      </c>
      <c r="J54" s="101">
        <f t="shared" si="14"/>
        <v>0</v>
      </c>
      <c r="K54" s="101">
        <f>SUM(K55,K58,K66)</f>
        <v>0</v>
      </c>
      <c r="L54" s="101">
        <f t="shared" si="14"/>
        <v>0</v>
      </c>
      <c r="M54" s="101">
        <f t="shared" si="14"/>
        <v>0</v>
      </c>
      <c r="N54" s="101">
        <f t="shared" si="14"/>
        <v>0</v>
      </c>
      <c r="O54" s="101">
        <f t="shared" si="14"/>
        <v>0</v>
      </c>
      <c r="P54" s="101">
        <f t="shared" si="14"/>
        <v>0</v>
      </c>
      <c r="Q54" s="101">
        <f t="shared" si="14"/>
        <v>0</v>
      </c>
      <c r="R54" s="259">
        <f>SUM(R55,R58,R66)</f>
        <v>0</v>
      </c>
      <c r="S54" s="89">
        <f>SUM(S55,S58,S66)</f>
        <v>0</v>
      </c>
      <c r="T54" s="489">
        <f>SUM(T55,T58,T66)</f>
        <v>0</v>
      </c>
      <c r="U54" s="101">
        <f aca="true" t="shared" si="15" ref="U54:AA54">SUM(U55,U58,U66)</f>
        <v>0</v>
      </c>
      <c r="V54" s="101">
        <f t="shared" si="15"/>
        <v>0</v>
      </c>
      <c r="W54" s="101">
        <f t="shared" si="15"/>
        <v>0</v>
      </c>
      <c r="X54" s="101">
        <f t="shared" si="15"/>
        <v>0</v>
      </c>
      <c r="Y54" s="101">
        <f t="shared" si="15"/>
        <v>0</v>
      </c>
      <c r="Z54" s="259">
        <f t="shared" si="15"/>
        <v>0</v>
      </c>
      <c r="AA54" s="89">
        <f t="shared" si="15"/>
        <v>0</v>
      </c>
      <c r="AB54" s="489">
        <f>SUM(AB55,AB58,AB66)</f>
        <v>0</v>
      </c>
      <c r="AC54" s="101">
        <f>SUM(AC55,AC58,AC66)</f>
        <v>0</v>
      </c>
      <c r="AD54" s="101">
        <f>SUM(AD55,AD58,AD66)</f>
        <v>0</v>
      </c>
      <c r="AE54" s="101">
        <f>SUM(AE55,AE58,AE66)</f>
        <v>0</v>
      </c>
      <c r="AF54" s="259">
        <f>SUM(AF55,AF58,AF66)</f>
        <v>0</v>
      </c>
      <c r="AG54" s="563">
        <f>SUM(AG55,AG58,AG66)</f>
        <v>0</v>
      </c>
    </row>
    <row r="55" spans="1:33" ht="12">
      <c r="A55" s="233">
        <v>1110</v>
      </c>
      <c r="B55" s="162" t="s">
        <v>65</v>
      </c>
      <c r="C55" s="525">
        <f>SUM(C56:C57)</f>
        <v>0</v>
      </c>
      <c r="D55" s="564">
        <f>SUM(D56:D57)</f>
        <v>0</v>
      </c>
      <c r="E55" s="239">
        <f>SUM(E56:E57)</f>
        <v>0</v>
      </c>
      <c r="F55" s="564">
        <f>SUM(F56:F57)</f>
        <v>0</v>
      </c>
      <c r="G55" s="234">
        <f aca="true" t="shared" si="16" ref="G55:Q55">SUM(G56:G57)</f>
        <v>0</v>
      </c>
      <c r="H55" s="234">
        <f t="shared" si="16"/>
        <v>0</v>
      </c>
      <c r="I55" s="234">
        <f t="shared" si="16"/>
        <v>0</v>
      </c>
      <c r="J55" s="234">
        <f t="shared" si="16"/>
        <v>0</v>
      </c>
      <c r="K55" s="234">
        <f>SUM(K56:K57)</f>
        <v>0</v>
      </c>
      <c r="L55" s="234">
        <f t="shared" si="16"/>
        <v>0</v>
      </c>
      <c r="M55" s="234">
        <f t="shared" si="16"/>
        <v>0</v>
      </c>
      <c r="N55" s="234">
        <f t="shared" si="16"/>
        <v>0</v>
      </c>
      <c r="O55" s="234">
        <f t="shared" si="16"/>
        <v>0</v>
      </c>
      <c r="P55" s="234">
        <f t="shared" si="16"/>
        <v>0</v>
      </c>
      <c r="Q55" s="234">
        <f t="shared" si="16"/>
        <v>0</v>
      </c>
      <c r="R55" s="239">
        <f>SUM(R56:R57)</f>
        <v>0</v>
      </c>
      <c r="S55" s="174">
        <f>SUM(S56:S57)</f>
        <v>0</v>
      </c>
      <c r="T55" s="564">
        <f>SUM(T56:T57)</f>
        <v>0</v>
      </c>
      <c r="U55" s="234">
        <f aca="true" t="shared" si="17" ref="U55:AA55">SUM(U56:U57)</f>
        <v>0</v>
      </c>
      <c r="V55" s="234">
        <f t="shared" si="17"/>
        <v>0</v>
      </c>
      <c r="W55" s="234">
        <f t="shared" si="17"/>
        <v>0</v>
      </c>
      <c r="X55" s="234">
        <f t="shared" si="17"/>
        <v>0</v>
      </c>
      <c r="Y55" s="234">
        <f t="shared" si="17"/>
        <v>0</v>
      </c>
      <c r="Z55" s="239">
        <f t="shared" si="17"/>
        <v>0</v>
      </c>
      <c r="AA55" s="174">
        <f t="shared" si="17"/>
        <v>0</v>
      </c>
      <c r="AB55" s="564">
        <f>SUM(AB56:AB57)</f>
        <v>0</v>
      </c>
      <c r="AC55" s="234">
        <f>SUM(AC56:AC57)</f>
        <v>0</v>
      </c>
      <c r="AD55" s="234">
        <f>SUM(AD56:AD57)</f>
        <v>0</v>
      </c>
      <c r="AE55" s="234">
        <f>SUM(AE56:AE57)</f>
        <v>0</v>
      </c>
      <c r="AF55" s="239">
        <f>SUM(AF56:AF57)</f>
        <v>0</v>
      </c>
      <c r="AG55" s="565">
        <f>SUM(AG56:AG57)</f>
        <v>0</v>
      </c>
    </row>
    <row r="56" spans="1:33" ht="12">
      <c r="A56" s="56">
        <v>1111</v>
      </c>
      <c r="B56" s="104" t="s">
        <v>66</v>
      </c>
      <c r="C56" s="469">
        <f>SUM(E56,S56,AA56)</f>
        <v>0</v>
      </c>
      <c r="D56" s="498">
        <f>SUM(F56,T56,AB56)</f>
        <v>0</v>
      </c>
      <c r="E56" s="242">
        <f>SUM(F56:R56)</f>
        <v>0</v>
      </c>
      <c r="F56" s="501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242"/>
      <c r="S56" s="566">
        <f>SUM(T56:Z56)</f>
        <v>0</v>
      </c>
      <c r="T56" s="501"/>
      <c r="U56" s="112"/>
      <c r="V56" s="112"/>
      <c r="W56" s="112"/>
      <c r="X56" s="112"/>
      <c r="Y56" s="112"/>
      <c r="Z56" s="242"/>
      <c r="AA56" s="566">
        <f>SUM(AB56:AF56)</f>
        <v>0</v>
      </c>
      <c r="AB56" s="501"/>
      <c r="AC56" s="112"/>
      <c r="AD56" s="112"/>
      <c r="AE56" s="112"/>
      <c r="AF56" s="242"/>
      <c r="AG56" s="567"/>
    </row>
    <row r="57" spans="1:33" ht="24" customHeight="1">
      <c r="A57" s="66">
        <v>1119</v>
      </c>
      <c r="B57" s="115" t="s">
        <v>67</v>
      </c>
      <c r="C57" s="474">
        <f>SUM(E57,S57,AA57)</f>
        <v>0</v>
      </c>
      <c r="D57" s="505">
        <f>SUM(F57,T57,AB57)</f>
        <v>0</v>
      </c>
      <c r="E57" s="245">
        <f>SUM(F57:R57)</f>
        <v>0</v>
      </c>
      <c r="F57" s="508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245"/>
      <c r="S57" s="568">
        <f>SUM(T57:Z57)</f>
        <v>0</v>
      </c>
      <c r="T57" s="508"/>
      <c r="U57" s="123"/>
      <c r="V57" s="123"/>
      <c r="W57" s="123"/>
      <c r="X57" s="123"/>
      <c r="Y57" s="123"/>
      <c r="Z57" s="245"/>
      <c r="AA57" s="568">
        <f>SUM(AB57:AF57)</f>
        <v>0</v>
      </c>
      <c r="AB57" s="508"/>
      <c r="AC57" s="123"/>
      <c r="AD57" s="123"/>
      <c r="AE57" s="123"/>
      <c r="AF57" s="245"/>
      <c r="AG57" s="569"/>
    </row>
    <row r="58" spans="1:33" ht="23.25" customHeight="1">
      <c r="A58" s="246">
        <v>1140</v>
      </c>
      <c r="B58" s="115" t="s">
        <v>68</v>
      </c>
      <c r="C58" s="474">
        <f>SUM(C59:C65)</f>
        <v>0</v>
      </c>
      <c r="D58" s="505">
        <f>SUM(D59:D65)</f>
        <v>0</v>
      </c>
      <c r="E58" s="252">
        <f>SUM(E59:E65)</f>
        <v>0</v>
      </c>
      <c r="F58" s="505">
        <f>SUM(F59:F65)</f>
        <v>0</v>
      </c>
      <c r="G58" s="247">
        <f aca="true" t="shared" si="18" ref="G58:Q58">SUM(G59:G65)</f>
        <v>0</v>
      </c>
      <c r="H58" s="247">
        <f t="shared" si="18"/>
        <v>0</v>
      </c>
      <c r="I58" s="247">
        <f t="shared" si="18"/>
        <v>0</v>
      </c>
      <c r="J58" s="247">
        <f t="shared" si="18"/>
        <v>0</v>
      </c>
      <c r="K58" s="247">
        <f>SUM(K59:K65)</f>
        <v>0</v>
      </c>
      <c r="L58" s="247">
        <f t="shared" si="18"/>
        <v>0</v>
      </c>
      <c r="M58" s="247">
        <f t="shared" si="18"/>
        <v>0</v>
      </c>
      <c r="N58" s="247">
        <f t="shared" si="18"/>
        <v>0</v>
      </c>
      <c r="O58" s="247">
        <f t="shared" si="18"/>
        <v>0</v>
      </c>
      <c r="P58" s="247">
        <f t="shared" si="18"/>
        <v>0</v>
      </c>
      <c r="Q58" s="247">
        <f t="shared" si="18"/>
        <v>0</v>
      </c>
      <c r="R58" s="252">
        <f>SUM(R59:R65)</f>
        <v>0</v>
      </c>
      <c r="S58" s="116">
        <f>SUM(S59:S65)</f>
        <v>0</v>
      </c>
      <c r="T58" s="505">
        <f>SUM(T59:T65)</f>
        <v>0</v>
      </c>
      <c r="U58" s="247">
        <f aca="true" t="shared" si="19" ref="U58:AA58">SUM(U59:U65)</f>
        <v>0</v>
      </c>
      <c r="V58" s="247">
        <f t="shared" si="19"/>
        <v>0</v>
      </c>
      <c r="W58" s="247">
        <f t="shared" si="19"/>
        <v>0</v>
      </c>
      <c r="X58" s="247">
        <f t="shared" si="19"/>
        <v>0</v>
      </c>
      <c r="Y58" s="247">
        <f t="shared" si="19"/>
        <v>0</v>
      </c>
      <c r="Z58" s="252">
        <f t="shared" si="19"/>
        <v>0</v>
      </c>
      <c r="AA58" s="116">
        <f t="shared" si="19"/>
        <v>0</v>
      </c>
      <c r="AB58" s="505">
        <f>SUM(AB59:AB65)</f>
        <v>0</v>
      </c>
      <c r="AC58" s="247">
        <f>SUM(AC59:AC65)</f>
        <v>0</v>
      </c>
      <c r="AD58" s="247">
        <f>SUM(AD59:AD65)</f>
        <v>0</v>
      </c>
      <c r="AE58" s="247">
        <f>SUM(AE59:AE65)</f>
        <v>0</v>
      </c>
      <c r="AF58" s="252">
        <f>SUM(AF59:AF65)</f>
        <v>0</v>
      </c>
      <c r="AG58" s="570">
        <f>SUM(AG59:AG65)</f>
        <v>0</v>
      </c>
    </row>
    <row r="59" spans="1:33" ht="12">
      <c r="A59" s="66">
        <v>1141</v>
      </c>
      <c r="B59" s="115" t="s">
        <v>69</v>
      </c>
      <c r="C59" s="474">
        <f aca="true" t="shared" si="20" ref="C59:D66">SUM(E59,S59,AA59)</f>
        <v>0</v>
      </c>
      <c r="D59" s="505">
        <f t="shared" si="20"/>
        <v>0</v>
      </c>
      <c r="E59" s="245">
        <f aca="true" t="shared" si="21" ref="E59:E66">SUM(F59:R59)</f>
        <v>0</v>
      </c>
      <c r="F59" s="508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245"/>
      <c r="S59" s="568">
        <f>SUM(T59:Z59)</f>
        <v>0</v>
      </c>
      <c r="T59" s="508"/>
      <c r="U59" s="123"/>
      <c r="V59" s="123"/>
      <c r="W59" s="123"/>
      <c r="X59" s="123"/>
      <c r="Y59" s="123"/>
      <c r="Z59" s="245"/>
      <c r="AA59" s="568">
        <f aca="true" t="shared" si="22" ref="AA59:AA66">SUM(AB59:AF59)</f>
        <v>0</v>
      </c>
      <c r="AB59" s="508"/>
      <c r="AC59" s="123"/>
      <c r="AD59" s="123"/>
      <c r="AE59" s="123"/>
      <c r="AF59" s="245"/>
      <c r="AG59" s="569"/>
    </row>
    <row r="60" spans="1:33" ht="24.75" customHeight="1">
      <c r="A60" s="66">
        <v>1142</v>
      </c>
      <c r="B60" s="115" t="s">
        <v>70</v>
      </c>
      <c r="C60" s="474">
        <f t="shared" si="20"/>
        <v>0</v>
      </c>
      <c r="D60" s="505">
        <f t="shared" si="20"/>
        <v>0</v>
      </c>
      <c r="E60" s="245">
        <f t="shared" si="21"/>
        <v>0</v>
      </c>
      <c r="F60" s="508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245"/>
      <c r="S60" s="568">
        <f aca="true" t="shared" si="23" ref="S60:S74">SUM(T60:Z60)</f>
        <v>0</v>
      </c>
      <c r="T60" s="508"/>
      <c r="U60" s="123"/>
      <c r="V60" s="123"/>
      <c r="W60" s="123"/>
      <c r="X60" s="123"/>
      <c r="Y60" s="123"/>
      <c r="Z60" s="245"/>
      <c r="AA60" s="568">
        <f t="shared" si="22"/>
        <v>0</v>
      </c>
      <c r="AB60" s="508"/>
      <c r="AC60" s="123"/>
      <c r="AD60" s="123"/>
      <c r="AE60" s="123"/>
      <c r="AF60" s="245"/>
      <c r="AG60" s="569"/>
    </row>
    <row r="61" spans="1:33" ht="24">
      <c r="A61" s="66">
        <v>1145</v>
      </c>
      <c r="B61" s="115" t="s">
        <v>71</v>
      </c>
      <c r="C61" s="474">
        <f t="shared" si="20"/>
        <v>0</v>
      </c>
      <c r="D61" s="505">
        <f t="shared" si="20"/>
        <v>0</v>
      </c>
      <c r="E61" s="245">
        <f t="shared" si="21"/>
        <v>0</v>
      </c>
      <c r="F61" s="508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245"/>
      <c r="S61" s="568">
        <f t="shared" si="23"/>
        <v>0</v>
      </c>
      <c r="T61" s="508"/>
      <c r="U61" s="123"/>
      <c r="V61" s="123"/>
      <c r="W61" s="123"/>
      <c r="X61" s="123"/>
      <c r="Y61" s="123"/>
      <c r="Z61" s="245"/>
      <c r="AA61" s="568">
        <f t="shared" si="22"/>
        <v>0</v>
      </c>
      <c r="AB61" s="508"/>
      <c r="AC61" s="123"/>
      <c r="AD61" s="123"/>
      <c r="AE61" s="123"/>
      <c r="AF61" s="245"/>
      <c r="AG61" s="569"/>
    </row>
    <row r="62" spans="1:33" ht="27.75" customHeight="1">
      <c r="A62" s="66">
        <v>1146</v>
      </c>
      <c r="B62" s="115" t="s">
        <v>72</v>
      </c>
      <c r="C62" s="474">
        <f t="shared" si="20"/>
        <v>0</v>
      </c>
      <c r="D62" s="505">
        <f t="shared" si="20"/>
        <v>0</v>
      </c>
      <c r="E62" s="245">
        <f t="shared" si="21"/>
        <v>0</v>
      </c>
      <c r="F62" s="508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245"/>
      <c r="S62" s="568">
        <f t="shared" si="23"/>
        <v>0</v>
      </c>
      <c r="T62" s="508"/>
      <c r="U62" s="123"/>
      <c r="V62" s="123"/>
      <c r="W62" s="123"/>
      <c r="X62" s="123"/>
      <c r="Y62" s="123"/>
      <c r="Z62" s="245"/>
      <c r="AA62" s="568">
        <f t="shared" si="22"/>
        <v>0</v>
      </c>
      <c r="AB62" s="508"/>
      <c r="AC62" s="123"/>
      <c r="AD62" s="123"/>
      <c r="AE62" s="123"/>
      <c r="AF62" s="245"/>
      <c r="AG62" s="569"/>
    </row>
    <row r="63" spans="1:33" ht="12">
      <c r="A63" s="66">
        <v>1147</v>
      </c>
      <c r="B63" s="115" t="s">
        <v>73</v>
      </c>
      <c r="C63" s="474">
        <f t="shared" si="20"/>
        <v>0</v>
      </c>
      <c r="D63" s="505">
        <f t="shared" si="20"/>
        <v>0</v>
      </c>
      <c r="E63" s="245">
        <f t="shared" si="21"/>
        <v>0</v>
      </c>
      <c r="F63" s="508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245"/>
      <c r="S63" s="568">
        <f t="shared" si="23"/>
        <v>0</v>
      </c>
      <c r="T63" s="508"/>
      <c r="U63" s="123"/>
      <c r="V63" s="123"/>
      <c r="W63" s="123"/>
      <c r="X63" s="123"/>
      <c r="Y63" s="123"/>
      <c r="Z63" s="245"/>
      <c r="AA63" s="568">
        <f t="shared" si="22"/>
        <v>0</v>
      </c>
      <c r="AB63" s="508"/>
      <c r="AC63" s="123"/>
      <c r="AD63" s="123"/>
      <c r="AE63" s="123"/>
      <c r="AF63" s="245"/>
      <c r="AG63" s="569"/>
    </row>
    <row r="64" spans="1:33" ht="12">
      <c r="A64" s="66">
        <v>1148</v>
      </c>
      <c r="B64" s="115" t="s">
        <v>74</v>
      </c>
      <c r="C64" s="474">
        <f t="shared" si="20"/>
        <v>0</v>
      </c>
      <c r="D64" s="505">
        <f t="shared" si="20"/>
        <v>0</v>
      </c>
      <c r="E64" s="245">
        <f t="shared" si="21"/>
        <v>0</v>
      </c>
      <c r="F64" s="508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245"/>
      <c r="S64" s="568">
        <f t="shared" si="23"/>
        <v>0</v>
      </c>
      <c r="T64" s="508"/>
      <c r="U64" s="123"/>
      <c r="V64" s="123"/>
      <c r="W64" s="123"/>
      <c r="X64" s="123"/>
      <c r="Y64" s="123"/>
      <c r="Z64" s="245"/>
      <c r="AA64" s="568">
        <f t="shared" si="22"/>
        <v>0</v>
      </c>
      <c r="AB64" s="508"/>
      <c r="AC64" s="123"/>
      <c r="AD64" s="123"/>
      <c r="AE64" s="123"/>
      <c r="AF64" s="245"/>
      <c r="AG64" s="569"/>
    </row>
    <row r="65" spans="1:33" ht="37.5" customHeight="1">
      <c r="A65" s="66">
        <v>1149</v>
      </c>
      <c r="B65" s="115" t="s">
        <v>75</v>
      </c>
      <c r="C65" s="474">
        <f t="shared" si="20"/>
        <v>0</v>
      </c>
      <c r="D65" s="505">
        <f t="shared" si="20"/>
        <v>0</v>
      </c>
      <c r="E65" s="245">
        <f t="shared" si="21"/>
        <v>0</v>
      </c>
      <c r="F65" s="508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245"/>
      <c r="S65" s="568">
        <f t="shared" si="23"/>
        <v>0</v>
      </c>
      <c r="T65" s="508"/>
      <c r="U65" s="123"/>
      <c r="V65" s="123"/>
      <c r="W65" s="123"/>
      <c r="X65" s="123"/>
      <c r="Y65" s="123"/>
      <c r="Z65" s="245"/>
      <c r="AA65" s="568">
        <f t="shared" si="22"/>
        <v>0</v>
      </c>
      <c r="AB65" s="508"/>
      <c r="AC65" s="123"/>
      <c r="AD65" s="123"/>
      <c r="AE65" s="123"/>
      <c r="AF65" s="245"/>
      <c r="AG65" s="569"/>
    </row>
    <row r="66" spans="1:33" ht="36">
      <c r="A66" s="233">
        <v>1150</v>
      </c>
      <c r="B66" s="162" t="s">
        <v>76</v>
      </c>
      <c r="C66" s="525">
        <f t="shared" si="20"/>
        <v>0</v>
      </c>
      <c r="D66" s="564">
        <f t="shared" si="20"/>
        <v>0</v>
      </c>
      <c r="E66" s="245">
        <f t="shared" si="21"/>
        <v>0</v>
      </c>
      <c r="F66" s="538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8"/>
      <c r="S66" s="568">
        <f t="shared" si="23"/>
        <v>0</v>
      </c>
      <c r="T66" s="538"/>
      <c r="U66" s="253"/>
      <c r="V66" s="253"/>
      <c r="W66" s="253"/>
      <c r="X66" s="253"/>
      <c r="Y66" s="253"/>
      <c r="Z66" s="258"/>
      <c r="AA66" s="571">
        <f t="shared" si="22"/>
        <v>0</v>
      </c>
      <c r="AB66" s="538"/>
      <c r="AC66" s="253"/>
      <c r="AD66" s="253"/>
      <c r="AE66" s="253"/>
      <c r="AF66" s="258"/>
      <c r="AG66" s="572"/>
    </row>
    <row r="67" spans="1:33" ht="36">
      <c r="A67" s="88">
        <v>1200</v>
      </c>
      <c r="B67" s="226" t="s">
        <v>77</v>
      </c>
      <c r="C67" s="528">
        <f>SUM(C68:C69)</f>
        <v>0</v>
      </c>
      <c r="D67" s="489">
        <f>SUM(D68:D69)</f>
        <v>0</v>
      </c>
      <c r="E67" s="259">
        <f>SUM(E68:E69)</f>
        <v>0</v>
      </c>
      <c r="F67" s="489">
        <f>SUM(F68:F69)</f>
        <v>0</v>
      </c>
      <c r="G67" s="101">
        <f aca="true" t="shared" si="24" ref="G67:Q67">SUM(G68:G69)</f>
        <v>0</v>
      </c>
      <c r="H67" s="101">
        <f t="shared" si="24"/>
        <v>0</v>
      </c>
      <c r="I67" s="101">
        <f t="shared" si="24"/>
        <v>0</v>
      </c>
      <c r="J67" s="101">
        <f t="shared" si="24"/>
        <v>0</v>
      </c>
      <c r="K67" s="101">
        <f>SUM(K68:K69)</f>
        <v>0</v>
      </c>
      <c r="L67" s="101">
        <f t="shared" si="24"/>
        <v>0</v>
      </c>
      <c r="M67" s="101">
        <f t="shared" si="24"/>
        <v>0</v>
      </c>
      <c r="N67" s="101">
        <f t="shared" si="24"/>
        <v>0</v>
      </c>
      <c r="O67" s="101">
        <f t="shared" si="24"/>
        <v>0</v>
      </c>
      <c r="P67" s="101">
        <f t="shared" si="24"/>
        <v>0</v>
      </c>
      <c r="Q67" s="101">
        <f t="shared" si="24"/>
        <v>0</v>
      </c>
      <c r="R67" s="259">
        <f>SUM(R68:R69)</f>
        <v>0</v>
      </c>
      <c r="S67" s="89">
        <f>SUM(S68:S69)</f>
        <v>0</v>
      </c>
      <c r="T67" s="489">
        <f>SUM(T68:T69)</f>
        <v>0</v>
      </c>
      <c r="U67" s="101">
        <f aca="true" t="shared" si="25" ref="U67:AA67">SUM(U68:U69)</f>
        <v>0</v>
      </c>
      <c r="V67" s="101">
        <f t="shared" si="25"/>
        <v>0</v>
      </c>
      <c r="W67" s="101">
        <f t="shared" si="25"/>
        <v>0</v>
      </c>
      <c r="X67" s="101">
        <f t="shared" si="25"/>
        <v>0</v>
      </c>
      <c r="Y67" s="101">
        <f t="shared" si="25"/>
        <v>0</v>
      </c>
      <c r="Z67" s="259">
        <f t="shared" si="25"/>
        <v>0</v>
      </c>
      <c r="AA67" s="89">
        <f t="shared" si="25"/>
        <v>0</v>
      </c>
      <c r="AB67" s="489">
        <f>SUM(AB68:AB69)</f>
        <v>0</v>
      </c>
      <c r="AC67" s="101">
        <f>SUM(AC68:AC69)</f>
        <v>0</v>
      </c>
      <c r="AD67" s="101">
        <f>SUM(AD68:AD69)</f>
        <v>0</v>
      </c>
      <c r="AE67" s="101">
        <f>SUM(AE68:AE69)</f>
        <v>0</v>
      </c>
      <c r="AF67" s="259">
        <f>SUM(AF68:AF69)</f>
        <v>0</v>
      </c>
      <c r="AG67" s="573">
        <f>SUM(AG68:AG69)</f>
        <v>0</v>
      </c>
    </row>
    <row r="68" spans="1:33" ht="24">
      <c r="A68" s="260">
        <v>1210</v>
      </c>
      <c r="B68" s="104" t="s">
        <v>78</v>
      </c>
      <c r="C68" s="469">
        <f>SUM(E68,S68,AA68)</f>
        <v>0</v>
      </c>
      <c r="D68" s="498">
        <f>SUM(F68,T68,AB68)</f>
        <v>0</v>
      </c>
      <c r="E68" s="242">
        <f>SUM(F68:R68)</f>
        <v>0</v>
      </c>
      <c r="F68" s="501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242"/>
      <c r="S68" s="566">
        <f t="shared" si="23"/>
        <v>0</v>
      </c>
      <c r="T68" s="501"/>
      <c r="U68" s="112"/>
      <c r="V68" s="112"/>
      <c r="W68" s="112"/>
      <c r="X68" s="112"/>
      <c r="Y68" s="112"/>
      <c r="Z68" s="242"/>
      <c r="AA68" s="566">
        <f>SUM(AB68:AF68)</f>
        <v>0</v>
      </c>
      <c r="AB68" s="501"/>
      <c r="AC68" s="112"/>
      <c r="AD68" s="112"/>
      <c r="AE68" s="112"/>
      <c r="AF68" s="242"/>
      <c r="AG68" s="567"/>
    </row>
    <row r="69" spans="1:33" ht="24">
      <c r="A69" s="246">
        <v>1220</v>
      </c>
      <c r="B69" s="115" t="s">
        <v>79</v>
      </c>
      <c r="C69" s="474">
        <f>SUM(C70:C74)</f>
        <v>0</v>
      </c>
      <c r="D69" s="505">
        <f>SUM(D70:D74)</f>
        <v>0</v>
      </c>
      <c r="E69" s="252">
        <f>SUM(E70:E74)</f>
        <v>0</v>
      </c>
      <c r="F69" s="505">
        <f>SUM(F70:F74)</f>
        <v>0</v>
      </c>
      <c r="G69" s="247">
        <f aca="true" t="shared" si="26" ref="G69:Q69">SUM(G70:G74)</f>
        <v>0</v>
      </c>
      <c r="H69" s="247">
        <f t="shared" si="26"/>
        <v>0</v>
      </c>
      <c r="I69" s="247">
        <f t="shared" si="26"/>
        <v>0</v>
      </c>
      <c r="J69" s="247">
        <f t="shared" si="26"/>
        <v>0</v>
      </c>
      <c r="K69" s="247">
        <f>SUM(K70:K74)</f>
        <v>0</v>
      </c>
      <c r="L69" s="247">
        <f t="shared" si="26"/>
        <v>0</v>
      </c>
      <c r="M69" s="247">
        <f t="shared" si="26"/>
        <v>0</v>
      </c>
      <c r="N69" s="247">
        <f t="shared" si="26"/>
        <v>0</v>
      </c>
      <c r="O69" s="247">
        <f t="shared" si="26"/>
        <v>0</v>
      </c>
      <c r="P69" s="247">
        <f t="shared" si="26"/>
        <v>0</v>
      </c>
      <c r="Q69" s="247">
        <f t="shared" si="26"/>
        <v>0</v>
      </c>
      <c r="R69" s="252">
        <f>SUM(R70:R74)</f>
        <v>0</v>
      </c>
      <c r="S69" s="116">
        <f>SUM(S70:S74)</f>
        <v>0</v>
      </c>
      <c r="T69" s="505">
        <f>SUM(T70:T74)</f>
        <v>0</v>
      </c>
      <c r="U69" s="247">
        <f aca="true" t="shared" si="27" ref="U69:AA69">SUM(U70:U74)</f>
        <v>0</v>
      </c>
      <c r="V69" s="247">
        <f t="shared" si="27"/>
        <v>0</v>
      </c>
      <c r="W69" s="247">
        <f t="shared" si="27"/>
        <v>0</v>
      </c>
      <c r="X69" s="247">
        <f t="shared" si="27"/>
        <v>0</v>
      </c>
      <c r="Y69" s="247">
        <f t="shared" si="27"/>
        <v>0</v>
      </c>
      <c r="Z69" s="252">
        <f t="shared" si="27"/>
        <v>0</v>
      </c>
      <c r="AA69" s="116">
        <f t="shared" si="27"/>
        <v>0</v>
      </c>
      <c r="AB69" s="505">
        <f>SUM(AB70:AB74)</f>
        <v>0</v>
      </c>
      <c r="AC69" s="247">
        <f>SUM(AC70:AC74)</f>
        <v>0</v>
      </c>
      <c r="AD69" s="247">
        <f>SUM(AD70:AD74)</f>
        <v>0</v>
      </c>
      <c r="AE69" s="247">
        <f>SUM(AE70:AE74)</f>
        <v>0</v>
      </c>
      <c r="AF69" s="252">
        <f>SUM(AF70:AF74)</f>
        <v>0</v>
      </c>
      <c r="AG69" s="570">
        <f>SUM(AG70:AG74)</f>
        <v>0</v>
      </c>
    </row>
    <row r="70" spans="1:33" ht="60">
      <c r="A70" s="66">
        <v>1221</v>
      </c>
      <c r="B70" s="115" t="s">
        <v>80</v>
      </c>
      <c r="C70" s="474">
        <f aca="true" t="shared" si="28" ref="C70:D74">SUM(E70,S70,AA70)</f>
        <v>0</v>
      </c>
      <c r="D70" s="505">
        <f t="shared" si="28"/>
        <v>0</v>
      </c>
      <c r="E70" s="245">
        <f>SUM(F70:R70)</f>
        <v>0</v>
      </c>
      <c r="F70" s="508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245"/>
      <c r="S70" s="568">
        <f t="shared" si="23"/>
        <v>0</v>
      </c>
      <c r="T70" s="508"/>
      <c r="U70" s="123"/>
      <c r="V70" s="123"/>
      <c r="W70" s="123"/>
      <c r="X70" s="123"/>
      <c r="Y70" s="123"/>
      <c r="Z70" s="245"/>
      <c r="AA70" s="568">
        <f>SUM(AB70:AF70)</f>
        <v>0</v>
      </c>
      <c r="AB70" s="508"/>
      <c r="AC70" s="123"/>
      <c r="AD70" s="123"/>
      <c r="AE70" s="123"/>
      <c r="AF70" s="245"/>
      <c r="AG70" s="569"/>
    </row>
    <row r="71" spans="1:33" ht="12">
      <c r="A71" s="66">
        <v>1223</v>
      </c>
      <c r="B71" s="115" t="s">
        <v>81</v>
      </c>
      <c r="C71" s="474">
        <f t="shared" si="28"/>
        <v>0</v>
      </c>
      <c r="D71" s="505">
        <f t="shared" si="28"/>
        <v>0</v>
      </c>
      <c r="E71" s="245">
        <f>SUM(F71:R71)</f>
        <v>0</v>
      </c>
      <c r="F71" s="508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245"/>
      <c r="S71" s="568">
        <f t="shared" si="23"/>
        <v>0</v>
      </c>
      <c r="T71" s="508"/>
      <c r="U71" s="123"/>
      <c r="V71" s="123"/>
      <c r="W71" s="123"/>
      <c r="X71" s="123"/>
      <c r="Y71" s="123"/>
      <c r="Z71" s="245"/>
      <c r="AA71" s="568">
        <f>SUM(AB71:AF71)</f>
        <v>0</v>
      </c>
      <c r="AB71" s="508"/>
      <c r="AC71" s="123"/>
      <c r="AD71" s="123"/>
      <c r="AE71" s="123"/>
      <c r="AF71" s="245"/>
      <c r="AG71" s="569"/>
    </row>
    <row r="72" spans="1:33" ht="12">
      <c r="A72" s="66">
        <v>1225</v>
      </c>
      <c r="B72" s="115" t="s">
        <v>82</v>
      </c>
      <c r="C72" s="474">
        <f t="shared" si="28"/>
        <v>0</v>
      </c>
      <c r="D72" s="505">
        <f t="shared" si="28"/>
        <v>0</v>
      </c>
      <c r="E72" s="245">
        <f>SUM(F72:R72)</f>
        <v>0</v>
      </c>
      <c r="F72" s="508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245"/>
      <c r="S72" s="568">
        <f t="shared" si="23"/>
        <v>0</v>
      </c>
      <c r="T72" s="508"/>
      <c r="U72" s="123"/>
      <c r="V72" s="123"/>
      <c r="W72" s="123"/>
      <c r="X72" s="123"/>
      <c r="Y72" s="123"/>
      <c r="Z72" s="245"/>
      <c r="AA72" s="568">
        <f>SUM(AB72:AF72)</f>
        <v>0</v>
      </c>
      <c r="AB72" s="508"/>
      <c r="AC72" s="123"/>
      <c r="AD72" s="123"/>
      <c r="AE72" s="123"/>
      <c r="AF72" s="245"/>
      <c r="AG72" s="569"/>
    </row>
    <row r="73" spans="1:33" ht="36">
      <c r="A73" s="66">
        <v>1227</v>
      </c>
      <c r="B73" s="115" t="s">
        <v>83</v>
      </c>
      <c r="C73" s="474">
        <f t="shared" si="28"/>
        <v>0</v>
      </c>
      <c r="D73" s="505">
        <f t="shared" si="28"/>
        <v>0</v>
      </c>
      <c r="E73" s="245">
        <f>SUM(F73:R73)</f>
        <v>0</v>
      </c>
      <c r="F73" s="508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245"/>
      <c r="S73" s="568">
        <f t="shared" si="23"/>
        <v>0</v>
      </c>
      <c r="T73" s="508"/>
      <c r="U73" s="123"/>
      <c r="V73" s="123"/>
      <c r="W73" s="123"/>
      <c r="X73" s="123"/>
      <c r="Y73" s="123"/>
      <c r="Z73" s="245"/>
      <c r="AA73" s="568">
        <f>SUM(AB73:AF73)</f>
        <v>0</v>
      </c>
      <c r="AB73" s="508"/>
      <c r="AC73" s="123"/>
      <c r="AD73" s="123"/>
      <c r="AE73" s="123"/>
      <c r="AF73" s="245"/>
      <c r="AG73" s="569"/>
    </row>
    <row r="74" spans="1:33" ht="60">
      <c r="A74" s="66">
        <v>1228</v>
      </c>
      <c r="B74" s="115" t="s">
        <v>84</v>
      </c>
      <c r="C74" s="474">
        <f t="shared" si="28"/>
        <v>0</v>
      </c>
      <c r="D74" s="505">
        <f t="shared" si="28"/>
        <v>0</v>
      </c>
      <c r="E74" s="245">
        <f>SUM(F74:R74)</f>
        <v>0</v>
      </c>
      <c r="F74" s="508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245"/>
      <c r="S74" s="568">
        <f t="shared" si="23"/>
        <v>0</v>
      </c>
      <c r="T74" s="508"/>
      <c r="U74" s="123"/>
      <c r="V74" s="123"/>
      <c r="W74" s="123"/>
      <c r="X74" s="123"/>
      <c r="Y74" s="123"/>
      <c r="Z74" s="245"/>
      <c r="AA74" s="568">
        <f>SUM(AB74:AF74)</f>
        <v>0</v>
      </c>
      <c r="AB74" s="508"/>
      <c r="AC74" s="123"/>
      <c r="AD74" s="123"/>
      <c r="AE74" s="123"/>
      <c r="AF74" s="245"/>
      <c r="AG74" s="569"/>
    </row>
    <row r="75" spans="1:33" ht="12">
      <c r="A75" s="217">
        <v>2000</v>
      </c>
      <c r="B75" s="217" t="s">
        <v>85</v>
      </c>
      <c r="C75" s="558">
        <f>SUM(C76,C83,C130,C164,C165,C172)</f>
        <v>55659</v>
      </c>
      <c r="D75" s="559">
        <f>SUM(D76,D83,D130,D164,D165,D172)</f>
        <v>534375</v>
      </c>
      <c r="E75" s="560">
        <f>SUM(E76,E83,E130,E164,E165,E172)</f>
        <v>55659</v>
      </c>
      <c r="F75" s="559">
        <f>SUM(F76,F83,F130,F164,F165,F172)</f>
        <v>534375</v>
      </c>
      <c r="G75" s="561">
        <f aca="true" t="shared" si="29" ref="G75:Q75">SUM(G76,G83,G130,G164,G165,G172)</f>
        <v>-800</v>
      </c>
      <c r="H75" s="561">
        <f t="shared" si="29"/>
        <v>-19179</v>
      </c>
      <c r="I75" s="561">
        <f t="shared" si="29"/>
        <v>-3596</v>
      </c>
      <c r="J75" s="561">
        <f t="shared" si="29"/>
        <v>-6325</v>
      </c>
      <c r="K75" s="561">
        <f>SUM(K76,K83,K130,K164,K165,K172)</f>
        <v>-438861</v>
      </c>
      <c r="L75" s="561">
        <f t="shared" si="29"/>
        <v>-5955</v>
      </c>
      <c r="M75" s="561">
        <f t="shared" si="29"/>
        <v>-4000</v>
      </c>
      <c r="N75" s="561">
        <f t="shared" si="29"/>
        <v>0</v>
      </c>
      <c r="O75" s="561">
        <f t="shared" si="29"/>
        <v>0</v>
      </c>
      <c r="P75" s="561">
        <f t="shared" si="29"/>
        <v>0</v>
      </c>
      <c r="Q75" s="561">
        <f t="shared" si="29"/>
        <v>0</v>
      </c>
      <c r="R75" s="560">
        <f>SUM(R76,R83,R130,R164,R165,R172)</f>
        <v>0</v>
      </c>
      <c r="S75" s="559">
        <f>SUM(S76,S83,S130,S164,S165,S172)</f>
        <v>0</v>
      </c>
      <c r="T75" s="559">
        <f>SUM(T76,T83,T130,T164,T165,T172)</f>
        <v>0</v>
      </c>
      <c r="U75" s="561">
        <f aca="true" t="shared" si="30" ref="U75:AA75">SUM(U76,U83,U130,U164,U165,U172)</f>
        <v>0</v>
      </c>
      <c r="V75" s="561">
        <f t="shared" si="30"/>
        <v>0</v>
      </c>
      <c r="W75" s="561">
        <f t="shared" si="30"/>
        <v>0</v>
      </c>
      <c r="X75" s="561">
        <f t="shared" si="30"/>
        <v>0</v>
      </c>
      <c r="Y75" s="561">
        <f t="shared" si="30"/>
        <v>0</v>
      </c>
      <c r="Z75" s="560">
        <f t="shared" si="30"/>
        <v>0</v>
      </c>
      <c r="AA75" s="559">
        <f t="shared" si="30"/>
        <v>0</v>
      </c>
      <c r="AB75" s="559">
        <f>SUM(AB76,AB83,AB130,AB164,AB165,AB172)</f>
        <v>0</v>
      </c>
      <c r="AC75" s="219">
        <f>SUM(AC76,AC83,AC130,AC164,AC165,AC172)</f>
        <v>0</v>
      </c>
      <c r="AD75" s="219">
        <f>SUM(AD76,AD83,AD130,AD164,AD165,AD172)</f>
        <v>0</v>
      </c>
      <c r="AE75" s="219">
        <f>SUM(AE76,AE83,AE130,AE164,AE165,AE172)</f>
        <v>0</v>
      </c>
      <c r="AF75" s="224">
        <f>SUM(AF76,AF83,AF130,AF164,AF165,AF172)</f>
        <v>0</v>
      </c>
      <c r="AG75" s="562">
        <f>SUM(AG76,AG83,AG130,AG164,AG165,AG172)</f>
        <v>0</v>
      </c>
    </row>
    <row r="76" spans="1:33" ht="24">
      <c r="A76" s="88">
        <v>2100</v>
      </c>
      <c r="B76" s="226" t="s">
        <v>86</v>
      </c>
      <c r="C76" s="528">
        <f>SUM(C77,C80)</f>
        <v>0</v>
      </c>
      <c r="D76" s="489">
        <f>SUM(D77,D80)</f>
        <v>0</v>
      </c>
      <c r="E76" s="259">
        <f>SUM(E77,E80)</f>
        <v>0</v>
      </c>
      <c r="F76" s="489">
        <f>SUM(F77,F80)</f>
        <v>0</v>
      </c>
      <c r="G76" s="101">
        <f aca="true" t="shared" si="31" ref="G76:Q76">SUM(G77,G80)</f>
        <v>0</v>
      </c>
      <c r="H76" s="101">
        <f t="shared" si="31"/>
        <v>0</v>
      </c>
      <c r="I76" s="101">
        <f t="shared" si="31"/>
        <v>0</v>
      </c>
      <c r="J76" s="101">
        <f t="shared" si="31"/>
        <v>0</v>
      </c>
      <c r="K76" s="101">
        <f>SUM(K77,K80)</f>
        <v>0</v>
      </c>
      <c r="L76" s="101">
        <f t="shared" si="31"/>
        <v>0</v>
      </c>
      <c r="M76" s="101">
        <f t="shared" si="31"/>
        <v>0</v>
      </c>
      <c r="N76" s="101">
        <f t="shared" si="31"/>
        <v>0</v>
      </c>
      <c r="O76" s="101">
        <f t="shared" si="31"/>
        <v>0</v>
      </c>
      <c r="P76" s="101">
        <f t="shared" si="31"/>
        <v>0</v>
      </c>
      <c r="Q76" s="101">
        <f t="shared" si="31"/>
        <v>0</v>
      </c>
      <c r="R76" s="259">
        <f>SUM(R77,R80)</f>
        <v>0</v>
      </c>
      <c r="S76" s="89">
        <f>SUM(S77,S80)</f>
        <v>0</v>
      </c>
      <c r="T76" s="489">
        <f>SUM(T77,T80)</f>
        <v>0</v>
      </c>
      <c r="U76" s="101">
        <f aca="true" t="shared" si="32" ref="U76:AA76">SUM(U77,U80)</f>
        <v>0</v>
      </c>
      <c r="V76" s="101">
        <f t="shared" si="32"/>
        <v>0</v>
      </c>
      <c r="W76" s="101">
        <f t="shared" si="32"/>
        <v>0</v>
      </c>
      <c r="X76" s="101">
        <f t="shared" si="32"/>
        <v>0</v>
      </c>
      <c r="Y76" s="101">
        <f t="shared" si="32"/>
        <v>0</v>
      </c>
      <c r="Z76" s="259">
        <f t="shared" si="32"/>
        <v>0</v>
      </c>
      <c r="AA76" s="89">
        <f t="shared" si="32"/>
        <v>0</v>
      </c>
      <c r="AB76" s="489">
        <f>SUM(AB77,AB80)</f>
        <v>0</v>
      </c>
      <c r="AC76" s="101">
        <f>SUM(AC77,AC80)</f>
        <v>0</v>
      </c>
      <c r="AD76" s="101">
        <f>SUM(AD77,AD80)</f>
        <v>0</v>
      </c>
      <c r="AE76" s="101">
        <f>SUM(AE77,AE80)</f>
        <v>0</v>
      </c>
      <c r="AF76" s="259">
        <f>SUM(AF77,AF80)</f>
        <v>0</v>
      </c>
      <c r="AG76" s="573">
        <f>SUM(AG77,AG80)</f>
        <v>0</v>
      </c>
    </row>
    <row r="77" spans="1:33" ht="24">
      <c r="A77" s="260">
        <v>2110</v>
      </c>
      <c r="B77" s="104" t="s">
        <v>87</v>
      </c>
      <c r="C77" s="469">
        <f>SUM(C78:C79)</f>
        <v>0</v>
      </c>
      <c r="D77" s="498">
        <f>SUM(D78:D79)</f>
        <v>0</v>
      </c>
      <c r="E77" s="267">
        <f>SUM(E78:E79)</f>
        <v>0</v>
      </c>
      <c r="F77" s="498">
        <f>SUM(F78:F79)</f>
        <v>0</v>
      </c>
      <c r="G77" s="262">
        <f aca="true" t="shared" si="33" ref="G77:Q77">SUM(G78:G79)</f>
        <v>0</v>
      </c>
      <c r="H77" s="262">
        <f t="shared" si="33"/>
        <v>0</v>
      </c>
      <c r="I77" s="262">
        <f t="shared" si="33"/>
        <v>0</v>
      </c>
      <c r="J77" s="262">
        <f t="shared" si="33"/>
        <v>0</v>
      </c>
      <c r="K77" s="262">
        <f>SUM(K78:K79)</f>
        <v>0</v>
      </c>
      <c r="L77" s="262">
        <f t="shared" si="33"/>
        <v>0</v>
      </c>
      <c r="M77" s="262">
        <f t="shared" si="33"/>
        <v>0</v>
      </c>
      <c r="N77" s="262">
        <f t="shared" si="33"/>
        <v>0</v>
      </c>
      <c r="O77" s="262">
        <f t="shared" si="33"/>
        <v>0</v>
      </c>
      <c r="P77" s="262">
        <f t="shared" si="33"/>
        <v>0</v>
      </c>
      <c r="Q77" s="262">
        <f t="shared" si="33"/>
        <v>0</v>
      </c>
      <c r="R77" s="267">
        <f>SUM(R78:R79)</f>
        <v>0</v>
      </c>
      <c r="S77" s="105">
        <f>SUM(S78:S79)</f>
        <v>0</v>
      </c>
      <c r="T77" s="498">
        <f>SUM(T78:T79)</f>
        <v>0</v>
      </c>
      <c r="U77" s="262">
        <f aca="true" t="shared" si="34" ref="U77:AA77">SUM(U78:U79)</f>
        <v>0</v>
      </c>
      <c r="V77" s="262">
        <f t="shared" si="34"/>
        <v>0</v>
      </c>
      <c r="W77" s="262">
        <f t="shared" si="34"/>
        <v>0</v>
      </c>
      <c r="X77" s="262">
        <f t="shared" si="34"/>
        <v>0</v>
      </c>
      <c r="Y77" s="262">
        <f t="shared" si="34"/>
        <v>0</v>
      </c>
      <c r="Z77" s="267">
        <f t="shared" si="34"/>
        <v>0</v>
      </c>
      <c r="AA77" s="105">
        <f t="shared" si="34"/>
        <v>0</v>
      </c>
      <c r="AB77" s="498">
        <f>SUM(AB78:AB79)</f>
        <v>0</v>
      </c>
      <c r="AC77" s="262">
        <f>SUM(AC78:AC79)</f>
        <v>0</v>
      </c>
      <c r="AD77" s="262">
        <f>SUM(AD78:AD79)</f>
        <v>0</v>
      </c>
      <c r="AE77" s="262">
        <f>SUM(AE78:AE79)</f>
        <v>0</v>
      </c>
      <c r="AF77" s="267">
        <f>SUM(AF78:AF79)</f>
        <v>0</v>
      </c>
      <c r="AG77" s="574">
        <f>SUM(AG78:AG79)</f>
        <v>0</v>
      </c>
    </row>
    <row r="78" spans="1:33" ht="12">
      <c r="A78" s="66">
        <v>2111</v>
      </c>
      <c r="B78" s="115" t="s">
        <v>88</v>
      </c>
      <c r="C78" s="474">
        <f>SUM(E78,S78,AA78)</f>
        <v>0</v>
      </c>
      <c r="D78" s="505">
        <f>SUM(F78,T78,AB78)</f>
        <v>0</v>
      </c>
      <c r="E78" s="245">
        <f>SUM(F78:R78)</f>
        <v>0</v>
      </c>
      <c r="F78" s="508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245"/>
      <c r="S78" s="568">
        <f>SUM(T78:Z78)</f>
        <v>0</v>
      </c>
      <c r="T78" s="508"/>
      <c r="U78" s="123"/>
      <c r="V78" s="123"/>
      <c r="W78" s="123"/>
      <c r="X78" s="123"/>
      <c r="Y78" s="123"/>
      <c r="Z78" s="245"/>
      <c r="AA78" s="568">
        <f>SUM(AB78:AF78)</f>
        <v>0</v>
      </c>
      <c r="AB78" s="508"/>
      <c r="AC78" s="123"/>
      <c r="AD78" s="123"/>
      <c r="AE78" s="123"/>
      <c r="AF78" s="245"/>
      <c r="AG78" s="569"/>
    </row>
    <row r="79" spans="1:33" ht="24">
      <c r="A79" s="66">
        <v>2112</v>
      </c>
      <c r="B79" s="115" t="s">
        <v>89</v>
      </c>
      <c r="C79" s="474">
        <f>SUM(E79,S79,AA79)</f>
        <v>0</v>
      </c>
      <c r="D79" s="505">
        <f>SUM(F79,T79,AB79)</f>
        <v>0</v>
      </c>
      <c r="E79" s="245">
        <f>SUM(F79:R79)</f>
        <v>0</v>
      </c>
      <c r="F79" s="508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245"/>
      <c r="S79" s="568">
        <f>SUM(T79:Z79)</f>
        <v>0</v>
      </c>
      <c r="T79" s="508"/>
      <c r="U79" s="123"/>
      <c r="V79" s="123"/>
      <c r="W79" s="123"/>
      <c r="X79" s="123"/>
      <c r="Y79" s="123"/>
      <c r="Z79" s="245"/>
      <c r="AA79" s="568">
        <f>SUM(AB79:AF79)</f>
        <v>0</v>
      </c>
      <c r="AB79" s="508"/>
      <c r="AC79" s="123"/>
      <c r="AD79" s="123"/>
      <c r="AE79" s="123"/>
      <c r="AF79" s="245"/>
      <c r="AG79" s="569"/>
    </row>
    <row r="80" spans="1:33" ht="24">
      <c r="A80" s="246">
        <v>2120</v>
      </c>
      <c r="B80" s="115" t="s">
        <v>90</v>
      </c>
      <c r="C80" s="474">
        <f>SUM(C81:C82)</f>
        <v>0</v>
      </c>
      <c r="D80" s="505">
        <f>SUM(D81:D82)</f>
        <v>0</v>
      </c>
      <c r="E80" s="252">
        <f>SUM(E81:E82)</f>
        <v>0</v>
      </c>
      <c r="F80" s="505">
        <f>SUM(F81:F82)</f>
        <v>0</v>
      </c>
      <c r="G80" s="247">
        <f aca="true" t="shared" si="35" ref="G80:Q80">SUM(G81:G82)</f>
        <v>0</v>
      </c>
      <c r="H80" s="247">
        <f t="shared" si="35"/>
        <v>0</v>
      </c>
      <c r="I80" s="247">
        <f t="shared" si="35"/>
        <v>0</v>
      </c>
      <c r="J80" s="247">
        <f t="shared" si="35"/>
        <v>0</v>
      </c>
      <c r="K80" s="247">
        <f>SUM(K81:K82)</f>
        <v>0</v>
      </c>
      <c r="L80" s="247">
        <f t="shared" si="35"/>
        <v>0</v>
      </c>
      <c r="M80" s="247">
        <f t="shared" si="35"/>
        <v>0</v>
      </c>
      <c r="N80" s="247">
        <f t="shared" si="35"/>
        <v>0</v>
      </c>
      <c r="O80" s="247">
        <f t="shared" si="35"/>
        <v>0</v>
      </c>
      <c r="P80" s="247">
        <f t="shared" si="35"/>
        <v>0</v>
      </c>
      <c r="Q80" s="247">
        <f t="shared" si="35"/>
        <v>0</v>
      </c>
      <c r="R80" s="252">
        <f>SUM(R81:R82)</f>
        <v>0</v>
      </c>
      <c r="S80" s="116">
        <f>SUM(S81:S82)</f>
        <v>0</v>
      </c>
      <c r="T80" s="505">
        <f>SUM(T81:T82)</f>
        <v>0</v>
      </c>
      <c r="U80" s="247">
        <f aca="true" t="shared" si="36" ref="U80:AA80">SUM(U81:U82)</f>
        <v>0</v>
      </c>
      <c r="V80" s="247">
        <f t="shared" si="36"/>
        <v>0</v>
      </c>
      <c r="W80" s="247">
        <f t="shared" si="36"/>
        <v>0</v>
      </c>
      <c r="X80" s="247">
        <f t="shared" si="36"/>
        <v>0</v>
      </c>
      <c r="Y80" s="247">
        <f t="shared" si="36"/>
        <v>0</v>
      </c>
      <c r="Z80" s="252">
        <f t="shared" si="36"/>
        <v>0</v>
      </c>
      <c r="AA80" s="116">
        <f t="shared" si="36"/>
        <v>0</v>
      </c>
      <c r="AB80" s="505">
        <f>SUM(AB81:AB82)</f>
        <v>0</v>
      </c>
      <c r="AC80" s="247">
        <f>SUM(AC81:AC82)</f>
        <v>0</v>
      </c>
      <c r="AD80" s="247">
        <f>SUM(AD81:AD82)</f>
        <v>0</v>
      </c>
      <c r="AE80" s="247">
        <f>SUM(AE81:AE82)</f>
        <v>0</v>
      </c>
      <c r="AF80" s="252">
        <f>SUM(AF81:AF82)</f>
        <v>0</v>
      </c>
      <c r="AG80" s="570">
        <f>SUM(AG81:AG82)</f>
        <v>0</v>
      </c>
    </row>
    <row r="81" spans="1:33" ht="12">
      <c r="A81" s="66">
        <v>2121</v>
      </c>
      <c r="B81" s="115" t="s">
        <v>88</v>
      </c>
      <c r="C81" s="474">
        <f>SUM(E81,S81,AA81)</f>
        <v>0</v>
      </c>
      <c r="D81" s="505">
        <f>SUM(F81,T81,AB81)</f>
        <v>0</v>
      </c>
      <c r="E81" s="245">
        <f>SUM(F81:R81)</f>
        <v>0</v>
      </c>
      <c r="F81" s="508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245"/>
      <c r="S81" s="568">
        <f>SUM(T81:Z81)</f>
        <v>0</v>
      </c>
      <c r="T81" s="508"/>
      <c r="U81" s="123"/>
      <c r="V81" s="123"/>
      <c r="W81" s="123"/>
      <c r="X81" s="123"/>
      <c r="Y81" s="123"/>
      <c r="Z81" s="245"/>
      <c r="AA81" s="568">
        <f>SUM(AB81:AF81)</f>
        <v>0</v>
      </c>
      <c r="AB81" s="508"/>
      <c r="AC81" s="123"/>
      <c r="AD81" s="123"/>
      <c r="AE81" s="123"/>
      <c r="AF81" s="245"/>
      <c r="AG81" s="569"/>
    </row>
    <row r="82" spans="1:33" ht="24">
      <c r="A82" s="66">
        <v>2122</v>
      </c>
      <c r="B82" s="115" t="s">
        <v>89</v>
      </c>
      <c r="C82" s="474">
        <f>SUM(E82,S82,AA82)</f>
        <v>0</v>
      </c>
      <c r="D82" s="505">
        <f>SUM(F82,T82,AB82)</f>
        <v>0</v>
      </c>
      <c r="E82" s="245">
        <f>SUM(F82:R82)</f>
        <v>0</v>
      </c>
      <c r="F82" s="508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245"/>
      <c r="S82" s="568">
        <f>SUM(T82:Z82)</f>
        <v>0</v>
      </c>
      <c r="T82" s="508"/>
      <c r="U82" s="123"/>
      <c r="V82" s="123"/>
      <c r="W82" s="123"/>
      <c r="X82" s="123"/>
      <c r="Y82" s="123"/>
      <c r="Z82" s="245"/>
      <c r="AA82" s="568">
        <f>SUM(AB82:AF82)</f>
        <v>0</v>
      </c>
      <c r="AB82" s="508"/>
      <c r="AC82" s="123"/>
      <c r="AD82" s="123"/>
      <c r="AE82" s="123"/>
      <c r="AF82" s="245"/>
      <c r="AG82" s="569"/>
    </row>
    <row r="83" spans="1:33" ht="12">
      <c r="A83" s="88">
        <v>2200</v>
      </c>
      <c r="B83" s="226" t="s">
        <v>91</v>
      </c>
      <c r="C83" s="528">
        <f>SUM(C84,C89,C95,C103,C112,C116,C122,C128)</f>
        <v>55659</v>
      </c>
      <c r="D83" s="489">
        <f>SUM(D84,D89,D95,D103,D112,D116,D122,D128)</f>
        <v>534375</v>
      </c>
      <c r="E83" s="259">
        <f>SUM(E84,E89,E95,E103,E112,E116,E122,E128)</f>
        <v>55659</v>
      </c>
      <c r="F83" s="489">
        <f>SUM(F84,F89,F95,F103,F112,F116,F122,F128)</f>
        <v>534375</v>
      </c>
      <c r="G83" s="101">
        <f aca="true" t="shared" si="37" ref="G83:Q83">SUM(G84,G89,G95,G103,G112,G116,G122,G128)</f>
        <v>-800</v>
      </c>
      <c r="H83" s="101">
        <f t="shared" si="37"/>
        <v>-19179</v>
      </c>
      <c r="I83" s="101">
        <f t="shared" si="37"/>
        <v>-3596</v>
      </c>
      <c r="J83" s="101">
        <f t="shared" si="37"/>
        <v>-6325</v>
      </c>
      <c r="K83" s="101">
        <f>SUM(K84,K89,K95,K103,K112,K116,K122,K128)</f>
        <v>-438861</v>
      </c>
      <c r="L83" s="101">
        <f t="shared" si="37"/>
        <v>-5955</v>
      </c>
      <c r="M83" s="101">
        <f t="shared" si="37"/>
        <v>-4000</v>
      </c>
      <c r="N83" s="101">
        <f t="shared" si="37"/>
        <v>0</v>
      </c>
      <c r="O83" s="101">
        <f t="shared" si="37"/>
        <v>0</v>
      </c>
      <c r="P83" s="101">
        <f t="shared" si="37"/>
        <v>0</v>
      </c>
      <c r="Q83" s="101">
        <f t="shared" si="37"/>
        <v>0</v>
      </c>
      <c r="R83" s="259">
        <f>SUM(R84,R89,R95,R103,R112,R116,R122,R128)</f>
        <v>0</v>
      </c>
      <c r="S83" s="89">
        <f>SUM(S84,S89,S95,S103,S112,S116,S122,S128)</f>
        <v>0</v>
      </c>
      <c r="T83" s="489">
        <f>SUM(T84,T89,T95,T103,T112,T116,T122,T128)</f>
        <v>0</v>
      </c>
      <c r="U83" s="101">
        <f aca="true" t="shared" si="38" ref="U83:AA83">SUM(U84,U89,U95,U103,U112,U116,U122,U128)</f>
        <v>0</v>
      </c>
      <c r="V83" s="101">
        <f t="shared" si="38"/>
        <v>0</v>
      </c>
      <c r="W83" s="101">
        <f t="shared" si="38"/>
        <v>0</v>
      </c>
      <c r="X83" s="101">
        <f t="shared" si="38"/>
        <v>0</v>
      </c>
      <c r="Y83" s="101">
        <f t="shared" si="38"/>
        <v>0</v>
      </c>
      <c r="Z83" s="259">
        <f t="shared" si="38"/>
        <v>0</v>
      </c>
      <c r="AA83" s="89">
        <f t="shared" si="38"/>
        <v>0</v>
      </c>
      <c r="AB83" s="489">
        <f>SUM(AB84,AB89,AB95,AB103,AB112,AB116,AB122,AB128)</f>
        <v>0</v>
      </c>
      <c r="AC83" s="101">
        <f>SUM(AC84,AC89,AC95,AC103,AC112,AC116,AC122,AC128)</f>
        <v>0</v>
      </c>
      <c r="AD83" s="101">
        <f>SUM(AD84,AD89,AD95,AD103,AD112,AD116,AD122,AD128)</f>
        <v>0</v>
      </c>
      <c r="AE83" s="101">
        <f>SUM(AE84,AE89,AE95,AE103,AE112,AE116,AE122,AE128)</f>
        <v>0</v>
      </c>
      <c r="AF83" s="259">
        <f>SUM(AF84,AF89,AF95,AF103,AF112,AF116,AF122,AF128)</f>
        <v>0</v>
      </c>
      <c r="AG83" s="575">
        <f>SUM(AG84,AG89,AG95,AG103,AG112,AG116,AG122,AG128)</f>
        <v>0</v>
      </c>
    </row>
    <row r="84" spans="1:33" ht="24">
      <c r="A84" s="233">
        <v>2210</v>
      </c>
      <c r="B84" s="162" t="s">
        <v>92</v>
      </c>
      <c r="C84" s="525">
        <f>SUM(C85:C88)</f>
        <v>0</v>
      </c>
      <c r="D84" s="564">
        <f>SUM(D85:D88)</f>
        <v>0</v>
      </c>
      <c r="E84" s="239">
        <f>SUM(E85:E88)</f>
        <v>0</v>
      </c>
      <c r="F84" s="564">
        <f>SUM(F85:F88)</f>
        <v>0</v>
      </c>
      <c r="G84" s="234">
        <f aca="true" t="shared" si="39" ref="G84:Q84">SUM(G85:G88)</f>
        <v>0</v>
      </c>
      <c r="H84" s="234">
        <f t="shared" si="39"/>
        <v>0</v>
      </c>
      <c r="I84" s="234">
        <f t="shared" si="39"/>
        <v>0</v>
      </c>
      <c r="J84" s="234">
        <f t="shared" si="39"/>
        <v>0</v>
      </c>
      <c r="K84" s="234">
        <f>SUM(K85:K88)</f>
        <v>0</v>
      </c>
      <c r="L84" s="234">
        <f t="shared" si="39"/>
        <v>0</v>
      </c>
      <c r="M84" s="234">
        <f t="shared" si="39"/>
        <v>0</v>
      </c>
      <c r="N84" s="234">
        <f t="shared" si="39"/>
        <v>0</v>
      </c>
      <c r="O84" s="234">
        <f t="shared" si="39"/>
        <v>0</v>
      </c>
      <c r="P84" s="234">
        <f t="shared" si="39"/>
        <v>0</v>
      </c>
      <c r="Q84" s="234">
        <f t="shared" si="39"/>
        <v>0</v>
      </c>
      <c r="R84" s="239">
        <f>SUM(R85:R88)</f>
        <v>0</v>
      </c>
      <c r="S84" s="174">
        <f>SUM(S85:S88)</f>
        <v>0</v>
      </c>
      <c r="T84" s="564">
        <f>SUM(T85:T88)</f>
        <v>0</v>
      </c>
      <c r="U84" s="234">
        <f aca="true" t="shared" si="40" ref="U84:AA84">SUM(U85:U88)</f>
        <v>0</v>
      </c>
      <c r="V84" s="234">
        <f t="shared" si="40"/>
        <v>0</v>
      </c>
      <c r="W84" s="234">
        <f t="shared" si="40"/>
        <v>0</v>
      </c>
      <c r="X84" s="234">
        <f t="shared" si="40"/>
        <v>0</v>
      </c>
      <c r="Y84" s="234">
        <f t="shared" si="40"/>
        <v>0</v>
      </c>
      <c r="Z84" s="239">
        <f t="shared" si="40"/>
        <v>0</v>
      </c>
      <c r="AA84" s="174">
        <f t="shared" si="40"/>
        <v>0</v>
      </c>
      <c r="AB84" s="564">
        <f>SUM(AB85:AB88)</f>
        <v>0</v>
      </c>
      <c r="AC84" s="234">
        <f>SUM(AC85:AC88)</f>
        <v>0</v>
      </c>
      <c r="AD84" s="234">
        <f>SUM(AD85:AD88)</f>
        <v>0</v>
      </c>
      <c r="AE84" s="234">
        <f>SUM(AE85:AE88)</f>
        <v>0</v>
      </c>
      <c r="AF84" s="239">
        <f>SUM(AF85:AF88)</f>
        <v>0</v>
      </c>
      <c r="AG84" s="565">
        <f>SUM(AG85:AG88)</f>
        <v>0</v>
      </c>
    </row>
    <row r="85" spans="1:33" ht="24">
      <c r="A85" s="56">
        <v>2211</v>
      </c>
      <c r="B85" s="104" t="s">
        <v>93</v>
      </c>
      <c r="C85" s="469">
        <f aca="true" t="shared" si="41" ref="C85:D88">SUM(E85,S85,AA85)</f>
        <v>0</v>
      </c>
      <c r="D85" s="498">
        <f t="shared" si="41"/>
        <v>0</v>
      </c>
      <c r="E85" s="242">
        <f>SUM(F85:R85)</f>
        <v>0</v>
      </c>
      <c r="F85" s="501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242"/>
      <c r="S85" s="566">
        <f aca="true" t="shared" si="42" ref="S85:S129">SUM(T85:Z85)</f>
        <v>0</v>
      </c>
      <c r="T85" s="501"/>
      <c r="U85" s="112"/>
      <c r="V85" s="112"/>
      <c r="W85" s="112"/>
      <c r="X85" s="112"/>
      <c r="Y85" s="112"/>
      <c r="Z85" s="242"/>
      <c r="AA85" s="566">
        <f>SUM(AB85:AF85)</f>
        <v>0</v>
      </c>
      <c r="AB85" s="501"/>
      <c r="AC85" s="112"/>
      <c r="AD85" s="112"/>
      <c r="AE85" s="112"/>
      <c r="AF85" s="242"/>
      <c r="AG85" s="567"/>
    </row>
    <row r="86" spans="1:33" ht="36">
      <c r="A86" s="66">
        <v>2212</v>
      </c>
      <c r="B86" s="115" t="s">
        <v>94</v>
      </c>
      <c r="C86" s="474">
        <f t="shared" si="41"/>
        <v>0</v>
      </c>
      <c r="D86" s="505">
        <f t="shared" si="41"/>
        <v>0</v>
      </c>
      <c r="E86" s="242">
        <f>SUM(F86:R86)</f>
        <v>0</v>
      </c>
      <c r="F86" s="508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245"/>
      <c r="S86" s="566">
        <f t="shared" si="42"/>
        <v>0</v>
      </c>
      <c r="T86" s="508"/>
      <c r="U86" s="123"/>
      <c r="V86" s="123"/>
      <c r="W86" s="123"/>
      <c r="X86" s="123"/>
      <c r="Y86" s="123"/>
      <c r="Z86" s="245"/>
      <c r="AA86" s="568">
        <f>SUM(AB86:AF86)</f>
        <v>0</v>
      </c>
      <c r="AB86" s="508"/>
      <c r="AC86" s="123"/>
      <c r="AD86" s="123"/>
      <c r="AE86" s="123"/>
      <c r="AF86" s="245"/>
      <c r="AG86" s="569"/>
    </row>
    <row r="87" spans="1:33" ht="24">
      <c r="A87" s="66">
        <v>2214</v>
      </c>
      <c r="B87" s="115" t="s">
        <v>95</v>
      </c>
      <c r="C87" s="474">
        <f t="shared" si="41"/>
        <v>0</v>
      </c>
      <c r="D87" s="505">
        <f t="shared" si="41"/>
        <v>0</v>
      </c>
      <c r="E87" s="242">
        <f>SUM(F87:R87)</f>
        <v>0</v>
      </c>
      <c r="F87" s="508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245"/>
      <c r="S87" s="566">
        <f t="shared" si="42"/>
        <v>0</v>
      </c>
      <c r="T87" s="508"/>
      <c r="U87" s="123"/>
      <c r="V87" s="123"/>
      <c r="W87" s="123"/>
      <c r="X87" s="123"/>
      <c r="Y87" s="123"/>
      <c r="Z87" s="245"/>
      <c r="AA87" s="568">
        <f>SUM(AB87:AF87)</f>
        <v>0</v>
      </c>
      <c r="AB87" s="508"/>
      <c r="AC87" s="123"/>
      <c r="AD87" s="123"/>
      <c r="AE87" s="123"/>
      <c r="AF87" s="245"/>
      <c r="AG87" s="569"/>
    </row>
    <row r="88" spans="1:33" ht="12">
      <c r="A88" s="66">
        <v>2219</v>
      </c>
      <c r="B88" s="115" t="s">
        <v>96</v>
      </c>
      <c r="C88" s="474">
        <f t="shared" si="41"/>
        <v>0</v>
      </c>
      <c r="D88" s="505">
        <f t="shared" si="41"/>
        <v>0</v>
      </c>
      <c r="E88" s="242">
        <f>SUM(F88:R88)</f>
        <v>0</v>
      </c>
      <c r="F88" s="508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245"/>
      <c r="S88" s="566">
        <f t="shared" si="42"/>
        <v>0</v>
      </c>
      <c r="T88" s="508"/>
      <c r="U88" s="123"/>
      <c r="V88" s="123"/>
      <c r="W88" s="123"/>
      <c r="X88" s="123"/>
      <c r="Y88" s="123"/>
      <c r="Z88" s="245"/>
      <c r="AA88" s="568">
        <f>SUM(AB88:AF88)</f>
        <v>0</v>
      </c>
      <c r="AB88" s="508"/>
      <c r="AC88" s="123"/>
      <c r="AD88" s="123"/>
      <c r="AE88" s="123"/>
      <c r="AF88" s="245"/>
      <c r="AG88" s="569"/>
    </row>
    <row r="89" spans="1:33" ht="24">
      <c r="A89" s="246">
        <v>2220</v>
      </c>
      <c r="B89" s="115" t="s">
        <v>97</v>
      </c>
      <c r="C89" s="474">
        <f>SUM(C90:C94)</f>
        <v>0</v>
      </c>
      <c r="D89" s="505">
        <f>SUM(D90:D94)</f>
        <v>0</v>
      </c>
      <c r="E89" s="252">
        <f>SUM(E90:E94)</f>
        <v>0</v>
      </c>
      <c r="F89" s="505">
        <f>SUM(F90:F94)</f>
        <v>0</v>
      </c>
      <c r="G89" s="247">
        <f aca="true" t="shared" si="43" ref="G89:Q89">SUM(G90:G94)</f>
        <v>0</v>
      </c>
      <c r="H89" s="247">
        <f t="shared" si="43"/>
        <v>0</v>
      </c>
      <c r="I89" s="247">
        <f t="shared" si="43"/>
        <v>0</v>
      </c>
      <c r="J89" s="247">
        <f t="shared" si="43"/>
        <v>0</v>
      </c>
      <c r="K89" s="247">
        <f>SUM(K90:K94)</f>
        <v>0</v>
      </c>
      <c r="L89" s="247">
        <f t="shared" si="43"/>
        <v>0</v>
      </c>
      <c r="M89" s="247">
        <f t="shared" si="43"/>
        <v>0</v>
      </c>
      <c r="N89" s="247">
        <f t="shared" si="43"/>
        <v>0</v>
      </c>
      <c r="O89" s="247">
        <f t="shared" si="43"/>
        <v>0</v>
      </c>
      <c r="P89" s="247">
        <f t="shared" si="43"/>
        <v>0</v>
      </c>
      <c r="Q89" s="247">
        <f t="shared" si="43"/>
        <v>0</v>
      </c>
      <c r="R89" s="252">
        <f>SUM(R90:R94)</f>
        <v>0</v>
      </c>
      <c r="S89" s="116">
        <f>SUM(S90:S94)</f>
        <v>0</v>
      </c>
      <c r="T89" s="505">
        <f>SUM(T90:T94)</f>
        <v>0</v>
      </c>
      <c r="U89" s="247">
        <f aca="true" t="shared" si="44" ref="U89:AA89">SUM(U90:U94)</f>
        <v>0</v>
      </c>
      <c r="V89" s="247">
        <f t="shared" si="44"/>
        <v>0</v>
      </c>
      <c r="W89" s="247">
        <f t="shared" si="44"/>
        <v>0</v>
      </c>
      <c r="X89" s="247">
        <f t="shared" si="44"/>
        <v>0</v>
      </c>
      <c r="Y89" s="247">
        <f t="shared" si="44"/>
        <v>0</v>
      </c>
      <c r="Z89" s="252">
        <f t="shared" si="44"/>
        <v>0</v>
      </c>
      <c r="AA89" s="116">
        <f t="shared" si="44"/>
        <v>0</v>
      </c>
      <c r="AB89" s="505">
        <f>SUM(AB90:AB94)</f>
        <v>0</v>
      </c>
      <c r="AC89" s="247">
        <f>SUM(AC90:AC94)</f>
        <v>0</v>
      </c>
      <c r="AD89" s="247">
        <f>SUM(AD90:AD94)</f>
        <v>0</v>
      </c>
      <c r="AE89" s="247">
        <f>SUM(AE90:AE94)</f>
        <v>0</v>
      </c>
      <c r="AF89" s="252">
        <f>SUM(AF90:AF94)</f>
        <v>0</v>
      </c>
      <c r="AG89" s="570">
        <f>SUM(AG90:AG94)</f>
        <v>0</v>
      </c>
    </row>
    <row r="90" spans="1:33" ht="12">
      <c r="A90" s="66">
        <v>2221</v>
      </c>
      <c r="B90" s="115" t="s">
        <v>98</v>
      </c>
      <c r="C90" s="474">
        <f aca="true" t="shared" si="45" ref="C90:D94">SUM(E90,S90,AA90)</f>
        <v>0</v>
      </c>
      <c r="D90" s="505">
        <f t="shared" si="45"/>
        <v>0</v>
      </c>
      <c r="E90" s="245">
        <f>SUM(F90:R90)</f>
        <v>0</v>
      </c>
      <c r="F90" s="508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245"/>
      <c r="S90" s="568">
        <f t="shared" si="42"/>
        <v>0</v>
      </c>
      <c r="T90" s="508"/>
      <c r="U90" s="123"/>
      <c r="V90" s="123"/>
      <c r="W90" s="123"/>
      <c r="X90" s="123"/>
      <c r="Y90" s="123"/>
      <c r="Z90" s="245"/>
      <c r="AA90" s="568">
        <f>SUM(AB90:AF90)</f>
        <v>0</v>
      </c>
      <c r="AB90" s="508"/>
      <c r="AC90" s="123"/>
      <c r="AD90" s="123"/>
      <c r="AE90" s="123"/>
      <c r="AF90" s="245"/>
      <c r="AG90" s="569"/>
    </row>
    <row r="91" spans="1:33" ht="12">
      <c r="A91" s="66">
        <v>2222</v>
      </c>
      <c r="B91" s="115" t="s">
        <v>99</v>
      </c>
      <c r="C91" s="474">
        <f t="shared" si="45"/>
        <v>0</v>
      </c>
      <c r="D91" s="505">
        <f t="shared" si="45"/>
        <v>0</v>
      </c>
      <c r="E91" s="245">
        <f>SUM(F91:R91)</f>
        <v>0</v>
      </c>
      <c r="F91" s="508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245"/>
      <c r="S91" s="568">
        <f t="shared" si="42"/>
        <v>0</v>
      </c>
      <c r="T91" s="508"/>
      <c r="U91" s="123"/>
      <c r="V91" s="123"/>
      <c r="W91" s="123"/>
      <c r="X91" s="123"/>
      <c r="Y91" s="123"/>
      <c r="Z91" s="245"/>
      <c r="AA91" s="568">
        <f>SUM(AB91:AF91)</f>
        <v>0</v>
      </c>
      <c r="AB91" s="508"/>
      <c r="AC91" s="123"/>
      <c r="AD91" s="123"/>
      <c r="AE91" s="123"/>
      <c r="AF91" s="245"/>
      <c r="AG91" s="569"/>
    </row>
    <row r="92" spans="1:33" ht="12">
      <c r="A92" s="66">
        <v>2223</v>
      </c>
      <c r="B92" s="115" t="s">
        <v>100</v>
      </c>
      <c r="C92" s="474">
        <f t="shared" si="45"/>
        <v>0</v>
      </c>
      <c r="D92" s="505">
        <f t="shared" si="45"/>
        <v>0</v>
      </c>
      <c r="E92" s="245">
        <f>SUM(F92:R92)</f>
        <v>0</v>
      </c>
      <c r="F92" s="508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245"/>
      <c r="S92" s="568">
        <f t="shared" si="42"/>
        <v>0</v>
      </c>
      <c r="T92" s="508"/>
      <c r="U92" s="123"/>
      <c r="V92" s="123"/>
      <c r="W92" s="123"/>
      <c r="X92" s="123"/>
      <c r="Y92" s="123"/>
      <c r="Z92" s="245"/>
      <c r="AA92" s="568">
        <f>SUM(AB92:AF92)</f>
        <v>0</v>
      </c>
      <c r="AB92" s="508"/>
      <c r="AC92" s="123"/>
      <c r="AD92" s="123"/>
      <c r="AE92" s="123"/>
      <c r="AF92" s="245"/>
      <c r="AG92" s="569"/>
    </row>
    <row r="93" spans="1:33" ht="48">
      <c r="A93" s="66">
        <v>2224</v>
      </c>
      <c r="B93" s="115" t="s">
        <v>101</v>
      </c>
      <c r="C93" s="474">
        <f t="shared" si="45"/>
        <v>0</v>
      </c>
      <c r="D93" s="505">
        <f t="shared" si="45"/>
        <v>0</v>
      </c>
      <c r="E93" s="245">
        <f>SUM(F93:R93)</f>
        <v>0</v>
      </c>
      <c r="F93" s="508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245"/>
      <c r="S93" s="568">
        <f t="shared" si="42"/>
        <v>0</v>
      </c>
      <c r="T93" s="508"/>
      <c r="U93" s="123"/>
      <c r="V93" s="123"/>
      <c r="W93" s="123"/>
      <c r="X93" s="123"/>
      <c r="Y93" s="123"/>
      <c r="Z93" s="245"/>
      <c r="AA93" s="568">
        <f>SUM(AB93:AF93)</f>
        <v>0</v>
      </c>
      <c r="AB93" s="508"/>
      <c r="AC93" s="123"/>
      <c r="AD93" s="123"/>
      <c r="AE93" s="123"/>
      <c r="AF93" s="245"/>
      <c r="AG93" s="569"/>
    </row>
    <row r="94" spans="1:33" ht="24">
      <c r="A94" s="66">
        <v>2229</v>
      </c>
      <c r="B94" s="115" t="s">
        <v>102</v>
      </c>
      <c r="C94" s="474">
        <f t="shared" si="45"/>
        <v>0</v>
      </c>
      <c r="D94" s="505">
        <f t="shared" si="45"/>
        <v>0</v>
      </c>
      <c r="E94" s="245">
        <f>SUM(F94:R94)</f>
        <v>0</v>
      </c>
      <c r="F94" s="508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245"/>
      <c r="S94" s="568">
        <f t="shared" si="42"/>
        <v>0</v>
      </c>
      <c r="T94" s="508"/>
      <c r="U94" s="123"/>
      <c r="V94" s="123"/>
      <c r="W94" s="123"/>
      <c r="X94" s="123"/>
      <c r="Y94" s="123"/>
      <c r="Z94" s="245"/>
      <c r="AA94" s="568">
        <f>SUM(AB94:AF94)</f>
        <v>0</v>
      </c>
      <c r="AB94" s="508"/>
      <c r="AC94" s="123"/>
      <c r="AD94" s="123"/>
      <c r="AE94" s="123"/>
      <c r="AF94" s="245"/>
      <c r="AG94" s="569"/>
    </row>
    <row r="95" spans="1:33" ht="36">
      <c r="A95" s="246">
        <v>2230</v>
      </c>
      <c r="B95" s="115" t="s">
        <v>103</v>
      </c>
      <c r="C95" s="474">
        <f>SUM(C96:C102)</f>
        <v>0</v>
      </c>
      <c r="D95" s="505">
        <f>SUM(D96:D102)</f>
        <v>0</v>
      </c>
      <c r="E95" s="252">
        <f>SUM(E96:E102)</f>
        <v>0</v>
      </c>
      <c r="F95" s="505">
        <f>SUM(F96:F102)</f>
        <v>0</v>
      </c>
      <c r="G95" s="247">
        <f aca="true" t="shared" si="46" ref="G95:Q95">SUM(G96:G102)</f>
        <v>0</v>
      </c>
      <c r="H95" s="247">
        <f t="shared" si="46"/>
        <v>0</v>
      </c>
      <c r="I95" s="247">
        <f t="shared" si="46"/>
        <v>0</v>
      </c>
      <c r="J95" s="247">
        <f t="shared" si="46"/>
        <v>0</v>
      </c>
      <c r="K95" s="247">
        <f>SUM(K96:K102)</f>
        <v>0</v>
      </c>
      <c r="L95" s="247">
        <f t="shared" si="46"/>
        <v>0</v>
      </c>
      <c r="M95" s="247">
        <f t="shared" si="46"/>
        <v>0</v>
      </c>
      <c r="N95" s="247">
        <f t="shared" si="46"/>
        <v>0</v>
      </c>
      <c r="O95" s="247">
        <f t="shared" si="46"/>
        <v>0</v>
      </c>
      <c r="P95" s="247">
        <f t="shared" si="46"/>
        <v>0</v>
      </c>
      <c r="Q95" s="247">
        <f t="shared" si="46"/>
        <v>0</v>
      </c>
      <c r="R95" s="252">
        <f>SUM(R96:R102)</f>
        <v>0</v>
      </c>
      <c r="S95" s="116">
        <f>SUM(S96:S102)</f>
        <v>0</v>
      </c>
      <c r="T95" s="505">
        <f>SUM(T96:T102)</f>
        <v>0</v>
      </c>
      <c r="U95" s="247">
        <f aca="true" t="shared" si="47" ref="U95:AA95">SUM(U96:U102)</f>
        <v>0</v>
      </c>
      <c r="V95" s="247">
        <f t="shared" si="47"/>
        <v>0</v>
      </c>
      <c r="W95" s="247">
        <f t="shared" si="47"/>
        <v>0</v>
      </c>
      <c r="X95" s="247">
        <f t="shared" si="47"/>
        <v>0</v>
      </c>
      <c r="Y95" s="247">
        <f t="shared" si="47"/>
        <v>0</v>
      </c>
      <c r="Z95" s="252">
        <f t="shared" si="47"/>
        <v>0</v>
      </c>
      <c r="AA95" s="116">
        <f t="shared" si="47"/>
        <v>0</v>
      </c>
      <c r="AB95" s="505">
        <f>SUM(AB96:AB102)</f>
        <v>0</v>
      </c>
      <c r="AC95" s="247">
        <f>SUM(AC96:AC102)</f>
        <v>0</v>
      </c>
      <c r="AD95" s="247">
        <f>SUM(AD96:AD102)</f>
        <v>0</v>
      </c>
      <c r="AE95" s="247">
        <f>SUM(AE96:AE102)</f>
        <v>0</v>
      </c>
      <c r="AF95" s="252">
        <f>SUM(AF96:AF102)</f>
        <v>0</v>
      </c>
      <c r="AG95" s="570">
        <f>SUM(AG96:AG102)</f>
        <v>0</v>
      </c>
    </row>
    <row r="96" spans="1:33" ht="24">
      <c r="A96" s="66">
        <v>2231</v>
      </c>
      <c r="B96" s="115" t="s">
        <v>104</v>
      </c>
      <c r="C96" s="474">
        <f aca="true" t="shared" si="48" ref="C96:D102">SUM(E96,S96,AA96)</f>
        <v>0</v>
      </c>
      <c r="D96" s="505">
        <f t="shared" si="48"/>
        <v>0</v>
      </c>
      <c r="E96" s="245">
        <f aca="true" t="shared" si="49" ref="E96:E102">SUM(F96:R96)</f>
        <v>0</v>
      </c>
      <c r="F96" s="508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245"/>
      <c r="S96" s="568">
        <f t="shared" si="42"/>
        <v>0</v>
      </c>
      <c r="T96" s="508"/>
      <c r="U96" s="123"/>
      <c r="V96" s="123"/>
      <c r="W96" s="123"/>
      <c r="X96" s="123"/>
      <c r="Y96" s="123"/>
      <c r="Z96" s="245"/>
      <c r="AA96" s="568">
        <f aca="true" t="shared" si="50" ref="AA96:AA102">SUM(AB96:AF96)</f>
        <v>0</v>
      </c>
      <c r="AB96" s="508"/>
      <c r="AC96" s="123"/>
      <c r="AD96" s="123"/>
      <c r="AE96" s="123"/>
      <c r="AF96" s="245"/>
      <c r="AG96" s="569"/>
    </row>
    <row r="97" spans="1:33" ht="36">
      <c r="A97" s="66">
        <v>2232</v>
      </c>
      <c r="B97" s="115" t="s">
        <v>105</v>
      </c>
      <c r="C97" s="474">
        <f t="shared" si="48"/>
        <v>0</v>
      </c>
      <c r="D97" s="505">
        <f t="shared" si="48"/>
        <v>0</v>
      </c>
      <c r="E97" s="245">
        <f t="shared" si="49"/>
        <v>0</v>
      </c>
      <c r="F97" s="508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245"/>
      <c r="S97" s="568">
        <f t="shared" si="42"/>
        <v>0</v>
      </c>
      <c r="T97" s="508"/>
      <c r="U97" s="123"/>
      <c r="V97" s="123"/>
      <c r="W97" s="123"/>
      <c r="X97" s="123"/>
      <c r="Y97" s="123"/>
      <c r="Z97" s="245"/>
      <c r="AA97" s="568">
        <f t="shared" si="50"/>
        <v>0</v>
      </c>
      <c r="AB97" s="508"/>
      <c r="AC97" s="123"/>
      <c r="AD97" s="123"/>
      <c r="AE97" s="123"/>
      <c r="AF97" s="245"/>
      <c r="AG97" s="569"/>
    </row>
    <row r="98" spans="1:33" ht="24">
      <c r="A98" s="56">
        <v>2233</v>
      </c>
      <c r="B98" s="104" t="s">
        <v>106</v>
      </c>
      <c r="C98" s="469">
        <f t="shared" si="48"/>
        <v>0</v>
      </c>
      <c r="D98" s="498">
        <f t="shared" si="48"/>
        <v>0</v>
      </c>
      <c r="E98" s="245">
        <f t="shared" si="49"/>
        <v>0</v>
      </c>
      <c r="F98" s="501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242"/>
      <c r="S98" s="568">
        <f t="shared" si="42"/>
        <v>0</v>
      </c>
      <c r="T98" s="501"/>
      <c r="U98" s="112"/>
      <c r="V98" s="112"/>
      <c r="W98" s="112"/>
      <c r="X98" s="112"/>
      <c r="Y98" s="112"/>
      <c r="Z98" s="242"/>
      <c r="AA98" s="566">
        <f t="shared" si="50"/>
        <v>0</v>
      </c>
      <c r="AB98" s="501"/>
      <c r="AC98" s="112"/>
      <c r="AD98" s="112"/>
      <c r="AE98" s="112"/>
      <c r="AF98" s="242"/>
      <c r="AG98" s="567"/>
    </row>
    <row r="99" spans="1:33" ht="36">
      <c r="A99" s="66">
        <v>2234</v>
      </c>
      <c r="B99" s="115" t="s">
        <v>107</v>
      </c>
      <c r="C99" s="474">
        <f t="shared" si="48"/>
        <v>0</v>
      </c>
      <c r="D99" s="505">
        <f t="shared" si="48"/>
        <v>0</v>
      </c>
      <c r="E99" s="245">
        <f t="shared" si="49"/>
        <v>0</v>
      </c>
      <c r="F99" s="508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245"/>
      <c r="S99" s="568">
        <f t="shared" si="42"/>
        <v>0</v>
      </c>
      <c r="T99" s="508"/>
      <c r="U99" s="123"/>
      <c r="V99" s="123"/>
      <c r="W99" s="123"/>
      <c r="X99" s="123"/>
      <c r="Y99" s="123"/>
      <c r="Z99" s="245"/>
      <c r="AA99" s="568">
        <f t="shared" si="50"/>
        <v>0</v>
      </c>
      <c r="AB99" s="508"/>
      <c r="AC99" s="123"/>
      <c r="AD99" s="123"/>
      <c r="AE99" s="123"/>
      <c r="AF99" s="245"/>
      <c r="AG99" s="569"/>
    </row>
    <row r="100" spans="1:33" ht="24">
      <c r="A100" s="66">
        <v>2235</v>
      </c>
      <c r="B100" s="115" t="s">
        <v>108</v>
      </c>
      <c r="C100" s="474">
        <f t="shared" si="48"/>
        <v>0</v>
      </c>
      <c r="D100" s="505">
        <f t="shared" si="48"/>
        <v>0</v>
      </c>
      <c r="E100" s="245">
        <f t="shared" si="49"/>
        <v>0</v>
      </c>
      <c r="F100" s="508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245"/>
      <c r="S100" s="568">
        <f t="shared" si="42"/>
        <v>0</v>
      </c>
      <c r="T100" s="508"/>
      <c r="U100" s="123"/>
      <c r="V100" s="123"/>
      <c r="W100" s="123"/>
      <c r="X100" s="123"/>
      <c r="Y100" s="123"/>
      <c r="Z100" s="245"/>
      <c r="AA100" s="568">
        <f t="shared" si="50"/>
        <v>0</v>
      </c>
      <c r="AB100" s="508"/>
      <c r="AC100" s="123"/>
      <c r="AD100" s="123"/>
      <c r="AE100" s="123"/>
      <c r="AF100" s="245"/>
      <c r="AG100" s="569"/>
    </row>
    <row r="101" spans="1:33" ht="12">
      <c r="A101" s="66">
        <v>2236</v>
      </c>
      <c r="B101" s="115" t="s">
        <v>109</v>
      </c>
      <c r="C101" s="474">
        <f t="shared" si="48"/>
        <v>0</v>
      </c>
      <c r="D101" s="505">
        <f t="shared" si="48"/>
        <v>0</v>
      </c>
      <c r="E101" s="245">
        <f t="shared" si="49"/>
        <v>0</v>
      </c>
      <c r="F101" s="508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245"/>
      <c r="S101" s="568">
        <f t="shared" si="42"/>
        <v>0</v>
      </c>
      <c r="T101" s="508"/>
      <c r="U101" s="123"/>
      <c r="V101" s="123"/>
      <c r="W101" s="123"/>
      <c r="X101" s="123"/>
      <c r="Y101" s="123"/>
      <c r="Z101" s="245"/>
      <c r="AA101" s="568">
        <f t="shared" si="50"/>
        <v>0</v>
      </c>
      <c r="AB101" s="508"/>
      <c r="AC101" s="123"/>
      <c r="AD101" s="123"/>
      <c r="AE101" s="123"/>
      <c r="AF101" s="245"/>
      <c r="AG101" s="569"/>
    </row>
    <row r="102" spans="1:33" ht="24">
      <c r="A102" s="66">
        <v>2239</v>
      </c>
      <c r="B102" s="115" t="s">
        <v>110</v>
      </c>
      <c r="C102" s="474">
        <f t="shared" si="48"/>
        <v>0</v>
      </c>
      <c r="D102" s="505">
        <f t="shared" si="48"/>
        <v>0</v>
      </c>
      <c r="E102" s="245">
        <f t="shared" si="49"/>
        <v>0</v>
      </c>
      <c r="F102" s="508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245"/>
      <c r="S102" s="568">
        <f t="shared" si="42"/>
        <v>0</v>
      </c>
      <c r="T102" s="508"/>
      <c r="U102" s="123"/>
      <c r="V102" s="123"/>
      <c r="W102" s="123"/>
      <c r="X102" s="123"/>
      <c r="Y102" s="123"/>
      <c r="Z102" s="245"/>
      <c r="AA102" s="568">
        <f t="shared" si="50"/>
        <v>0</v>
      </c>
      <c r="AB102" s="508"/>
      <c r="AC102" s="123"/>
      <c r="AD102" s="123"/>
      <c r="AE102" s="123"/>
      <c r="AF102" s="245"/>
      <c r="AG102" s="569"/>
    </row>
    <row r="103" spans="1:33" ht="36">
      <c r="A103" s="246">
        <v>2240</v>
      </c>
      <c r="B103" s="115" t="s">
        <v>111</v>
      </c>
      <c r="C103" s="474">
        <f>SUM(C104:C111)</f>
        <v>0</v>
      </c>
      <c r="D103" s="505">
        <f>SUM(D104:D111)</f>
        <v>0</v>
      </c>
      <c r="E103" s="252">
        <f>SUM(E104:E111)</f>
        <v>0</v>
      </c>
      <c r="F103" s="505">
        <f>SUM(F104:F111)</f>
        <v>0</v>
      </c>
      <c r="G103" s="247">
        <f aca="true" t="shared" si="51" ref="G103:Q103">SUM(G104:G111)</f>
        <v>0</v>
      </c>
      <c r="H103" s="247">
        <f t="shared" si="51"/>
        <v>0</v>
      </c>
      <c r="I103" s="247">
        <f t="shared" si="51"/>
        <v>0</v>
      </c>
      <c r="J103" s="247">
        <f t="shared" si="51"/>
        <v>0</v>
      </c>
      <c r="K103" s="247">
        <f>SUM(K104:K111)</f>
        <v>0</v>
      </c>
      <c r="L103" s="247">
        <f t="shared" si="51"/>
        <v>0</v>
      </c>
      <c r="M103" s="247">
        <f t="shared" si="51"/>
        <v>0</v>
      </c>
      <c r="N103" s="247">
        <f t="shared" si="51"/>
        <v>0</v>
      </c>
      <c r="O103" s="247">
        <f t="shared" si="51"/>
        <v>0</v>
      </c>
      <c r="P103" s="247">
        <f t="shared" si="51"/>
        <v>0</v>
      </c>
      <c r="Q103" s="247">
        <f t="shared" si="51"/>
        <v>0</v>
      </c>
      <c r="R103" s="252">
        <f>SUM(R104:R111)</f>
        <v>0</v>
      </c>
      <c r="S103" s="116">
        <f>SUM(S104:S111)</f>
        <v>0</v>
      </c>
      <c r="T103" s="505">
        <f>SUM(T104:T111)</f>
        <v>0</v>
      </c>
      <c r="U103" s="247">
        <f aca="true" t="shared" si="52" ref="U103:AA103">SUM(U104:U111)</f>
        <v>0</v>
      </c>
      <c r="V103" s="247">
        <f t="shared" si="52"/>
        <v>0</v>
      </c>
      <c r="W103" s="247">
        <f t="shared" si="52"/>
        <v>0</v>
      </c>
      <c r="X103" s="247">
        <f t="shared" si="52"/>
        <v>0</v>
      </c>
      <c r="Y103" s="247">
        <f t="shared" si="52"/>
        <v>0</v>
      </c>
      <c r="Z103" s="252">
        <f t="shared" si="52"/>
        <v>0</v>
      </c>
      <c r="AA103" s="116">
        <f t="shared" si="52"/>
        <v>0</v>
      </c>
      <c r="AB103" s="505">
        <f>SUM(AB104:AB111)</f>
        <v>0</v>
      </c>
      <c r="AC103" s="247">
        <f>SUM(AC104:AC111)</f>
        <v>0</v>
      </c>
      <c r="AD103" s="247">
        <f>SUM(AD104:AD111)</f>
        <v>0</v>
      </c>
      <c r="AE103" s="247">
        <f>SUM(AE104:AE111)</f>
        <v>0</v>
      </c>
      <c r="AF103" s="252">
        <f>SUM(AF104:AF111)</f>
        <v>0</v>
      </c>
      <c r="AG103" s="570">
        <f>SUM(AG104:AG111)</f>
        <v>0</v>
      </c>
    </row>
    <row r="104" spans="1:33" ht="12">
      <c r="A104" s="66">
        <v>2241</v>
      </c>
      <c r="B104" s="115" t="s">
        <v>112</v>
      </c>
      <c r="C104" s="474">
        <f aca="true" t="shared" si="53" ref="C104:D111">SUM(E104,S104,AA104)</f>
        <v>0</v>
      </c>
      <c r="D104" s="505">
        <f t="shared" si="53"/>
        <v>0</v>
      </c>
      <c r="E104" s="245">
        <f aca="true" t="shared" si="54" ref="E104:E111">SUM(F104:R104)</f>
        <v>0</v>
      </c>
      <c r="F104" s="508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245"/>
      <c r="S104" s="568">
        <f t="shared" si="42"/>
        <v>0</v>
      </c>
      <c r="T104" s="508"/>
      <c r="U104" s="123"/>
      <c r="V104" s="123"/>
      <c r="W104" s="123"/>
      <c r="X104" s="123"/>
      <c r="Y104" s="123"/>
      <c r="Z104" s="245"/>
      <c r="AA104" s="568">
        <f aca="true" t="shared" si="55" ref="AA104:AA111">SUM(AB104:AF104)</f>
        <v>0</v>
      </c>
      <c r="AB104" s="508"/>
      <c r="AC104" s="123"/>
      <c r="AD104" s="123"/>
      <c r="AE104" s="123"/>
      <c r="AF104" s="245"/>
      <c r="AG104" s="569"/>
    </row>
    <row r="105" spans="1:33" ht="24">
      <c r="A105" s="66">
        <v>2242</v>
      </c>
      <c r="B105" s="115" t="s">
        <v>113</v>
      </c>
      <c r="C105" s="474">
        <f t="shared" si="53"/>
        <v>0</v>
      </c>
      <c r="D105" s="505">
        <f t="shared" si="53"/>
        <v>0</v>
      </c>
      <c r="E105" s="245">
        <f t="shared" si="54"/>
        <v>0</v>
      </c>
      <c r="F105" s="508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245"/>
      <c r="S105" s="568">
        <f t="shared" si="42"/>
        <v>0</v>
      </c>
      <c r="T105" s="508"/>
      <c r="U105" s="123"/>
      <c r="V105" s="123"/>
      <c r="W105" s="123"/>
      <c r="X105" s="123"/>
      <c r="Y105" s="123"/>
      <c r="Z105" s="245"/>
      <c r="AA105" s="568">
        <f t="shared" si="55"/>
        <v>0</v>
      </c>
      <c r="AB105" s="508"/>
      <c r="AC105" s="123"/>
      <c r="AD105" s="123"/>
      <c r="AE105" s="123"/>
      <c r="AF105" s="245"/>
      <c r="AG105" s="569"/>
    </row>
    <row r="106" spans="1:33" ht="24">
      <c r="A106" s="66">
        <v>2243</v>
      </c>
      <c r="B106" s="115" t="s">
        <v>114</v>
      </c>
      <c r="C106" s="474">
        <f t="shared" si="53"/>
        <v>0</v>
      </c>
      <c r="D106" s="505">
        <f t="shared" si="53"/>
        <v>0</v>
      </c>
      <c r="E106" s="245">
        <f t="shared" si="54"/>
        <v>0</v>
      </c>
      <c r="F106" s="508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245"/>
      <c r="S106" s="568">
        <f t="shared" si="42"/>
        <v>0</v>
      </c>
      <c r="T106" s="508"/>
      <c r="U106" s="123"/>
      <c r="V106" s="123"/>
      <c r="W106" s="123"/>
      <c r="X106" s="123"/>
      <c r="Y106" s="123"/>
      <c r="Z106" s="245"/>
      <c r="AA106" s="568">
        <f t="shared" si="55"/>
        <v>0</v>
      </c>
      <c r="AB106" s="508"/>
      <c r="AC106" s="123"/>
      <c r="AD106" s="123"/>
      <c r="AE106" s="123"/>
      <c r="AF106" s="245"/>
      <c r="AG106" s="569"/>
    </row>
    <row r="107" spans="1:33" ht="12">
      <c r="A107" s="66">
        <v>2244</v>
      </c>
      <c r="B107" s="115" t="s">
        <v>115</v>
      </c>
      <c r="C107" s="474">
        <f t="shared" si="53"/>
        <v>0</v>
      </c>
      <c r="D107" s="505">
        <f t="shared" si="53"/>
        <v>0</v>
      </c>
      <c r="E107" s="245">
        <f t="shared" si="54"/>
        <v>0</v>
      </c>
      <c r="F107" s="508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245"/>
      <c r="S107" s="568">
        <f t="shared" si="42"/>
        <v>0</v>
      </c>
      <c r="T107" s="508"/>
      <c r="U107" s="123"/>
      <c r="V107" s="123"/>
      <c r="W107" s="123"/>
      <c r="X107" s="123"/>
      <c r="Y107" s="123"/>
      <c r="Z107" s="245"/>
      <c r="AA107" s="568">
        <f t="shared" si="55"/>
        <v>0</v>
      </c>
      <c r="AB107" s="508"/>
      <c r="AC107" s="123"/>
      <c r="AD107" s="123"/>
      <c r="AE107" s="123"/>
      <c r="AF107" s="245"/>
      <c r="AG107" s="569"/>
    </row>
    <row r="108" spans="1:33" ht="24">
      <c r="A108" s="66">
        <v>2246</v>
      </c>
      <c r="B108" s="115" t="s">
        <v>116</v>
      </c>
      <c r="C108" s="474">
        <f t="shared" si="53"/>
        <v>0</v>
      </c>
      <c r="D108" s="505">
        <f t="shared" si="53"/>
        <v>0</v>
      </c>
      <c r="E108" s="245">
        <f t="shared" si="54"/>
        <v>0</v>
      </c>
      <c r="F108" s="508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245"/>
      <c r="S108" s="568">
        <f t="shared" si="42"/>
        <v>0</v>
      </c>
      <c r="T108" s="508"/>
      <c r="U108" s="123"/>
      <c r="V108" s="123"/>
      <c r="W108" s="123"/>
      <c r="X108" s="123"/>
      <c r="Y108" s="123"/>
      <c r="Z108" s="245"/>
      <c r="AA108" s="568">
        <f t="shared" si="55"/>
        <v>0</v>
      </c>
      <c r="AB108" s="508"/>
      <c r="AC108" s="123"/>
      <c r="AD108" s="123"/>
      <c r="AE108" s="123"/>
      <c r="AF108" s="245"/>
      <c r="AG108" s="569"/>
    </row>
    <row r="109" spans="1:33" ht="12">
      <c r="A109" s="66">
        <v>2247</v>
      </c>
      <c r="B109" s="115" t="s">
        <v>117</v>
      </c>
      <c r="C109" s="474">
        <f t="shared" si="53"/>
        <v>0</v>
      </c>
      <c r="D109" s="505">
        <f t="shared" si="53"/>
        <v>0</v>
      </c>
      <c r="E109" s="245">
        <f t="shared" si="54"/>
        <v>0</v>
      </c>
      <c r="F109" s="508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245"/>
      <c r="S109" s="568">
        <f t="shared" si="42"/>
        <v>0</v>
      </c>
      <c r="T109" s="508"/>
      <c r="U109" s="123"/>
      <c r="V109" s="123"/>
      <c r="W109" s="123"/>
      <c r="X109" s="123"/>
      <c r="Y109" s="123"/>
      <c r="Z109" s="245"/>
      <c r="AA109" s="568">
        <f t="shared" si="55"/>
        <v>0</v>
      </c>
      <c r="AB109" s="508"/>
      <c r="AC109" s="123"/>
      <c r="AD109" s="123"/>
      <c r="AE109" s="123"/>
      <c r="AF109" s="245"/>
      <c r="AG109" s="569"/>
    </row>
    <row r="110" spans="1:33" ht="24">
      <c r="A110" s="66">
        <v>2248</v>
      </c>
      <c r="B110" s="115" t="s">
        <v>118</v>
      </c>
      <c r="C110" s="474">
        <f t="shared" si="53"/>
        <v>0</v>
      </c>
      <c r="D110" s="505">
        <f t="shared" si="53"/>
        <v>0</v>
      </c>
      <c r="E110" s="245">
        <f t="shared" si="54"/>
        <v>0</v>
      </c>
      <c r="F110" s="508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245"/>
      <c r="S110" s="568">
        <f t="shared" si="42"/>
        <v>0</v>
      </c>
      <c r="T110" s="508"/>
      <c r="U110" s="123"/>
      <c r="V110" s="123"/>
      <c r="W110" s="123"/>
      <c r="X110" s="123"/>
      <c r="Y110" s="123"/>
      <c r="Z110" s="245"/>
      <c r="AA110" s="568">
        <f t="shared" si="55"/>
        <v>0</v>
      </c>
      <c r="AB110" s="508"/>
      <c r="AC110" s="123"/>
      <c r="AD110" s="123"/>
      <c r="AE110" s="123"/>
      <c r="AF110" s="245"/>
      <c r="AG110" s="569"/>
    </row>
    <row r="111" spans="1:33" ht="24">
      <c r="A111" s="66">
        <v>2249</v>
      </c>
      <c r="B111" s="115" t="s">
        <v>119</v>
      </c>
      <c r="C111" s="474">
        <f t="shared" si="53"/>
        <v>0</v>
      </c>
      <c r="D111" s="505">
        <f t="shared" si="53"/>
        <v>0</v>
      </c>
      <c r="E111" s="245">
        <f t="shared" si="54"/>
        <v>0</v>
      </c>
      <c r="F111" s="508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245"/>
      <c r="S111" s="568">
        <f t="shared" si="42"/>
        <v>0</v>
      </c>
      <c r="T111" s="508"/>
      <c r="U111" s="123"/>
      <c r="V111" s="123"/>
      <c r="W111" s="123"/>
      <c r="X111" s="123"/>
      <c r="Y111" s="123"/>
      <c r="Z111" s="245"/>
      <c r="AA111" s="568">
        <f t="shared" si="55"/>
        <v>0</v>
      </c>
      <c r="AB111" s="508"/>
      <c r="AC111" s="123"/>
      <c r="AD111" s="123"/>
      <c r="AE111" s="123"/>
      <c r="AF111" s="245"/>
      <c r="AG111" s="569"/>
    </row>
    <row r="112" spans="1:33" ht="12">
      <c r="A112" s="246">
        <v>2250</v>
      </c>
      <c r="B112" s="115" t="s">
        <v>120</v>
      </c>
      <c r="C112" s="474">
        <f>SUM(C113:C115)</f>
        <v>0</v>
      </c>
      <c r="D112" s="505">
        <f>SUM(D113:D115)</f>
        <v>0</v>
      </c>
      <c r="E112" s="252">
        <f>SUM(E113:E115)</f>
        <v>0</v>
      </c>
      <c r="F112" s="505">
        <f>SUM(F113:F115)</f>
        <v>0</v>
      </c>
      <c r="G112" s="247">
        <f aca="true" t="shared" si="56" ref="G112:Q112">SUM(G113:G115)</f>
        <v>0</v>
      </c>
      <c r="H112" s="247">
        <f t="shared" si="56"/>
        <v>0</v>
      </c>
      <c r="I112" s="247">
        <f t="shared" si="56"/>
        <v>0</v>
      </c>
      <c r="J112" s="247">
        <f t="shared" si="56"/>
        <v>0</v>
      </c>
      <c r="K112" s="247">
        <f>SUM(K113:K115)</f>
        <v>0</v>
      </c>
      <c r="L112" s="247">
        <f t="shared" si="56"/>
        <v>0</v>
      </c>
      <c r="M112" s="247">
        <f t="shared" si="56"/>
        <v>0</v>
      </c>
      <c r="N112" s="247">
        <f t="shared" si="56"/>
        <v>0</v>
      </c>
      <c r="O112" s="247">
        <f t="shared" si="56"/>
        <v>0</v>
      </c>
      <c r="P112" s="247">
        <f t="shared" si="56"/>
        <v>0</v>
      </c>
      <c r="Q112" s="247">
        <f t="shared" si="56"/>
        <v>0</v>
      </c>
      <c r="R112" s="252">
        <f>SUM(R113:R115)</f>
        <v>0</v>
      </c>
      <c r="S112" s="116">
        <f>SUM(S113:S115)</f>
        <v>0</v>
      </c>
      <c r="T112" s="505">
        <f>SUM(T113:T115)</f>
        <v>0</v>
      </c>
      <c r="U112" s="247">
        <f aca="true" t="shared" si="57" ref="U112:AA112">SUM(U113:U115)</f>
        <v>0</v>
      </c>
      <c r="V112" s="247">
        <f t="shared" si="57"/>
        <v>0</v>
      </c>
      <c r="W112" s="247">
        <f t="shared" si="57"/>
        <v>0</v>
      </c>
      <c r="X112" s="247">
        <f t="shared" si="57"/>
        <v>0</v>
      </c>
      <c r="Y112" s="247">
        <f t="shared" si="57"/>
        <v>0</v>
      </c>
      <c r="Z112" s="252">
        <f t="shared" si="57"/>
        <v>0</v>
      </c>
      <c r="AA112" s="116">
        <f t="shared" si="57"/>
        <v>0</v>
      </c>
      <c r="AB112" s="505">
        <f>SUM(AB113:AB115)</f>
        <v>0</v>
      </c>
      <c r="AC112" s="247">
        <f>SUM(AC113:AC115)</f>
        <v>0</v>
      </c>
      <c r="AD112" s="247">
        <f>SUM(AD113:AD115)</f>
        <v>0</v>
      </c>
      <c r="AE112" s="247">
        <f>SUM(AE113:AE115)</f>
        <v>0</v>
      </c>
      <c r="AF112" s="252">
        <f>SUM(AF113:AF115)</f>
        <v>0</v>
      </c>
      <c r="AG112" s="570">
        <f>SUM(AG113:AG115)</f>
        <v>0</v>
      </c>
    </row>
    <row r="113" spans="1:33" ht="12">
      <c r="A113" s="66">
        <v>2251</v>
      </c>
      <c r="B113" s="115" t="s">
        <v>121</v>
      </c>
      <c r="C113" s="474">
        <f aca="true" t="shared" si="58" ref="C113:D115">SUM(E113,S113,AA113)</f>
        <v>0</v>
      </c>
      <c r="D113" s="505">
        <f t="shared" si="58"/>
        <v>0</v>
      </c>
      <c r="E113" s="245">
        <f>SUM(F113:R113)</f>
        <v>0</v>
      </c>
      <c r="F113" s="508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245"/>
      <c r="S113" s="568">
        <f t="shared" si="42"/>
        <v>0</v>
      </c>
      <c r="T113" s="508"/>
      <c r="U113" s="123"/>
      <c r="V113" s="123"/>
      <c r="W113" s="123"/>
      <c r="X113" s="123"/>
      <c r="Y113" s="123"/>
      <c r="Z113" s="245"/>
      <c r="AA113" s="568">
        <f>SUM(AB113:AF113)</f>
        <v>0</v>
      </c>
      <c r="AB113" s="508"/>
      <c r="AC113" s="123"/>
      <c r="AD113" s="123"/>
      <c r="AE113" s="123"/>
      <c r="AF113" s="245"/>
      <c r="AG113" s="569"/>
    </row>
    <row r="114" spans="1:33" ht="24">
      <c r="A114" s="66">
        <v>2252</v>
      </c>
      <c r="B114" s="115" t="s">
        <v>122</v>
      </c>
      <c r="C114" s="474">
        <f t="shared" si="58"/>
        <v>0</v>
      </c>
      <c r="D114" s="505">
        <f t="shared" si="58"/>
        <v>0</v>
      </c>
      <c r="E114" s="245">
        <f>SUM(F114:R114)</f>
        <v>0</v>
      </c>
      <c r="F114" s="508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245"/>
      <c r="S114" s="568">
        <f t="shared" si="42"/>
        <v>0</v>
      </c>
      <c r="T114" s="508"/>
      <c r="U114" s="123"/>
      <c r="V114" s="123"/>
      <c r="W114" s="123"/>
      <c r="X114" s="123"/>
      <c r="Y114" s="123"/>
      <c r="Z114" s="245"/>
      <c r="AA114" s="568">
        <f>SUM(AB114:AF114)</f>
        <v>0</v>
      </c>
      <c r="AB114" s="508"/>
      <c r="AC114" s="123"/>
      <c r="AD114" s="123"/>
      <c r="AE114" s="123"/>
      <c r="AF114" s="245"/>
      <c r="AG114" s="569"/>
    </row>
    <row r="115" spans="1:33" ht="24">
      <c r="A115" s="66">
        <v>2259</v>
      </c>
      <c r="B115" s="115" t="s">
        <v>123</v>
      </c>
      <c r="C115" s="474">
        <f t="shared" si="58"/>
        <v>0</v>
      </c>
      <c r="D115" s="505">
        <f t="shared" si="58"/>
        <v>0</v>
      </c>
      <c r="E115" s="245">
        <f>SUM(F115:R115)</f>
        <v>0</v>
      </c>
      <c r="F115" s="508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245"/>
      <c r="S115" s="568">
        <f t="shared" si="42"/>
        <v>0</v>
      </c>
      <c r="T115" s="508"/>
      <c r="U115" s="123"/>
      <c r="V115" s="123"/>
      <c r="W115" s="123"/>
      <c r="X115" s="123"/>
      <c r="Y115" s="123"/>
      <c r="Z115" s="245"/>
      <c r="AA115" s="568">
        <f>SUM(AB115:AF115)</f>
        <v>0</v>
      </c>
      <c r="AB115" s="508"/>
      <c r="AC115" s="123"/>
      <c r="AD115" s="123"/>
      <c r="AE115" s="123"/>
      <c r="AF115" s="245"/>
      <c r="AG115" s="569"/>
    </row>
    <row r="116" spans="1:33" ht="12">
      <c r="A116" s="246">
        <v>2260</v>
      </c>
      <c r="B116" s="115" t="s">
        <v>124</v>
      </c>
      <c r="C116" s="474">
        <f>SUM(C117:C121)</f>
        <v>0</v>
      </c>
      <c r="D116" s="505">
        <f>SUM(D117:D121)</f>
        <v>0</v>
      </c>
      <c r="E116" s="252">
        <f>SUM(E117:E121)</f>
        <v>0</v>
      </c>
      <c r="F116" s="505">
        <f>SUM(F117:F121)</f>
        <v>0</v>
      </c>
      <c r="G116" s="247">
        <f aca="true" t="shared" si="59" ref="G116:Q116">SUM(G117:G121)</f>
        <v>0</v>
      </c>
      <c r="H116" s="247">
        <f t="shared" si="59"/>
        <v>0</v>
      </c>
      <c r="I116" s="247">
        <f t="shared" si="59"/>
        <v>0</v>
      </c>
      <c r="J116" s="247">
        <f t="shared" si="59"/>
        <v>0</v>
      </c>
      <c r="K116" s="247">
        <f>SUM(K117:K121)</f>
        <v>0</v>
      </c>
      <c r="L116" s="247">
        <f t="shared" si="59"/>
        <v>0</v>
      </c>
      <c r="M116" s="247">
        <f t="shared" si="59"/>
        <v>0</v>
      </c>
      <c r="N116" s="247">
        <f t="shared" si="59"/>
        <v>0</v>
      </c>
      <c r="O116" s="247">
        <f t="shared" si="59"/>
        <v>0</v>
      </c>
      <c r="P116" s="247">
        <f t="shared" si="59"/>
        <v>0</v>
      </c>
      <c r="Q116" s="247">
        <f t="shared" si="59"/>
        <v>0</v>
      </c>
      <c r="R116" s="252">
        <f>SUM(R117:R121)</f>
        <v>0</v>
      </c>
      <c r="S116" s="116">
        <f>SUM(S117:S121)</f>
        <v>0</v>
      </c>
      <c r="T116" s="505">
        <f>SUM(T117:T121)</f>
        <v>0</v>
      </c>
      <c r="U116" s="247">
        <f aca="true" t="shared" si="60" ref="U116:AA116">SUM(U117:U121)</f>
        <v>0</v>
      </c>
      <c r="V116" s="247">
        <f t="shared" si="60"/>
        <v>0</v>
      </c>
      <c r="W116" s="247">
        <f t="shared" si="60"/>
        <v>0</v>
      </c>
      <c r="X116" s="247">
        <f t="shared" si="60"/>
        <v>0</v>
      </c>
      <c r="Y116" s="247">
        <f t="shared" si="60"/>
        <v>0</v>
      </c>
      <c r="Z116" s="252">
        <f t="shared" si="60"/>
        <v>0</v>
      </c>
      <c r="AA116" s="116">
        <f t="shared" si="60"/>
        <v>0</v>
      </c>
      <c r="AB116" s="505">
        <f>SUM(AB117:AB121)</f>
        <v>0</v>
      </c>
      <c r="AC116" s="247">
        <f>SUM(AC117:AC121)</f>
        <v>0</v>
      </c>
      <c r="AD116" s="247">
        <f>SUM(AD117:AD121)</f>
        <v>0</v>
      </c>
      <c r="AE116" s="247">
        <f>SUM(AE117:AE121)</f>
        <v>0</v>
      </c>
      <c r="AF116" s="252">
        <f>SUM(AF117:AF121)</f>
        <v>0</v>
      </c>
      <c r="AG116" s="570">
        <f>SUM(AG117:AG121)</f>
        <v>0</v>
      </c>
    </row>
    <row r="117" spans="1:33" ht="12">
      <c r="A117" s="66">
        <v>2261</v>
      </c>
      <c r="B117" s="115" t="s">
        <v>125</v>
      </c>
      <c r="C117" s="474">
        <f aca="true" t="shared" si="61" ref="C117:D121">SUM(E117,S117,AA117)</f>
        <v>0</v>
      </c>
      <c r="D117" s="505">
        <f t="shared" si="61"/>
        <v>0</v>
      </c>
      <c r="E117" s="245">
        <f>SUM(F117:R117)</f>
        <v>0</v>
      </c>
      <c r="F117" s="508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245"/>
      <c r="S117" s="568">
        <f t="shared" si="42"/>
        <v>0</v>
      </c>
      <c r="T117" s="508"/>
      <c r="U117" s="123"/>
      <c r="V117" s="123"/>
      <c r="W117" s="123"/>
      <c r="X117" s="123"/>
      <c r="Y117" s="123"/>
      <c r="Z117" s="245"/>
      <c r="AA117" s="568">
        <f>SUM(AB117:AF117)</f>
        <v>0</v>
      </c>
      <c r="AB117" s="508"/>
      <c r="AC117" s="123"/>
      <c r="AD117" s="123"/>
      <c r="AE117" s="123"/>
      <c r="AF117" s="245"/>
      <c r="AG117" s="569"/>
    </row>
    <row r="118" spans="1:33" ht="12">
      <c r="A118" s="66">
        <v>2262</v>
      </c>
      <c r="B118" s="115" t="s">
        <v>126</v>
      </c>
      <c r="C118" s="474">
        <f t="shared" si="61"/>
        <v>0</v>
      </c>
      <c r="D118" s="505">
        <f t="shared" si="61"/>
        <v>0</v>
      </c>
      <c r="E118" s="245">
        <f>SUM(F118:R118)</f>
        <v>0</v>
      </c>
      <c r="F118" s="508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245"/>
      <c r="S118" s="568">
        <f t="shared" si="42"/>
        <v>0</v>
      </c>
      <c r="T118" s="508"/>
      <c r="U118" s="123"/>
      <c r="V118" s="123"/>
      <c r="W118" s="123"/>
      <c r="X118" s="123"/>
      <c r="Y118" s="123"/>
      <c r="Z118" s="245"/>
      <c r="AA118" s="568">
        <f>SUM(AB118:AF118)</f>
        <v>0</v>
      </c>
      <c r="AB118" s="508"/>
      <c r="AC118" s="123"/>
      <c r="AD118" s="123"/>
      <c r="AE118" s="123"/>
      <c r="AF118" s="245"/>
      <c r="AG118" s="569"/>
    </row>
    <row r="119" spans="1:33" ht="12">
      <c r="A119" s="66">
        <v>2263</v>
      </c>
      <c r="B119" s="115" t="s">
        <v>127</v>
      </c>
      <c r="C119" s="474">
        <f t="shared" si="61"/>
        <v>0</v>
      </c>
      <c r="D119" s="505">
        <f t="shared" si="61"/>
        <v>0</v>
      </c>
      <c r="E119" s="245">
        <f>SUM(F119:R119)</f>
        <v>0</v>
      </c>
      <c r="F119" s="508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245"/>
      <c r="S119" s="568">
        <f t="shared" si="42"/>
        <v>0</v>
      </c>
      <c r="T119" s="508"/>
      <c r="U119" s="123"/>
      <c r="V119" s="123"/>
      <c r="W119" s="123"/>
      <c r="X119" s="123"/>
      <c r="Y119" s="123"/>
      <c r="Z119" s="245"/>
      <c r="AA119" s="568">
        <f>SUM(AB119:AF119)</f>
        <v>0</v>
      </c>
      <c r="AB119" s="508"/>
      <c r="AC119" s="123"/>
      <c r="AD119" s="123"/>
      <c r="AE119" s="123"/>
      <c r="AF119" s="245"/>
      <c r="AG119" s="569"/>
    </row>
    <row r="120" spans="1:33" ht="24">
      <c r="A120" s="66">
        <v>2264</v>
      </c>
      <c r="B120" s="115" t="s">
        <v>128</v>
      </c>
      <c r="C120" s="474">
        <f t="shared" si="61"/>
        <v>0</v>
      </c>
      <c r="D120" s="505">
        <f t="shared" si="61"/>
        <v>0</v>
      </c>
      <c r="E120" s="245">
        <f>SUM(F120:R120)</f>
        <v>0</v>
      </c>
      <c r="F120" s="508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245"/>
      <c r="S120" s="568">
        <f t="shared" si="42"/>
        <v>0</v>
      </c>
      <c r="T120" s="508"/>
      <c r="U120" s="123"/>
      <c r="V120" s="123"/>
      <c r="W120" s="123"/>
      <c r="X120" s="123"/>
      <c r="Y120" s="123"/>
      <c r="Z120" s="245"/>
      <c r="AA120" s="568">
        <f>SUM(AB120:AF120)</f>
        <v>0</v>
      </c>
      <c r="AB120" s="508"/>
      <c r="AC120" s="123"/>
      <c r="AD120" s="123"/>
      <c r="AE120" s="123"/>
      <c r="AF120" s="245"/>
      <c r="AG120" s="569"/>
    </row>
    <row r="121" spans="1:33" ht="12">
      <c r="A121" s="66">
        <v>2269</v>
      </c>
      <c r="B121" s="115" t="s">
        <v>129</v>
      </c>
      <c r="C121" s="474">
        <f t="shared" si="61"/>
        <v>0</v>
      </c>
      <c r="D121" s="505">
        <f t="shared" si="61"/>
        <v>0</v>
      </c>
      <c r="E121" s="245">
        <f>SUM(F121:R121)</f>
        <v>0</v>
      </c>
      <c r="F121" s="508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245"/>
      <c r="S121" s="568">
        <f t="shared" si="42"/>
        <v>0</v>
      </c>
      <c r="T121" s="508"/>
      <c r="U121" s="123"/>
      <c r="V121" s="123"/>
      <c r="W121" s="123"/>
      <c r="X121" s="123"/>
      <c r="Y121" s="123"/>
      <c r="Z121" s="245"/>
      <c r="AA121" s="568">
        <f>SUM(AB121:AF121)</f>
        <v>0</v>
      </c>
      <c r="AB121" s="508"/>
      <c r="AC121" s="123"/>
      <c r="AD121" s="123"/>
      <c r="AE121" s="123"/>
      <c r="AF121" s="245"/>
      <c r="AG121" s="569"/>
    </row>
    <row r="122" spans="1:33" ht="12">
      <c r="A122" s="246">
        <v>2270</v>
      </c>
      <c r="B122" s="115" t="s">
        <v>130</v>
      </c>
      <c r="C122" s="474">
        <f>SUM(C123:C127)</f>
        <v>55659</v>
      </c>
      <c r="D122" s="505">
        <f>SUM(D123:D127)</f>
        <v>534375</v>
      </c>
      <c r="E122" s="252">
        <f>SUM(E123:E127)</f>
        <v>55659</v>
      </c>
      <c r="F122" s="505">
        <f>SUM(F123:F127)</f>
        <v>534375</v>
      </c>
      <c r="G122" s="247">
        <f aca="true" t="shared" si="62" ref="G122:Q122">SUM(G123:G127)</f>
        <v>-800</v>
      </c>
      <c r="H122" s="247">
        <f t="shared" si="62"/>
        <v>-19179</v>
      </c>
      <c r="I122" s="247">
        <f t="shared" si="62"/>
        <v>-3596</v>
      </c>
      <c r="J122" s="247">
        <f t="shared" si="62"/>
        <v>-6325</v>
      </c>
      <c r="K122" s="247">
        <f>SUM(K123:K127)</f>
        <v>-438861</v>
      </c>
      <c r="L122" s="247">
        <f t="shared" si="62"/>
        <v>-5955</v>
      </c>
      <c r="M122" s="247">
        <f t="shared" si="62"/>
        <v>-4000</v>
      </c>
      <c r="N122" s="247">
        <f t="shared" si="62"/>
        <v>0</v>
      </c>
      <c r="O122" s="247">
        <f t="shared" si="62"/>
        <v>0</v>
      </c>
      <c r="P122" s="247">
        <f t="shared" si="62"/>
        <v>0</v>
      </c>
      <c r="Q122" s="247">
        <f t="shared" si="62"/>
        <v>0</v>
      </c>
      <c r="R122" s="252">
        <f>SUM(R123:R127)</f>
        <v>0</v>
      </c>
      <c r="S122" s="116">
        <f>SUM(S123:S127)</f>
        <v>0</v>
      </c>
      <c r="T122" s="505">
        <f>SUM(T123:T127)</f>
        <v>0</v>
      </c>
      <c r="U122" s="247">
        <f aca="true" t="shared" si="63" ref="U122:AA122">SUM(U123:U127)</f>
        <v>0</v>
      </c>
      <c r="V122" s="247">
        <f t="shared" si="63"/>
        <v>0</v>
      </c>
      <c r="W122" s="247">
        <f t="shared" si="63"/>
        <v>0</v>
      </c>
      <c r="X122" s="247">
        <f t="shared" si="63"/>
        <v>0</v>
      </c>
      <c r="Y122" s="247">
        <f t="shared" si="63"/>
        <v>0</v>
      </c>
      <c r="Z122" s="252">
        <f t="shared" si="63"/>
        <v>0</v>
      </c>
      <c r="AA122" s="116">
        <f t="shared" si="63"/>
        <v>0</v>
      </c>
      <c r="AB122" s="505">
        <f>SUM(AB123:AB127)</f>
        <v>0</v>
      </c>
      <c r="AC122" s="247">
        <f>SUM(AC123:AC127)</f>
        <v>0</v>
      </c>
      <c r="AD122" s="247">
        <f>SUM(AD123:AD127)</f>
        <v>0</v>
      </c>
      <c r="AE122" s="247">
        <f>SUM(AE123:AE127)</f>
        <v>0</v>
      </c>
      <c r="AF122" s="252">
        <f>SUM(AF123:AF127)</f>
        <v>0</v>
      </c>
      <c r="AG122" s="570">
        <f>SUM(AG123:AG127)</f>
        <v>0</v>
      </c>
    </row>
    <row r="123" spans="1:33" ht="12">
      <c r="A123" s="66">
        <v>2272</v>
      </c>
      <c r="B123" s="2" t="s">
        <v>131</v>
      </c>
      <c r="C123" s="57">
        <f aca="true" t="shared" si="64" ref="C123:D127">SUM(E123,S123,AA123)</f>
        <v>0</v>
      </c>
      <c r="D123" s="505">
        <f t="shared" si="64"/>
        <v>0</v>
      </c>
      <c r="E123" s="245">
        <f>SUM(F123:R123)</f>
        <v>0</v>
      </c>
      <c r="F123" s="508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245"/>
      <c r="S123" s="568">
        <f t="shared" si="42"/>
        <v>0</v>
      </c>
      <c r="T123" s="508"/>
      <c r="U123" s="123"/>
      <c r="V123" s="123"/>
      <c r="W123" s="123"/>
      <c r="X123" s="123"/>
      <c r="Y123" s="123"/>
      <c r="Z123" s="245"/>
      <c r="AA123" s="568">
        <f>SUM(AB123:AF123)</f>
        <v>0</v>
      </c>
      <c r="AB123" s="508"/>
      <c r="AC123" s="123"/>
      <c r="AD123" s="123"/>
      <c r="AE123" s="123"/>
      <c r="AF123" s="245"/>
      <c r="AG123" s="569"/>
    </row>
    <row r="124" spans="1:33" ht="24">
      <c r="A124" s="66">
        <v>2275</v>
      </c>
      <c r="B124" s="115" t="s">
        <v>132</v>
      </c>
      <c r="C124" s="474">
        <f t="shared" si="64"/>
        <v>55659</v>
      </c>
      <c r="D124" s="505">
        <f t="shared" si="64"/>
        <v>534375</v>
      </c>
      <c r="E124" s="245">
        <f>SUM(F124:R124)</f>
        <v>55659</v>
      </c>
      <c r="F124" s="508">
        <v>534375</v>
      </c>
      <c r="G124" s="123">
        <v>-800</v>
      </c>
      <c r="H124" s="123">
        <f>-18984-195</f>
        <v>-19179</v>
      </c>
      <c r="I124" s="123">
        <v>-3596</v>
      </c>
      <c r="J124" s="123">
        <v>-6325</v>
      </c>
      <c r="K124" s="123">
        <v>-438861</v>
      </c>
      <c r="L124" s="123">
        <f>-2546-2591-818</f>
        <v>-5955</v>
      </c>
      <c r="M124" s="123">
        <v>-4000</v>
      </c>
      <c r="N124" s="123"/>
      <c r="O124" s="123"/>
      <c r="P124" s="123"/>
      <c r="Q124" s="123"/>
      <c r="R124" s="245"/>
      <c r="S124" s="568">
        <f t="shared" si="42"/>
        <v>0</v>
      </c>
      <c r="T124" s="508"/>
      <c r="U124" s="123"/>
      <c r="V124" s="123"/>
      <c r="W124" s="123"/>
      <c r="X124" s="123"/>
      <c r="Y124" s="123"/>
      <c r="Z124" s="245"/>
      <c r="AA124" s="568">
        <f>SUM(AB124:AF124)</f>
        <v>0</v>
      </c>
      <c r="AB124" s="508"/>
      <c r="AC124" s="123"/>
      <c r="AD124" s="123"/>
      <c r="AE124" s="123"/>
      <c r="AF124" s="245"/>
      <c r="AG124" s="569"/>
    </row>
    <row r="125" spans="1:33" ht="36">
      <c r="A125" s="66">
        <v>2276</v>
      </c>
      <c r="B125" s="115" t="s">
        <v>133</v>
      </c>
      <c r="C125" s="474">
        <f t="shared" si="64"/>
        <v>0</v>
      </c>
      <c r="D125" s="505">
        <f t="shared" si="64"/>
        <v>0</v>
      </c>
      <c r="E125" s="245">
        <f>SUM(F125:R125)</f>
        <v>0</v>
      </c>
      <c r="F125" s="508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245"/>
      <c r="S125" s="568">
        <f t="shared" si="42"/>
        <v>0</v>
      </c>
      <c r="T125" s="508"/>
      <c r="U125" s="123"/>
      <c r="V125" s="123"/>
      <c r="W125" s="123"/>
      <c r="X125" s="123"/>
      <c r="Y125" s="123"/>
      <c r="Z125" s="245"/>
      <c r="AA125" s="568">
        <f>SUM(AB125:AF125)</f>
        <v>0</v>
      </c>
      <c r="AB125" s="508"/>
      <c r="AC125" s="123"/>
      <c r="AD125" s="123"/>
      <c r="AE125" s="123"/>
      <c r="AF125" s="245"/>
      <c r="AG125" s="569"/>
    </row>
    <row r="126" spans="1:33" ht="24" customHeight="1">
      <c r="A126" s="66">
        <v>2278</v>
      </c>
      <c r="B126" s="115" t="s">
        <v>134</v>
      </c>
      <c r="C126" s="474">
        <f t="shared" si="64"/>
        <v>0</v>
      </c>
      <c r="D126" s="505">
        <f t="shared" si="64"/>
        <v>0</v>
      </c>
      <c r="E126" s="245">
        <f>SUM(F126:R126)</f>
        <v>0</v>
      </c>
      <c r="F126" s="508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245"/>
      <c r="S126" s="568">
        <f t="shared" si="42"/>
        <v>0</v>
      </c>
      <c r="T126" s="508"/>
      <c r="U126" s="123"/>
      <c r="V126" s="123"/>
      <c r="W126" s="123"/>
      <c r="X126" s="123"/>
      <c r="Y126" s="123"/>
      <c r="Z126" s="245"/>
      <c r="AA126" s="568">
        <f>SUM(AB126:AF126)</f>
        <v>0</v>
      </c>
      <c r="AB126" s="508"/>
      <c r="AC126" s="123"/>
      <c r="AD126" s="123"/>
      <c r="AE126" s="123"/>
      <c r="AF126" s="245"/>
      <c r="AG126" s="569"/>
    </row>
    <row r="127" spans="1:33" ht="24">
      <c r="A127" s="66">
        <v>2279</v>
      </c>
      <c r="B127" s="115" t="s">
        <v>135</v>
      </c>
      <c r="C127" s="474">
        <f t="shared" si="64"/>
        <v>0</v>
      </c>
      <c r="D127" s="505">
        <f t="shared" si="64"/>
        <v>0</v>
      </c>
      <c r="E127" s="245">
        <f>SUM(F127:R127)</f>
        <v>0</v>
      </c>
      <c r="F127" s="508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245"/>
      <c r="S127" s="568">
        <f t="shared" si="42"/>
        <v>0</v>
      </c>
      <c r="T127" s="508"/>
      <c r="U127" s="123"/>
      <c r="V127" s="123"/>
      <c r="W127" s="123"/>
      <c r="X127" s="123"/>
      <c r="Y127" s="123"/>
      <c r="Z127" s="245"/>
      <c r="AA127" s="568">
        <f>SUM(AB127:AF127)</f>
        <v>0</v>
      </c>
      <c r="AB127" s="508"/>
      <c r="AC127" s="123"/>
      <c r="AD127" s="123"/>
      <c r="AE127" s="123"/>
      <c r="AF127" s="245"/>
      <c r="AG127" s="569"/>
    </row>
    <row r="128" spans="1:33" ht="24">
      <c r="A128" s="260">
        <v>2280</v>
      </c>
      <c r="B128" s="104" t="s">
        <v>136</v>
      </c>
      <c r="C128" s="469">
        <f>SUM(C129)</f>
        <v>0</v>
      </c>
      <c r="D128" s="498">
        <f aca="true" t="shared" si="65" ref="D128:AG128">SUM(D129)</f>
        <v>0</v>
      </c>
      <c r="E128" s="267">
        <f t="shared" si="65"/>
        <v>0</v>
      </c>
      <c r="F128" s="498">
        <f t="shared" si="65"/>
        <v>0</v>
      </c>
      <c r="G128" s="262">
        <f t="shared" si="65"/>
        <v>0</v>
      </c>
      <c r="H128" s="262">
        <f t="shared" si="65"/>
        <v>0</v>
      </c>
      <c r="I128" s="262">
        <f t="shared" si="65"/>
        <v>0</v>
      </c>
      <c r="J128" s="262">
        <f t="shared" si="65"/>
        <v>0</v>
      </c>
      <c r="K128" s="262">
        <f t="shared" si="65"/>
        <v>0</v>
      </c>
      <c r="L128" s="262">
        <f t="shared" si="65"/>
        <v>0</v>
      </c>
      <c r="M128" s="262">
        <f t="shared" si="65"/>
        <v>0</v>
      </c>
      <c r="N128" s="262">
        <f t="shared" si="65"/>
        <v>0</v>
      </c>
      <c r="O128" s="262">
        <f t="shared" si="65"/>
        <v>0</v>
      </c>
      <c r="P128" s="262">
        <f t="shared" si="65"/>
        <v>0</v>
      </c>
      <c r="Q128" s="262">
        <f t="shared" si="65"/>
        <v>0</v>
      </c>
      <c r="R128" s="267">
        <f t="shared" si="65"/>
        <v>0</v>
      </c>
      <c r="S128" s="105">
        <f t="shared" si="65"/>
        <v>0</v>
      </c>
      <c r="T128" s="498">
        <f t="shared" si="65"/>
        <v>0</v>
      </c>
      <c r="U128" s="262">
        <f t="shared" si="65"/>
        <v>0</v>
      </c>
      <c r="V128" s="262">
        <f t="shared" si="65"/>
        <v>0</v>
      </c>
      <c r="W128" s="262">
        <f t="shared" si="65"/>
        <v>0</v>
      </c>
      <c r="X128" s="262">
        <f t="shared" si="65"/>
        <v>0</v>
      </c>
      <c r="Y128" s="262">
        <f t="shared" si="65"/>
        <v>0</v>
      </c>
      <c r="Z128" s="267">
        <f t="shared" si="65"/>
        <v>0</v>
      </c>
      <c r="AA128" s="105">
        <f t="shared" si="65"/>
        <v>0</v>
      </c>
      <c r="AB128" s="498">
        <f t="shared" si="65"/>
        <v>0</v>
      </c>
      <c r="AC128" s="262">
        <f t="shared" si="65"/>
        <v>0</v>
      </c>
      <c r="AD128" s="262">
        <f t="shared" si="65"/>
        <v>0</v>
      </c>
      <c r="AE128" s="262">
        <f t="shared" si="65"/>
        <v>0</v>
      </c>
      <c r="AF128" s="267">
        <f t="shared" si="65"/>
        <v>0</v>
      </c>
      <c r="AG128" s="570">
        <f t="shared" si="65"/>
        <v>0</v>
      </c>
    </row>
    <row r="129" spans="1:33" ht="24">
      <c r="A129" s="66">
        <v>2283</v>
      </c>
      <c r="B129" s="115" t="s">
        <v>137</v>
      </c>
      <c r="C129" s="474">
        <f>SUM(E129,S129,AA129)</f>
        <v>0</v>
      </c>
      <c r="D129" s="505">
        <f>SUM(F129,T129,AB129)</f>
        <v>0</v>
      </c>
      <c r="E129" s="245">
        <f>SUM(F129:R129)</f>
        <v>0</v>
      </c>
      <c r="F129" s="508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245"/>
      <c r="S129" s="568">
        <f t="shared" si="42"/>
        <v>0</v>
      </c>
      <c r="T129" s="508"/>
      <c r="U129" s="123"/>
      <c r="V129" s="123"/>
      <c r="W129" s="123"/>
      <c r="X129" s="123"/>
      <c r="Y129" s="123"/>
      <c r="Z129" s="245"/>
      <c r="AA129" s="568">
        <f>SUM(AB129:AF129)</f>
        <v>0</v>
      </c>
      <c r="AB129" s="508"/>
      <c r="AC129" s="123"/>
      <c r="AD129" s="123"/>
      <c r="AE129" s="123"/>
      <c r="AF129" s="245"/>
      <c r="AG129" s="569"/>
    </row>
    <row r="130" spans="1:33" ht="38.25" customHeight="1">
      <c r="A130" s="88">
        <v>2300</v>
      </c>
      <c r="B130" s="226" t="s">
        <v>138</v>
      </c>
      <c r="C130" s="528">
        <f>SUM(C131,C136,C140,C141,C144,C151,C159,C160,C163)</f>
        <v>0</v>
      </c>
      <c r="D130" s="489">
        <f>SUM(D131,D136,D140,D141,D144,D151,D159,D160,D163)</f>
        <v>0</v>
      </c>
      <c r="E130" s="259">
        <f>SUM(E131,E136,E140,E141,E144,E151,E159,E160,E163)</f>
        <v>0</v>
      </c>
      <c r="F130" s="489">
        <f>SUM(F131,F136,F140,F141,F144,F151,F159,F160,F163)</f>
        <v>0</v>
      </c>
      <c r="G130" s="101">
        <f aca="true" t="shared" si="66" ref="G130:Q130">SUM(G131,G136,G140,G141,G144,G151,G159,G160,G163)</f>
        <v>0</v>
      </c>
      <c r="H130" s="101">
        <f t="shared" si="66"/>
        <v>0</v>
      </c>
      <c r="I130" s="101">
        <f t="shared" si="66"/>
        <v>0</v>
      </c>
      <c r="J130" s="101">
        <f t="shared" si="66"/>
        <v>0</v>
      </c>
      <c r="K130" s="101">
        <f>SUM(K131,K136,K140,K141,K144,K151,K159,K160,K163)</f>
        <v>0</v>
      </c>
      <c r="L130" s="101">
        <f t="shared" si="66"/>
        <v>0</v>
      </c>
      <c r="M130" s="101">
        <f t="shared" si="66"/>
        <v>0</v>
      </c>
      <c r="N130" s="101">
        <f t="shared" si="66"/>
        <v>0</v>
      </c>
      <c r="O130" s="101">
        <f t="shared" si="66"/>
        <v>0</v>
      </c>
      <c r="P130" s="101">
        <f t="shared" si="66"/>
        <v>0</v>
      </c>
      <c r="Q130" s="101">
        <f t="shared" si="66"/>
        <v>0</v>
      </c>
      <c r="R130" s="259">
        <f>SUM(R131,R136,R140,R141,R144,R151,R159,R160,R163)</f>
        <v>0</v>
      </c>
      <c r="S130" s="89">
        <f>SUM(S131,S136,S140,S141,S144,S151,S159,S160,S163)</f>
        <v>0</v>
      </c>
      <c r="T130" s="489">
        <f>SUM(T131,T136,T140,T141,T144,T151,T159,T160,T163)</f>
        <v>0</v>
      </c>
      <c r="U130" s="101">
        <f aca="true" t="shared" si="67" ref="U130:AA130">SUM(U131,U136,U140,U141,U144,U151,U159,U160,U163)</f>
        <v>0</v>
      </c>
      <c r="V130" s="101">
        <f t="shared" si="67"/>
        <v>0</v>
      </c>
      <c r="W130" s="101">
        <f t="shared" si="67"/>
        <v>0</v>
      </c>
      <c r="X130" s="101">
        <f t="shared" si="67"/>
        <v>0</v>
      </c>
      <c r="Y130" s="101">
        <f t="shared" si="67"/>
        <v>0</v>
      </c>
      <c r="Z130" s="259">
        <f t="shared" si="67"/>
        <v>0</v>
      </c>
      <c r="AA130" s="89">
        <f t="shared" si="67"/>
        <v>0</v>
      </c>
      <c r="AB130" s="489">
        <f>SUM(AB131,AB136,AB140,AB141,AB144,AB151,AB159,AB160,AB163)</f>
        <v>0</v>
      </c>
      <c r="AC130" s="101">
        <f>SUM(AC131,AC136,AC140,AC141,AC144,AC151,AC159,AC160,AC163)</f>
        <v>0</v>
      </c>
      <c r="AD130" s="101">
        <f>SUM(AD131,AD136,AD140,AD141,AD144,AD151,AD159,AD160,AD163)</f>
        <v>0</v>
      </c>
      <c r="AE130" s="101">
        <f>SUM(AE131,AE136,AE140,AE141,AE144,AE151,AE159,AE160,AE163)</f>
        <v>0</v>
      </c>
      <c r="AF130" s="259">
        <f>SUM(AF131,AF136,AF140,AF141,AF144,AF151,AF159,AF160,AF163)</f>
        <v>0</v>
      </c>
      <c r="AG130" s="573">
        <f>SUM(AG131,AG136,AG140,AG141,AG144,AG151,AG159,AG160,AG163)</f>
        <v>0</v>
      </c>
    </row>
    <row r="131" spans="1:33" ht="24">
      <c r="A131" s="260">
        <v>2310</v>
      </c>
      <c r="B131" s="104" t="s">
        <v>139</v>
      </c>
      <c r="C131" s="469">
        <f>SUM(C132:C135)</f>
        <v>0</v>
      </c>
      <c r="D131" s="498">
        <f>SUM(D132:D135)</f>
        <v>0</v>
      </c>
      <c r="E131" s="267">
        <f>SUM(E132:E135)</f>
        <v>0</v>
      </c>
      <c r="F131" s="498">
        <f>SUM(F132:F135)</f>
        <v>0</v>
      </c>
      <c r="G131" s="262">
        <f aca="true" t="shared" si="68" ref="G131:S131">SUM(G132:G135)</f>
        <v>0</v>
      </c>
      <c r="H131" s="262">
        <f t="shared" si="68"/>
        <v>0</v>
      </c>
      <c r="I131" s="262">
        <f t="shared" si="68"/>
        <v>0</v>
      </c>
      <c r="J131" s="262">
        <f t="shared" si="68"/>
        <v>0</v>
      </c>
      <c r="K131" s="262">
        <f>SUM(K132:K135)</f>
        <v>0</v>
      </c>
      <c r="L131" s="262">
        <f t="shared" si="68"/>
        <v>0</v>
      </c>
      <c r="M131" s="262">
        <f t="shared" si="68"/>
        <v>0</v>
      </c>
      <c r="N131" s="262">
        <f t="shared" si="68"/>
        <v>0</v>
      </c>
      <c r="O131" s="262">
        <f t="shared" si="68"/>
        <v>0</v>
      </c>
      <c r="P131" s="262">
        <f t="shared" si="68"/>
        <v>0</v>
      </c>
      <c r="Q131" s="262">
        <f t="shared" si="68"/>
        <v>0</v>
      </c>
      <c r="R131" s="267">
        <f t="shared" si="68"/>
        <v>0</v>
      </c>
      <c r="S131" s="105">
        <f t="shared" si="68"/>
        <v>0</v>
      </c>
      <c r="T131" s="498">
        <f>SUM(T132:T135)</f>
        <v>0</v>
      </c>
      <c r="U131" s="262">
        <f aca="true" t="shared" si="69" ref="U131:AA131">SUM(U132:U135)</f>
        <v>0</v>
      </c>
      <c r="V131" s="262">
        <f t="shared" si="69"/>
        <v>0</v>
      </c>
      <c r="W131" s="262">
        <f t="shared" si="69"/>
        <v>0</v>
      </c>
      <c r="X131" s="262">
        <f t="shared" si="69"/>
        <v>0</v>
      </c>
      <c r="Y131" s="262">
        <f t="shared" si="69"/>
        <v>0</v>
      </c>
      <c r="Z131" s="267">
        <f t="shared" si="69"/>
        <v>0</v>
      </c>
      <c r="AA131" s="105">
        <f t="shared" si="69"/>
        <v>0</v>
      </c>
      <c r="AB131" s="498">
        <f>SUM(AB132:AB135)</f>
        <v>0</v>
      </c>
      <c r="AC131" s="262">
        <f>SUM(AC132:AC135)</f>
        <v>0</v>
      </c>
      <c r="AD131" s="262">
        <f>SUM(AD132:AD135)</f>
        <v>0</v>
      </c>
      <c r="AE131" s="262">
        <f>SUM(AE132:AE135)</f>
        <v>0</v>
      </c>
      <c r="AF131" s="267">
        <f>SUM(AF132:AF135)</f>
        <v>0</v>
      </c>
      <c r="AG131" s="574">
        <f>SUM(AG132:AG135)</f>
        <v>0</v>
      </c>
    </row>
    <row r="132" spans="1:33" ht="12">
      <c r="A132" s="66">
        <v>2311</v>
      </c>
      <c r="B132" s="115" t="s">
        <v>140</v>
      </c>
      <c r="C132" s="474">
        <f aca="true" t="shared" si="70" ref="C132:D135">SUM(E132,S132,AA132)</f>
        <v>0</v>
      </c>
      <c r="D132" s="505">
        <f t="shared" si="70"/>
        <v>0</v>
      </c>
      <c r="E132" s="245">
        <f>SUM(F132:R132)</f>
        <v>0</v>
      </c>
      <c r="F132" s="508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245"/>
      <c r="S132" s="568">
        <f aca="true" t="shared" si="71" ref="S132:S164">SUM(T132:Z132)</f>
        <v>0</v>
      </c>
      <c r="T132" s="508"/>
      <c r="U132" s="123"/>
      <c r="V132" s="123"/>
      <c r="W132" s="123"/>
      <c r="X132" s="123"/>
      <c r="Y132" s="123"/>
      <c r="Z132" s="245"/>
      <c r="AA132" s="568">
        <f>SUM(AB132:AF132)</f>
        <v>0</v>
      </c>
      <c r="AB132" s="508"/>
      <c r="AC132" s="123"/>
      <c r="AD132" s="123"/>
      <c r="AE132" s="123"/>
      <c r="AF132" s="245"/>
      <c r="AG132" s="569"/>
    </row>
    <row r="133" spans="1:33" ht="12">
      <c r="A133" s="66">
        <v>2312</v>
      </c>
      <c r="B133" s="115" t="s">
        <v>141</v>
      </c>
      <c r="C133" s="474">
        <f t="shared" si="70"/>
        <v>0</v>
      </c>
      <c r="D133" s="505">
        <f t="shared" si="70"/>
        <v>0</v>
      </c>
      <c r="E133" s="245">
        <f>SUM(F133:R133)</f>
        <v>0</v>
      </c>
      <c r="F133" s="508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245"/>
      <c r="S133" s="568">
        <f t="shared" si="71"/>
        <v>0</v>
      </c>
      <c r="T133" s="508"/>
      <c r="U133" s="123"/>
      <c r="V133" s="123"/>
      <c r="W133" s="123"/>
      <c r="X133" s="123"/>
      <c r="Y133" s="123"/>
      <c r="Z133" s="245"/>
      <c r="AA133" s="568">
        <f>SUM(AB133:AF133)</f>
        <v>0</v>
      </c>
      <c r="AB133" s="508"/>
      <c r="AC133" s="123"/>
      <c r="AD133" s="123"/>
      <c r="AE133" s="123"/>
      <c r="AF133" s="245"/>
      <c r="AG133" s="569"/>
    </row>
    <row r="134" spans="1:33" ht="12">
      <c r="A134" s="66">
        <v>2313</v>
      </c>
      <c r="B134" s="115" t="s">
        <v>142</v>
      </c>
      <c r="C134" s="474">
        <f t="shared" si="70"/>
        <v>0</v>
      </c>
      <c r="D134" s="505">
        <f t="shared" si="70"/>
        <v>0</v>
      </c>
      <c r="E134" s="245">
        <f>SUM(F134:R134)</f>
        <v>0</v>
      </c>
      <c r="F134" s="508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245"/>
      <c r="S134" s="568">
        <f t="shared" si="71"/>
        <v>0</v>
      </c>
      <c r="T134" s="508"/>
      <c r="U134" s="123"/>
      <c r="V134" s="123"/>
      <c r="W134" s="123"/>
      <c r="X134" s="123"/>
      <c r="Y134" s="123"/>
      <c r="Z134" s="245"/>
      <c r="AA134" s="568">
        <f>SUM(AB134:AF134)</f>
        <v>0</v>
      </c>
      <c r="AB134" s="508"/>
      <c r="AC134" s="123"/>
      <c r="AD134" s="123"/>
      <c r="AE134" s="123"/>
      <c r="AF134" s="245"/>
      <c r="AG134" s="569"/>
    </row>
    <row r="135" spans="1:33" ht="36">
      <c r="A135" s="66">
        <v>2314</v>
      </c>
      <c r="B135" s="115" t="s">
        <v>143</v>
      </c>
      <c r="C135" s="474">
        <f t="shared" si="70"/>
        <v>0</v>
      </c>
      <c r="D135" s="505">
        <f t="shared" si="70"/>
        <v>0</v>
      </c>
      <c r="E135" s="245">
        <f>SUM(F135:R135)</f>
        <v>0</v>
      </c>
      <c r="F135" s="508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245"/>
      <c r="S135" s="568">
        <f t="shared" si="71"/>
        <v>0</v>
      </c>
      <c r="T135" s="508"/>
      <c r="U135" s="123"/>
      <c r="V135" s="123"/>
      <c r="W135" s="123"/>
      <c r="X135" s="123"/>
      <c r="Y135" s="123"/>
      <c r="Z135" s="245"/>
      <c r="AA135" s="568">
        <f>SUM(AB135:AF135)</f>
        <v>0</v>
      </c>
      <c r="AB135" s="508"/>
      <c r="AC135" s="123"/>
      <c r="AD135" s="123"/>
      <c r="AE135" s="123"/>
      <c r="AF135" s="245"/>
      <c r="AG135" s="569"/>
    </row>
    <row r="136" spans="1:33" ht="12">
      <c r="A136" s="246">
        <v>2320</v>
      </c>
      <c r="B136" s="115" t="s">
        <v>144</v>
      </c>
      <c r="C136" s="474">
        <f>SUM(C137:C139)</f>
        <v>0</v>
      </c>
      <c r="D136" s="505">
        <f>SUM(D137:D139)</f>
        <v>0</v>
      </c>
      <c r="E136" s="252">
        <f>SUM(E137:E139)</f>
        <v>0</v>
      </c>
      <c r="F136" s="505">
        <f>SUM(F137:F139)</f>
        <v>0</v>
      </c>
      <c r="G136" s="247">
        <f aca="true" t="shared" si="72" ref="G136:Q136">SUM(G137:G139)</f>
        <v>0</v>
      </c>
      <c r="H136" s="247">
        <f t="shared" si="72"/>
        <v>0</v>
      </c>
      <c r="I136" s="247">
        <f t="shared" si="72"/>
        <v>0</v>
      </c>
      <c r="J136" s="247">
        <f t="shared" si="72"/>
        <v>0</v>
      </c>
      <c r="K136" s="247">
        <f>SUM(K137:K139)</f>
        <v>0</v>
      </c>
      <c r="L136" s="247">
        <f t="shared" si="72"/>
        <v>0</v>
      </c>
      <c r="M136" s="247">
        <f t="shared" si="72"/>
        <v>0</v>
      </c>
      <c r="N136" s="247">
        <f t="shared" si="72"/>
        <v>0</v>
      </c>
      <c r="O136" s="247">
        <f t="shared" si="72"/>
        <v>0</v>
      </c>
      <c r="P136" s="247">
        <f t="shared" si="72"/>
        <v>0</v>
      </c>
      <c r="Q136" s="247">
        <f t="shared" si="72"/>
        <v>0</v>
      </c>
      <c r="R136" s="252">
        <f>SUM(R137:R139)</f>
        <v>0</v>
      </c>
      <c r="S136" s="116">
        <f>SUM(S137:S139)</f>
        <v>0</v>
      </c>
      <c r="T136" s="505">
        <f>SUM(T137:T139)</f>
        <v>0</v>
      </c>
      <c r="U136" s="247">
        <f aca="true" t="shared" si="73" ref="U136:AA136">SUM(U137:U139)</f>
        <v>0</v>
      </c>
      <c r="V136" s="247">
        <f t="shared" si="73"/>
        <v>0</v>
      </c>
      <c r="W136" s="247">
        <f t="shared" si="73"/>
        <v>0</v>
      </c>
      <c r="X136" s="247">
        <f t="shared" si="73"/>
        <v>0</v>
      </c>
      <c r="Y136" s="247">
        <f t="shared" si="73"/>
        <v>0</v>
      </c>
      <c r="Z136" s="252">
        <f t="shared" si="73"/>
        <v>0</v>
      </c>
      <c r="AA136" s="116">
        <f t="shared" si="73"/>
        <v>0</v>
      </c>
      <c r="AB136" s="505">
        <f>SUM(AB137:AB139)</f>
        <v>0</v>
      </c>
      <c r="AC136" s="247">
        <f>SUM(AC137:AC139)</f>
        <v>0</v>
      </c>
      <c r="AD136" s="247">
        <f>SUM(AD137:AD139)</f>
        <v>0</v>
      </c>
      <c r="AE136" s="247">
        <f>SUM(AE137:AE139)</f>
        <v>0</v>
      </c>
      <c r="AF136" s="252">
        <f>SUM(AF137:AF139)</f>
        <v>0</v>
      </c>
      <c r="AG136" s="570">
        <f>SUM(AG137:AG139)</f>
        <v>0</v>
      </c>
    </row>
    <row r="137" spans="1:33" ht="12">
      <c r="A137" s="66">
        <v>2321</v>
      </c>
      <c r="B137" s="115" t="s">
        <v>145</v>
      </c>
      <c r="C137" s="474">
        <f aca="true" t="shared" si="74" ref="C137:D140">SUM(E137,S137,AA137)</f>
        <v>0</v>
      </c>
      <c r="D137" s="505">
        <f t="shared" si="74"/>
        <v>0</v>
      </c>
      <c r="E137" s="245">
        <f>SUM(F137:R137)</f>
        <v>0</v>
      </c>
      <c r="F137" s="508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245"/>
      <c r="S137" s="568">
        <f t="shared" si="71"/>
        <v>0</v>
      </c>
      <c r="T137" s="508"/>
      <c r="U137" s="123"/>
      <c r="V137" s="123"/>
      <c r="W137" s="123"/>
      <c r="X137" s="123"/>
      <c r="Y137" s="123"/>
      <c r="Z137" s="245"/>
      <c r="AA137" s="568">
        <f>SUM(AB137:AF137)</f>
        <v>0</v>
      </c>
      <c r="AB137" s="508"/>
      <c r="AC137" s="123"/>
      <c r="AD137" s="123"/>
      <c r="AE137" s="123"/>
      <c r="AF137" s="245"/>
      <c r="AG137" s="569"/>
    </row>
    <row r="138" spans="1:33" ht="12">
      <c r="A138" s="66">
        <v>2322</v>
      </c>
      <c r="B138" s="115" t="s">
        <v>146</v>
      </c>
      <c r="C138" s="474">
        <f t="shared" si="74"/>
        <v>0</v>
      </c>
      <c r="D138" s="505">
        <f t="shared" si="74"/>
        <v>0</v>
      </c>
      <c r="E138" s="245">
        <f>SUM(F138:R138)</f>
        <v>0</v>
      </c>
      <c r="F138" s="508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245"/>
      <c r="S138" s="568">
        <f t="shared" si="71"/>
        <v>0</v>
      </c>
      <c r="T138" s="508"/>
      <c r="U138" s="123"/>
      <c r="V138" s="123"/>
      <c r="W138" s="123"/>
      <c r="X138" s="123"/>
      <c r="Y138" s="123"/>
      <c r="Z138" s="245"/>
      <c r="AA138" s="568">
        <f>SUM(AB138:AF138)</f>
        <v>0</v>
      </c>
      <c r="AB138" s="508"/>
      <c r="AC138" s="123"/>
      <c r="AD138" s="123"/>
      <c r="AE138" s="123"/>
      <c r="AF138" s="245"/>
      <c r="AG138" s="569"/>
    </row>
    <row r="139" spans="1:33" ht="10.5" customHeight="1">
      <c r="A139" s="66">
        <v>2329</v>
      </c>
      <c r="B139" s="115" t="s">
        <v>147</v>
      </c>
      <c r="C139" s="474">
        <f t="shared" si="74"/>
        <v>0</v>
      </c>
      <c r="D139" s="505">
        <f t="shared" si="74"/>
        <v>0</v>
      </c>
      <c r="E139" s="245">
        <f>SUM(F139:R139)</f>
        <v>0</v>
      </c>
      <c r="F139" s="508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245"/>
      <c r="S139" s="568">
        <f t="shared" si="71"/>
        <v>0</v>
      </c>
      <c r="T139" s="508"/>
      <c r="U139" s="123"/>
      <c r="V139" s="123"/>
      <c r="W139" s="123"/>
      <c r="X139" s="123"/>
      <c r="Y139" s="123"/>
      <c r="Z139" s="245"/>
      <c r="AA139" s="568">
        <f>SUM(AB139:AF139)</f>
        <v>0</v>
      </c>
      <c r="AB139" s="508"/>
      <c r="AC139" s="123"/>
      <c r="AD139" s="123"/>
      <c r="AE139" s="123"/>
      <c r="AF139" s="245"/>
      <c r="AG139" s="569"/>
    </row>
    <row r="140" spans="1:33" ht="12">
      <c r="A140" s="246">
        <v>2330</v>
      </c>
      <c r="B140" s="115" t="s">
        <v>148</v>
      </c>
      <c r="C140" s="474">
        <f t="shared" si="74"/>
        <v>0</v>
      </c>
      <c r="D140" s="505">
        <f t="shared" si="74"/>
        <v>0</v>
      </c>
      <c r="E140" s="245">
        <f>SUM(F140:R140)</f>
        <v>0</v>
      </c>
      <c r="F140" s="508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245"/>
      <c r="S140" s="568">
        <f t="shared" si="71"/>
        <v>0</v>
      </c>
      <c r="T140" s="508"/>
      <c r="U140" s="123"/>
      <c r="V140" s="123"/>
      <c r="W140" s="123"/>
      <c r="X140" s="123"/>
      <c r="Y140" s="123"/>
      <c r="Z140" s="245"/>
      <c r="AA140" s="568">
        <f>SUM(AB140:AF140)</f>
        <v>0</v>
      </c>
      <c r="AB140" s="508"/>
      <c r="AC140" s="123"/>
      <c r="AD140" s="123"/>
      <c r="AE140" s="123"/>
      <c r="AF140" s="245"/>
      <c r="AG140" s="569"/>
    </row>
    <row r="141" spans="1:33" ht="48">
      <c r="A141" s="246">
        <v>2340</v>
      </c>
      <c r="B141" s="115" t="s">
        <v>149</v>
      </c>
      <c r="C141" s="474">
        <f>SUM(C142:C143)</f>
        <v>0</v>
      </c>
      <c r="D141" s="505">
        <f>SUM(D142:D143)</f>
        <v>0</v>
      </c>
      <c r="E141" s="252">
        <f>SUM(E142:E143)</f>
        <v>0</v>
      </c>
      <c r="F141" s="505">
        <f>SUM(F142:F143)</f>
        <v>0</v>
      </c>
      <c r="G141" s="247">
        <f aca="true" t="shared" si="75" ref="G141:Q141">SUM(G142:G143)</f>
        <v>0</v>
      </c>
      <c r="H141" s="247">
        <f t="shared" si="75"/>
        <v>0</v>
      </c>
      <c r="I141" s="247">
        <f t="shared" si="75"/>
        <v>0</v>
      </c>
      <c r="J141" s="247">
        <f t="shared" si="75"/>
        <v>0</v>
      </c>
      <c r="K141" s="247">
        <f>SUM(K142:K143)</f>
        <v>0</v>
      </c>
      <c r="L141" s="247">
        <f t="shared" si="75"/>
        <v>0</v>
      </c>
      <c r="M141" s="247">
        <f t="shared" si="75"/>
        <v>0</v>
      </c>
      <c r="N141" s="247">
        <f t="shared" si="75"/>
        <v>0</v>
      </c>
      <c r="O141" s="247">
        <f t="shared" si="75"/>
        <v>0</v>
      </c>
      <c r="P141" s="247">
        <f t="shared" si="75"/>
        <v>0</v>
      </c>
      <c r="Q141" s="247">
        <f t="shared" si="75"/>
        <v>0</v>
      </c>
      <c r="R141" s="252">
        <f>SUM(R142:R143)</f>
        <v>0</v>
      </c>
      <c r="S141" s="116">
        <f>SUM(S142:S143)</f>
        <v>0</v>
      </c>
      <c r="T141" s="505">
        <f>SUM(T142:T143)</f>
        <v>0</v>
      </c>
      <c r="U141" s="247">
        <f aca="true" t="shared" si="76" ref="U141:AA141">SUM(U142:U143)</f>
        <v>0</v>
      </c>
      <c r="V141" s="247">
        <f t="shared" si="76"/>
        <v>0</v>
      </c>
      <c r="W141" s="247">
        <f t="shared" si="76"/>
        <v>0</v>
      </c>
      <c r="X141" s="247">
        <f t="shared" si="76"/>
        <v>0</v>
      </c>
      <c r="Y141" s="247">
        <f t="shared" si="76"/>
        <v>0</v>
      </c>
      <c r="Z141" s="252">
        <f t="shared" si="76"/>
        <v>0</v>
      </c>
      <c r="AA141" s="116">
        <f t="shared" si="76"/>
        <v>0</v>
      </c>
      <c r="AB141" s="505">
        <f>SUM(AB142:AB143)</f>
        <v>0</v>
      </c>
      <c r="AC141" s="247">
        <f>SUM(AC142:AC143)</f>
        <v>0</v>
      </c>
      <c r="AD141" s="247">
        <f>SUM(AD142:AD143)</f>
        <v>0</v>
      </c>
      <c r="AE141" s="247">
        <f>SUM(AE142:AE143)</f>
        <v>0</v>
      </c>
      <c r="AF141" s="252">
        <f>SUM(AF142:AF143)</f>
        <v>0</v>
      </c>
      <c r="AG141" s="570">
        <f>SUM(AG142:AG143)</f>
        <v>0</v>
      </c>
    </row>
    <row r="142" spans="1:33" ht="12">
      <c r="A142" s="66">
        <v>2341</v>
      </c>
      <c r="B142" s="115" t="s">
        <v>150</v>
      </c>
      <c r="C142" s="474">
        <f>SUM(E142,S142,AA142)</f>
        <v>0</v>
      </c>
      <c r="D142" s="505">
        <f>SUM(F142,T142,AB142)</f>
        <v>0</v>
      </c>
      <c r="E142" s="245">
        <f>SUM(F142:R142)</f>
        <v>0</v>
      </c>
      <c r="F142" s="508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245"/>
      <c r="S142" s="568">
        <f t="shared" si="71"/>
        <v>0</v>
      </c>
      <c r="T142" s="508"/>
      <c r="U142" s="123"/>
      <c r="V142" s="123"/>
      <c r="W142" s="123"/>
      <c r="X142" s="123"/>
      <c r="Y142" s="123"/>
      <c r="Z142" s="245"/>
      <c r="AA142" s="568">
        <f>SUM(AB142:AF142)</f>
        <v>0</v>
      </c>
      <c r="AB142" s="508"/>
      <c r="AC142" s="123"/>
      <c r="AD142" s="123"/>
      <c r="AE142" s="123"/>
      <c r="AF142" s="245"/>
      <c r="AG142" s="569"/>
    </row>
    <row r="143" spans="1:33" ht="24">
      <c r="A143" s="66">
        <v>2344</v>
      </c>
      <c r="B143" s="115" t="s">
        <v>151</v>
      </c>
      <c r="C143" s="474">
        <f>SUM(E143,S143,AA143)</f>
        <v>0</v>
      </c>
      <c r="D143" s="505">
        <f>SUM(F143,T143,AB143)</f>
        <v>0</v>
      </c>
      <c r="E143" s="245">
        <f>SUM(F143:R143)</f>
        <v>0</v>
      </c>
      <c r="F143" s="508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245"/>
      <c r="S143" s="568">
        <f t="shared" si="71"/>
        <v>0</v>
      </c>
      <c r="T143" s="508"/>
      <c r="U143" s="123"/>
      <c r="V143" s="123"/>
      <c r="W143" s="123"/>
      <c r="X143" s="123"/>
      <c r="Y143" s="123"/>
      <c r="Z143" s="245"/>
      <c r="AA143" s="568">
        <f>SUM(AB143:AF143)</f>
        <v>0</v>
      </c>
      <c r="AB143" s="508"/>
      <c r="AC143" s="123"/>
      <c r="AD143" s="123"/>
      <c r="AE143" s="123"/>
      <c r="AF143" s="245"/>
      <c r="AG143" s="569"/>
    </row>
    <row r="144" spans="1:33" ht="24">
      <c r="A144" s="233">
        <v>2350</v>
      </c>
      <c r="B144" s="162" t="s">
        <v>152</v>
      </c>
      <c r="C144" s="525">
        <f>SUM(C145:C150)</f>
        <v>0</v>
      </c>
      <c r="D144" s="564">
        <f>SUM(D145:D150)</f>
        <v>0</v>
      </c>
      <c r="E144" s="239">
        <f>SUM(E145:E150)</f>
        <v>0</v>
      </c>
      <c r="F144" s="564">
        <f>SUM(F145:F150)</f>
        <v>0</v>
      </c>
      <c r="G144" s="234">
        <f aca="true" t="shared" si="77" ref="G144:Q144">SUM(G145:G150)</f>
        <v>0</v>
      </c>
      <c r="H144" s="234">
        <f t="shared" si="77"/>
        <v>0</v>
      </c>
      <c r="I144" s="234">
        <f t="shared" si="77"/>
        <v>0</v>
      </c>
      <c r="J144" s="234">
        <f t="shared" si="77"/>
        <v>0</v>
      </c>
      <c r="K144" s="234">
        <f>SUM(K145:K150)</f>
        <v>0</v>
      </c>
      <c r="L144" s="234">
        <f t="shared" si="77"/>
        <v>0</v>
      </c>
      <c r="M144" s="234">
        <f t="shared" si="77"/>
        <v>0</v>
      </c>
      <c r="N144" s="234">
        <f t="shared" si="77"/>
        <v>0</v>
      </c>
      <c r="O144" s="234">
        <f t="shared" si="77"/>
        <v>0</v>
      </c>
      <c r="P144" s="234">
        <f t="shared" si="77"/>
        <v>0</v>
      </c>
      <c r="Q144" s="234">
        <f t="shared" si="77"/>
        <v>0</v>
      </c>
      <c r="R144" s="239">
        <f>SUM(R145:R150)</f>
        <v>0</v>
      </c>
      <c r="S144" s="174">
        <f>SUM(S145:S150)</f>
        <v>0</v>
      </c>
      <c r="T144" s="564">
        <f>SUM(T145:T150)</f>
        <v>0</v>
      </c>
      <c r="U144" s="234">
        <f aca="true" t="shared" si="78" ref="U144:AA144">SUM(U145:U150)</f>
        <v>0</v>
      </c>
      <c r="V144" s="234">
        <f t="shared" si="78"/>
        <v>0</v>
      </c>
      <c r="W144" s="234">
        <f t="shared" si="78"/>
        <v>0</v>
      </c>
      <c r="X144" s="234">
        <f t="shared" si="78"/>
        <v>0</v>
      </c>
      <c r="Y144" s="234">
        <f t="shared" si="78"/>
        <v>0</v>
      </c>
      <c r="Z144" s="239">
        <f t="shared" si="78"/>
        <v>0</v>
      </c>
      <c r="AA144" s="174">
        <f t="shared" si="78"/>
        <v>0</v>
      </c>
      <c r="AB144" s="564">
        <f>SUM(AB145:AB150)</f>
        <v>0</v>
      </c>
      <c r="AC144" s="234">
        <f>SUM(AC145:AC150)</f>
        <v>0</v>
      </c>
      <c r="AD144" s="234">
        <f>SUM(AD145:AD150)</f>
        <v>0</v>
      </c>
      <c r="AE144" s="234">
        <f>SUM(AE145:AE150)</f>
        <v>0</v>
      </c>
      <c r="AF144" s="239">
        <f>SUM(AF145:AF150)</f>
        <v>0</v>
      </c>
      <c r="AG144" s="565">
        <f>SUM(AG145:AG150)</f>
        <v>0</v>
      </c>
    </row>
    <row r="145" spans="1:33" ht="12">
      <c r="A145" s="56">
        <v>2351</v>
      </c>
      <c r="B145" s="104" t="s">
        <v>153</v>
      </c>
      <c r="C145" s="469">
        <f aca="true" t="shared" si="79" ref="C145:D150">SUM(E145,S145,AA145)</f>
        <v>0</v>
      </c>
      <c r="D145" s="498">
        <f t="shared" si="79"/>
        <v>0</v>
      </c>
      <c r="E145" s="245">
        <f aca="true" t="shared" si="80" ref="E145:E150">SUM(F145:R145)</f>
        <v>0</v>
      </c>
      <c r="F145" s="501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242"/>
      <c r="S145" s="568">
        <f t="shared" si="71"/>
        <v>0</v>
      </c>
      <c r="T145" s="501"/>
      <c r="U145" s="112"/>
      <c r="V145" s="112"/>
      <c r="W145" s="112"/>
      <c r="X145" s="112"/>
      <c r="Y145" s="112"/>
      <c r="Z145" s="242"/>
      <c r="AA145" s="566">
        <f aca="true" t="shared" si="81" ref="AA145:AA150">SUM(AB145:AF145)</f>
        <v>0</v>
      </c>
      <c r="AB145" s="501"/>
      <c r="AC145" s="112"/>
      <c r="AD145" s="112"/>
      <c r="AE145" s="112"/>
      <c r="AF145" s="242"/>
      <c r="AG145" s="567"/>
    </row>
    <row r="146" spans="1:33" ht="12">
      <c r="A146" s="66">
        <v>2352</v>
      </c>
      <c r="B146" s="115" t="s">
        <v>154</v>
      </c>
      <c r="C146" s="474">
        <f t="shared" si="79"/>
        <v>0</v>
      </c>
      <c r="D146" s="505">
        <f t="shared" si="79"/>
        <v>0</v>
      </c>
      <c r="E146" s="245">
        <f t="shared" si="80"/>
        <v>0</v>
      </c>
      <c r="F146" s="508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245"/>
      <c r="S146" s="568">
        <f t="shared" si="71"/>
        <v>0</v>
      </c>
      <c r="T146" s="508"/>
      <c r="U146" s="123"/>
      <c r="V146" s="123"/>
      <c r="W146" s="123"/>
      <c r="X146" s="123"/>
      <c r="Y146" s="123"/>
      <c r="Z146" s="245"/>
      <c r="AA146" s="568">
        <f t="shared" si="81"/>
        <v>0</v>
      </c>
      <c r="AB146" s="508"/>
      <c r="AC146" s="123"/>
      <c r="AD146" s="123"/>
      <c r="AE146" s="123"/>
      <c r="AF146" s="245"/>
      <c r="AG146" s="569"/>
    </row>
    <row r="147" spans="1:33" ht="24">
      <c r="A147" s="66">
        <v>2353</v>
      </c>
      <c r="B147" s="115" t="s">
        <v>155</v>
      </c>
      <c r="C147" s="474">
        <f t="shared" si="79"/>
        <v>0</v>
      </c>
      <c r="D147" s="505">
        <f t="shared" si="79"/>
        <v>0</v>
      </c>
      <c r="E147" s="245">
        <f t="shared" si="80"/>
        <v>0</v>
      </c>
      <c r="F147" s="508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245"/>
      <c r="S147" s="568">
        <f t="shared" si="71"/>
        <v>0</v>
      </c>
      <c r="T147" s="508"/>
      <c r="U147" s="123"/>
      <c r="V147" s="123"/>
      <c r="W147" s="123"/>
      <c r="X147" s="123"/>
      <c r="Y147" s="123"/>
      <c r="Z147" s="245"/>
      <c r="AA147" s="568">
        <f t="shared" si="81"/>
        <v>0</v>
      </c>
      <c r="AB147" s="508"/>
      <c r="AC147" s="123"/>
      <c r="AD147" s="123"/>
      <c r="AE147" s="123"/>
      <c r="AF147" s="245"/>
      <c r="AG147" s="569"/>
    </row>
    <row r="148" spans="1:33" ht="24">
      <c r="A148" s="66">
        <v>2354</v>
      </c>
      <c r="B148" s="115" t="s">
        <v>156</v>
      </c>
      <c r="C148" s="474">
        <f t="shared" si="79"/>
        <v>0</v>
      </c>
      <c r="D148" s="505">
        <f t="shared" si="79"/>
        <v>0</v>
      </c>
      <c r="E148" s="245">
        <f t="shared" si="80"/>
        <v>0</v>
      </c>
      <c r="F148" s="508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245"/>
      <c r="S148" s="568">
        <f t="shared" si="71"/>
        <v>0</v>
      </c>
      <c r="T148" s="508"/>
      <c r="U148" s="123"/>
      <c r="V148" s="123"/>
      <c r="W148" s="123"/>
      <c r="X148" s="123"/>
      <c r="Y148" s="123"/>
      <c r="Z148" s="245"/>
      <c r="AA148" s="568">
        <f t="shared" si="81"/>
        <v>0</v>
      </c>
      <c r="AB148" s="508"/>
      <c r="AC148" s="123"/>
      <c r="AD148" s="123"/>
      <c r="AE148" s="123"/>
      <c r="AF148" s="245"/>
      <c r="AG148" s="569"/>
    </row>
    <row r="149" spans="1:33" ht="24">
      <c r="A149" s="66">
        <v>2355</v>
      </c>
      <c r="B149" s="115" t="s">
        <v>157</v>
      </c>
      <c r="C149" s="474">
        <f t="shared" si="79"/>
        <v>0</v>
      </c>
      <c r="D149" s="505">
        <f t="shared" si="79"/>
        <v>0</v>
      </c>
      <c r="E149" s="245">
        <f t="shared" si="80"/>
        <v>0</v>
      </c>
      <c r="F149" s="508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245"/>
      <c r="S149" s="568">
        <f t="shared" si="71"/>
        <v>0</v>
      </c>
      <c r="T149" s="508"/>
      <c r="U149" s="123"/>
      <c r="V149" s="123"/>
      <c r="W149" s="123"/>
      <c r="X149" s="123"/>
      <c r="Y149" s="123"/>
      <c r="Z149" s="245"/>
      <c r="AA149" s="568">
        <f t="shared" si="81"/>
        <v>0</v>
      </c>
      <c r="AB149" s="508"/>
      <c r="AC149" s="123"/>
      <c r="AD149" s="123"/>
      <c r="AE149" s="123"/>
      <c r="AF149" s="245"/>
      <c r="AG149" s="569"/>
    </row>
    <row r="150" spans="1:33" ht="24">
      <c r="A150" s="66">
        <v>2359</v>
      </c>
      <c r="B150" s="115" t="s">
        <v>158</v>
      </c>
      <c r="C150" s="474">
        <f t="shared" si="79"/>
        <v>0</v>
      </c>
      <c r="D150" s="505">
        <f t="shared" si="79"/>
        <v>0</v>
      </c>
      <c r="E150" s="245">
        <f t="shared" si="80"/>
        <v>0</v>
      </c>
      <c r="F150" s="508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245"/>
      <c r="S150" s="568">
        <f t="shared" si="71"/>
        <v>0</v>
      </c>
      <c r="T150" s="508"/>
      <c r="U150" s="123"/>
      <c r="V150" s="123"/>
      <c r="W150" s="123"/>
      <c r="X150" s="123"/>
      <c r="Y150" s="123"/>
      <c r="Z150" s="245"/>
      <c r="AA150" s="568">
        <f t="shared" si="81"/>
        <v>0</v>
      </c>
      <c r="AB150" s="508"/>
      <c r="AC150" s="123"/>
      <c r="AD150" s="123"/>
      <c r="AE150" s="123"/>
      <c r="AF150" s="245"/>
      <c r="AG150" s="569"/>
    </row>
    <row r="151" spans="1:33" ht="24.75" customHeight="1">
      <c r="A151" s="246">
        <v>2360</v>
      </c>
      <c r="B151" s="115" t="s">
        <v>159</v>
      </c>
      <c r="C151" s="474">
        <f>SUM(C152:C158)</f>
        <v>0</v>
      </c>
      <c r="D151" s="505">
        <f>SUM(D152:D158)</f>
        <v>0</v>
      </c>
      <c r="E151" s="252">
        <f>SUM(E152:E158)</f>
        <v>0</v>
      </c>
      <c r="F151" s="505">
        <f>SUM(F152:F158)</f>
        <v>0</v>
      </c>
      <c r="G151" s="247">
        <f aca="true" t="shared" si="82" ref="G151:Q151">SUM(G152:G158)</f>
        <v>0</v>
      </c>
      <c r="H151" s="247">
        <f t="shared" si="82"/>
        <v>0</v>
      </c>
      <c r="I151" s="247">
        <f t="shared" si="82"/>
        <v>0</v>
      </c>
      <c r="J151" s="247">
        <f t="shared" si="82"/>
        <v>0</v>
      </c>
      <c r="K151" s="247">
        <f>SUM(K152:K158)</f>
        <v>0</v>
      </c>
      <c r="L151" s="247">
        <f t="shared" si="82"/>
        <v>0</v>
      </c>
      <c r="M151" s="247">
        <f t="shared" si="82"/>
        <v>0</v>
      </c>
      <c r="N151" s="247">
        <f t="shared" si="82"/>
        <v>0</v>
      </c>
      <c r="O151" s="247">
        <f t="shared" si="82"/>
        <v>0</v>
      </c>
      <c r="P151" s="247">
        <f t="shared" si="82"/>
        <v>0</v>
      </c>
      <c r="Q151" s="247">
        <f t="shared" si="82"/>
        <v>0</v>
      </c>
      <c r="R151" s="252">
        <f>SUM(R152:R158)</f>
        <v>0</v>
      </c>
      <c r="S151" s="116">
        <f>SUM(S152:S158)</f>
        <v>0</v>
      </c>
      <c r="T151" s="505">
        <f>SUM(T152:T158)</f>
        <v>0</v>
      </c>
      <c r="U151" s="247">
        <f aca="true" t="shared" si="83" ref="U151:AA151">SUM(U152:U158)</f>
        <v>0</v>
      </c>
      <c r="V151" s="247">
        <f t="shared" si="83"/>
        <v>0</v>
      </c>
      <c r="W151" s="247">
        <f t="shared" si="83"/>
        <v>0</v>
      </c>
      <c r="X151" s="247">
        <f t="shared" si="83"/>
        <v>0</v>
      </c>
      <c r="Y151" s="247">
        <f t="shared" si="83"/>
        <v>0</v>
      </c>
      <c r="Z151" s="252">
        <f t="shared" si="83"/>
        <v>0</v>
      </c>
      <c r="AA151" s="116">
        <f t="shared" si="83"/>
        <v>0</v>
      </c>
      <c r="AB151" s="505">
        <f>SUM(AB152:AB158)</f>
        <v>0</v>
      </c>
      <c r="AC151" s="247">
        <f>SUM(AC152:AC158)</f>
        <v>0</v>
      </c>
      <c r="AD151" s="247">
        <f>SUM(AD152:AD158)</f>
        <v>0</v>
      </c>
      <c r="AE151" s="247">
        <f>SUM(AE152:AE158)</f>
        <v>0</v>
      </c>
      <c r="AF151" s="252">
        <f>SUM(AF152:AF158)</f>
        <v>0</v>
      </c>
      <c r="AG151" s="570">
        <f>SUM(AG152:AG158)</f>
        <v>0</v>
      </c>
    </row>
    <row r="152" spans="1:33" ht="12">
      <c r="A152" s="65">
        <v>2361</v>
      </c>
      <c r="B152" s="115" t="s">
        <v>160</v>
      </c>
      <c r="C152" s="474">
        <f aca="true" t="shared" si="84" ref="C152:D159">SUM(E152,S152,AA152)</f>
        <v>0</v>
      </c>
      <c r="D152" s="505">
        <f t="shared" si="84"/>
        <v>0</v>
      </c>
      <c r="E152" s="245">
        <f aca="true" t="shared" si="85" ref="E152:E159">SUM(F152:R152)</f>
        <v>0</v>
      </c>
      <c r="F152" s="508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245"/>
      <c r="S152" s="568">
        <f t="shared" si="71"/>
        <v>0</v>
      </c>
      <c r="T152" s="508"/>
      <c r="U152" s="123"/>
      <c r="V152" s="123"/>
      <c r="W152" s="123"/>
      <c r="X152" s="123"/>
      <c r="Y152" s="123"/>
      <c r="Z152" s="245"/>
      <c r="AA152" s="568">
        <f aca="true" t="shared" si="86" ref="AA152:AA158">SUM(AB152:AF152)</f>
        <v>0</v>
      </c>
      <c r="AB152" s="508"/>
      <c r="AC152" s="123"/>
      <c r="AD152" s="123"/>
      <c r="AE152" s="123"/>
      <c r="AF152" s="245"/>
      <c r="AG152" s="569"/>
    </row>
    <row r="153" spans="1:33" ht="24">
      <c r="A153" s="65">
        <v>2362</v>
      </c>
      <c r="B153" s="115" t="s">
        <v>161</v>
      </c>
      <c r="C153" s="474">
        <f t="shared" si="84"/>
        <v>0</v>
      </c>
      <c r="D153" s="505">
        <f t="shared" si="84"/>
        <v>0</v>
      </c>
      <c r="E153" s="245">
        <f t="shared" si="85"/>
        <v>0</v>
      </c>
      <c r="F153" s="508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245"/>
      <c r="S153" s="568">
        <f t="shared" si="71"/>
        <v>0</v>
      </c>
      <c r="T153" s="508"/>
      <c r="U153" s="123"/>
      <c r="V153" s="123"/>
      <c r="W153" s="123"/>
      <c r="X153" s="123"/>
      <c r="Y153" s="123"/>
      <c r="Z153" s="245"/>
      <c r="AA153" s="568">
        <f t="shared" si="86"/>
        <v>0</v>
      </c>
      <c r="AB153" s="508"/>
      <c r="AC153" s="123"/>
      <c r="AD153" s="123"/>
      <c r="AE153" s="123"/>
      <c r="AF153" s="245"/>
      <c r="AG153" s="569"/>
    </row>
    <row r="154" spans="1:33" ht="12">
      <c r="A154" s="65">
        <v>2363</v>
      </c>
      <c r="B154" s="115" t="s">
        <v>162</v>
      </c>
      <c r="C154" s="474">
        <f t="shared" si="84"/>
        <v>0</v>
      </c>
      <c r="D154" s="505">
        <f t="shared" si="84"/>
        <v>0</v>
      </c>
      <c r="E154" s="245">
        <f t="shared" si="85"/>
        <v>0</v>
      </c>
      <c r="F154" s="508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245"/>
      <c r="S154" s="568">
        <f t="shared" si="71"/>
        <v>0</v>
      </c>
      <c r="T154" s="508"/>
      <c r="U154" s="123"/>
      <c r="V154" s="123"/>
      <c r="W154" s="123"/>
      <c r="X154" s="123"/>
      <c r="Y154" s="123"/>
      <c r="Z154" s="245"/>
      <c r="AA154" s="568">
        <f t="shared" si="86"/>
        <v>0</v>
      </c>
      <c r="AB154" s="508"/>
      <c r="AC154" s="123"/>
      <c r="AD154" s="123"/>
      <c r="AE154" s="123"/>
      <c r="AF154" s="245"/>
      <c r="AG154" s="569"/>
    </row>
    <row r="155" spans="1:33" ht="12">
      <c r="A155" s="65">
        <v>2364</v>
      </c>
      <c r="B155" s="115" t="s">
        <v>163</v>
      </c>
      <c r="C155" s="474">
        <f t="shared" si="84"/>
        <v>0</v>
      </c>
      <c r="D155" s="505">
        <f t="shared" si="84"/>
        <v>0</v>
      </c>
      <c r="E155" s="245">
        <f t="shared" si="85"/>
        <v>0</v>
      </c>
      <c r="F155" s="508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245"/>
      <c r="S155" s="568">
        <f t="shared" si="71"/>
        <v>0</v>
      </c>
      <c r="T155" s="508"/>
      <c r="U155" s="123"/>
      <c r="V155" s="123"/>
      <c r="W155" s="123"/>
      <c r="X155" s="123"/>
      <c r="Y155" s="123"/>
      <c r="Z155" s="245"/>
      <c r="AA155" s="568">
        <f t="shared" si="86"/>
        <v>0</v>
      </c>
      <c r="AB155" s="508"/>
      <c r="AC155" s="123"/>
      <c r="AD155" s="123"/>
      <c r="AE155" s="123"/>
      <c r="AF155" s="245"/>
      <c r="AG155" s="569"/>
    </row>
    <row r="156" spans="1:33" ht="12.75" customHeight="1">
      <c r="A156" s="65">
        <v>2365</v>
      </c>
      <c r="B156" s="115" t="s">
        <v>164</v>
      </c>
      <c r="C156" s="474">
        <f t="shared" si="84"/>
        <v>0</v>
      </c>
      <c r="D156" s="505">
        <f t="shared" si="84"/>
        <v>0</v>
      </c>
      <c r="E156" s="245">
        <f t="shared" si="85"/>
        <v>0</v>
      </c>
      <c r="F156" s="508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245"/>
      <c r="S156" s="568">
        <f t="shared" si="71"/>
        <v>0</v>
      </c>
      <c r="T156" s="508"/>
      <c r="U156" s="123"/>
      <c r="V156" s="123"/>
      <c r="W156" s="123"/>
      <c r="X156" s="123"/>
      <c r="Y156" s="123"/>
      <c r="Z156" s="245"/>
      <c r="AA156" s="568">
        <f t="shared" si="86"/>
        <v>0</v>
      </c>
      <c r="AB156" s="508"/>
      <c r="AC156" s="123"/>
      <c r="AD156" s="123"/>
      <c r="AE156" s="123"/>
      <c r="AF156" s="245"/>
      <c r="AG156" s="569"/>
    </row>
    <row r="157" spans="1:33" ht="36">
      <c r="A157" s="65">
        <v>2366</v>
      </c>
      <c r="B157" s="115" t="s">
        <v>165</v>
      </c>
      <c r="C157" s="474">
        <f t="shared" si="84"/>
        <v>0</v>
      </c>
      <c r="D157" s="505">
        <f t="shared" si="84"/>
        <v>0</v>
      </c>
      <c r="E157" s="245">
        <f t="shared" si="85"/>
        <v>0</v>
      </c>
      <c r="F157" s="508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245"/>
      <c r="S157" s="568">
        <f t="shared" si="71"/>
        <v>0</v>
      </c>
      <c r="T157" s="508"/>
      <c r="U157" s="123"/>
      <c r="V157" s="123"/>
      <c r="W157" s="123"/>
      <c r="X157" s="123"/>
      <c r="Y157" s="123"/>
      <c r="Z157" s="245"/>
      <c r="AA157" s="568">
        <f t="shared" si="86"/>
        <v>0</v>
      </c>
      <c r="AB157" s="508"/>
      <c r="AC157" s="123"/>
      <c r="AD157" s="123"/>
      <c r="AE157" s="123"/>
      <c r="AF157" s="245"/>
      <c r="AG157" s="569"/>
    </row>
    <row r="158" spans="1:33" ht="48">
      <c r="A158" s="65">
        <v>2369</v>
      </c>
      <c r="B158" s="115" t="s">
        <v>166</v>
      </c>
      <c r="C158" s="474">
        <f t="shared" si="84"/>
        <v>0</v>
      </c>
      <c r="D158" s="505">
        <f t="shared" si="84"/>
        <v>0</v>
      </c>
      <c r="E158" s="245">
        <f t="shared" si="85"/>
        <v>0</v>
      </c>
      <c r="F158" s="508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245"/>
      <c r="S158" s="568">
        <f t="shared" si="71"/>
        <v>0</v>
      </c>
      <c r="T158" s="508"/>
      <c r="U158" s="123"/>
      <c r="V158" s="123"/>
      <c r="W158" s="123"/>
      <c r="X158" s="123"/>
      <c r="Y158" s="123"/>
      <c r="Z158" s="245"/>
      <c r="AA158" s="568">
        <f t="shared" si="86"/>
        <v>0</v>
      </c>
      <c r="AB158" s="508"/>
      <c r="AC158" s="123"/>
      <c r="AD158" s="123"/>
      <c r="AE158" s="123"/>
      <c r="AF158" s="245"/>
      <c r="AG158" s="569"/>
    </row>
    <row r="159" spans="1:33" ht="12">
      <c r="A159" s="233">
        <v>2370</v>
      </c>
      <c r="B159" s="162" t="s">
        <v>167</v>
      </c>
      <c r="C159" s="525">
        <f t="shared" si="84"/>
        <v>0</v>
      </c>
      <c r="D159" s="564">
        <f t="shared" si="84"/>
        <v>0</v>
      </c>
      <c r="E159" s="245">
        <f t="shared" si="85"/>
        <v>0</v>
      </c>
      <c r="F159" s="538"/>
      <c r="G159" s="253"/>
      <c r="H159" s="253"/>
      <c r="I159" s="253"/>
      <c r="J159" s="253"/>
      <c r="K159" s="253"/>
      <c r="L159" s="253"/>
      <c r="M159" s="253"/>
      <c r="N159" s="253"/>
      <c r="O159" s="253"/>
      <c r="P159" s="253"/>
      <c r="Q159" s="253"/>
      <c r="R159" s="258"/>
      <c r="S159" s="568">
        <f t="shared" si="71"/>
        <v>0</v>
      </c>
      <c r="T159" s="538"/>
      <c r="U159" s="253"/>
      <c r="V159" s="253"/>
      <c r="W159" s="253"/>
      <c r="X159" s="253"/>
      <c r="Y159" s="253"/>
      <c r="Z159" s="258"/>
      <c r="AA159" s="571">
        <f>SUM(AB159:AF159)</f>
        <v>0</v>
      </c>
      <c r="AB159" s="538"/>
      <c r="AC159" s="253"/>
      <c r="AD159" s="253"/>
      <c r="AE159" s="253"/>
      <c r="AF159" s="258"/>
      <c r="AG159" s="572"/>
    </row>
    <row r="160" spans="1:33" ht="12">
      <c r="A160" s="233">
        <v>2380</v>
      </c>
      <c r="B160" s="162" t="s">
        <v>168</v>
      </c>
      <c r="C160" s="525">
        <f>SUM(C161:C162)</f>
        <v>0</v>
      </c>
      <c r="D160" s="564">
        <f>SUM(D161:D162)</f>
        <v>0</v>
      </c>
      <c r="E160" s="239">
        <f>SUM(E161:E162)</f>
        <v>0</v>
      </c>
      <c r="F160" s="564">
        <f>SUM(F161:F162)</f>
        <v>0</v>
      </c>
      <c r="G160" s="234">
        <f aca="true" t="shared" si="87" ref="G160:Q160">SUM(G161:G162)</f>
        <v>0</v>
      </c>
      <c r="H160" s="234">
        <f t="shared" si="87"/>
        <v>0</v>
      </c>
      <c r="I160" s="234">
        <f t="shared" si="87"/>
        <v>0</v>
      </c>
      <c r="J160" s="234">
        <f t="shared" si="87"/>
        <v>0</v>
      </c>
      <c r="K160" s="234">
        <f>SUM(K161:K162)</f>
        <v>0</v>
      </c>
      <c r="L160" s="234">
        <f t="shared" si="87"/>
        <v>0</v>
      </c>
      <c r="M160" s="234">
        <f t="shared" si="87"/>
        <v>0</v>
      </c>
      <c r="N160" s="234">
        <f t="shared" si="87"/>
        <v>0</v>
      </c>
      <c r="O160" s="234">
        <f t="shared" si="87"/>
        <v>0</v>
      </c>
      <c r="P160" s="234">
        <f t="shared" si="87"/>
        <v>0</v>
      </c>
      <c r="Q160" s="234">
        <f t="shared" si="87"/>
        <v>0</v>
      </c>
      <c r="R160" s="239">
        <f>SUM(R161:R162)</f>
        <v>0</v>
      </c>
      <c r="S160" s="174">
        <f>SUM(S161:S162)</f>
        <v>0</v>
      </c>
      <c r="T160" s="564">
        <f>SUM(T161:T162)</f>
        <v>0</v>
      </c>
      <c r="U160" s="234">
        <f aca="true" t="shared" si="88" ref="U160:AA160">SUM(U161:U162)</f>
        <v>0</v>
      </c>
      <c r="V160" s="234">
        <f t="shared" si="88"/>
        <v>0</v>
      </c>
      <c r="W160" s="234">
        <f t="shared" si="88"/>
        <v>0</v>
      </c>
      <c r="X160" s="234">
        <f t="shared" si="88"/>
        <v>0</v>
      </c>
      <c r="Y160" s="234">
        <f t="shared" si="88"/>
        <v>0</v>
      </c>
      <c r="Z160" s="239">
        <f t="shared" si="88"/>
        <v>0</v>
      </c>
      <c r="AA160" s="174">
        <f t="shared" si="88"/>
        <v>0</v>
      </c>
      <c r="AB160" s="564">
        <f>SUM(AB161:AB162)</f>
        <v>0</v>
      </c>
      <c r="AC160" s="234">
        <f>SUM(AC161:AC162)</f>
        <v>0</v>
      </c>
      <c r="AD160" s="234">
        <f>SUM(AD161:AD162)</f>
        <v>0</v>
      </c>
      <c r="AE160" s="234">
        <f>SUM(AE161:AE162)</f>
        <v>0</v>
      </c>
      <c r="AF160" s="239">
        <f>SUM(AF161:AF162)</f>
        <v>0</v>
      </c>
      <c r="AG160" s="565">
        <f>SUM(AG161:AG162)</f>
        <v>0</v>
      </c>
    </row>
    <row r="161" spans="1:33" ht="12">
      <c r="A161" s="55">
        <v>2381</v>
      </c>
      <c r="B161" s="104" t="s">
        <v>169</v>
      </c>
      <c r="C161" s="469">
        <f aca="true" t="shared" si="89" ref="C161:D164">SUM(E161,S161,AA161)</f>
        <v>0</v>
      </c>
      <c r="D161" s="498">
        <f t="shared" si="89"/>
        <v>0</v>
      </c>
      <c r="E161" s="245">
        <f>SUM(F161:R161)</f>
        <v>0</v>
      </c>
      <c r="F161" s="501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242"/>
      <c r="S161" s="568">
        <f t="shared" si="71"/>
        <v>0</v>
      </c>
      <c r="T161" s="501"/>
      <c r="U161" s="112"/>
      <c r="V161" s="112"/>
      <c r="W161" s="112"/>
      <c r="X161" s="112"/>
      <c r="Y161" s="112"/>
      <c r="Z161" s="242"/>
      <c r="AA161" s="566">
        <f>SUM(AB161:AF161)</f>
        <v>0</v>
      </c>
      <c r="AB161" s="501"/>
      <c r="AC161" s="112"/>
      <c r="AD161" s="112"/>
      <c r="AE161" s="112"/>
      <c r="AF161" s="242"/>
      <c r="AG161" s="567"/>
    </row>
    <row r="162" spans="1:33" ht="24">
      <c r="A162" s="65">
        <v>2389</v>
      </c>
      <c r="B162" s="115" t="s">
        <v>170</v>
      </c>
      <c r="C162" s="474">
        <f t="shared" si="89"/>
        <v>0</v>
      </c>
      <c r="D162" s="505">
        <f t="shared" si="89"/>
        <v>0</v>
      </c>
      <c r="E162" s="245">
        <f>SUM(F162:R162)</f>
        <v>0</v>
      </c>
      <c r="F162" s="508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245"/>
      <c r="S162" s="568">
        <f t="shared" si="71"/>
        <v>0</v>
      </c>
      <c r="T162" s="508"/>
      <c r="U162" s="123"/>
      <c r="V162" s="123"/>
      <c r="W162" s="123"/>
      <c r="X162" s="123"/>
      <c r="Y162" s="123"/>
      <c r="Z162" s="245"/>
      <c r="AA162" s="568">
        <f>SUM(AB162:AF162)</f>
        <v>0</v>
      </c>
      <c r="AB162" s="508"/>
      <c r="AC162" s="123"/>
      <c r="AD162" s="123"/>
      <c r="AE162" s="123"/>
      <c r="AF162" s="245"/>
      <c r="AG162" s="569"/>
    </row>
    <row r="163" spans="1:33" ht="12">
      <c r="A163" s="233">
        <v>2390</v>
      </c>
      <c r="B163" s="162" t="s">
        <v>171</v>
      </c>
      <c r="C163" s="525">
        <f t="shared" si="89"/>
        <v>0</v>
      </c>
      <c r="D163" s="564">
        <f t="shared" si="89"/>
        <v>0</v>
      </c>
      <c r="E163" s="245">
        <f>SUM(F163:R163)</f>
        <v>0</v>
      </c>
      <c r="F163" s="538"/>
      <c r="G163" s="253"/>
      <c r="H163" s="253"/>
      <c r="I163" s="253"/>
      <c r="J163" s="253"/>
      <c r="K163" s="253"/>
      <c r="L163" s="253"/>
      <c r="M163" s="253"/>
      <c r="N163" s="253"/>
      <c r="O163" s="253"/>
      <c r="P163" s="253"/>
      <c r="Q163" s="253"/>
      <c r="R163" s="258"/>
      <c r="S163" s="568">
        <f t="shared" si="71"/>
        <v>0</v>
      </c>
      <c r="T163" s="538"/>
      <c r="U163" s="253"/>
      <c r="V163" s="253"/>
      <c r="W163" s="253"/>
      <c r="X163" s="253"/>
      <c r="Y163" s="253"/>
      <c r="Z163" s="258"/>
      <c r="AA163" s="571">
        <f>SUM(AB163:AF163)</f>
        <v>0</v>
      </c>
      <c r="AB163" s="538"/>
      <c r="AC163" s="253"/>
      <c r="AD163" s="253"/>
      <c r="AE163" s="253"/>
      <c r="AF163" s="258"/>
      <c r="AG163" s="572"/>
    </row>
    <row r="164" spans="1:33" ht="12">
      <c r="A164" s="88">
        <v>2400</v>
      </c>
      <c r="B164" s="226" t="s">
        <v>172</v>
      </c>
      <c r="C164" s="528">
        <f t="shared" si="89"/>
        <v>0</v>
      </c>
      <c r="D164" s="489">
        <f t="shared" si="89"/>
        <v>0</v>
      </c>
      <c r="E164" s="330">
        <f>SUM(F164:R164)</f>
        <v>0</v>
      </c>
      <c r="F164" s="576"/>
      <c r="G164" s="273"/>
      <c r="H164" s="273"/>
      <c r="I164" s="273"/>
      <c r="J164" s="273"/>
      <c r="K164" s="273"/>
      <c r="L164" s="273"/>
      <c r="M164" s="273"/>
      <c r="N164" s="273"/>
      <c r="O164" s="273"/>
      <c r="P164" s="273"/>
      <c r="Q164" s="273"/>
      <c r="R164" s="278"/>
      <c r="S164" s="568">
        <f t="shared" si="71"/>
        <v>0</v>
      </c>
      <c r="T164" s="576"/>
      <c r="U164" s="273"/>
      <c r="V164" s="273"/>
      <c r="W164" s="273"/>
      <c r="X164" s="273"/>
      <c r="Y164" s="273"/>
      <c r="Z164" s="278"/>
      <c r="AA164" s="577">
        <f>SUM(AB164:AF164)</f>
        <v>0</v>
      </c>
      <c r="AB164" s="576"/>
      <c r="AC164" s="273"/>
      <c r="AD164" s="273"/>
      <c r="AE164" s="273"/>
      <c r="AF164" s="278"/>
      <c r="AG164" s="578"/>
    </row>
    <row r="165" spans="1:33" ht="24">
      <c r="A165" s="88">
        <v>2500</v>
      </c>
      <c r="B165" s="226" t="s">
        <v>173</v>
      </c>
      <c r="C165" s="528">
        <f>SUM(C166,C171)</f>
        <v>0</v>
      </c>
      <c r="D165" s="489">
        <f>SUM(D166,D171)</f>
        <v>0</v>
      </c>
      <c r="E165" s="259">
        <f>SUM(E166,E171)</f>
        <v>0</v>
      </c>
      <c r="F165" s="489">
        <f>SUM(F166,F171)</f>
        <v>0</v>
      </c>
      <c r="G165" s="101">
        <f aca="true" t="shared" si="90" ref="G165:Q165">SUM(G166,G171)</f>
        <v>0</v>
      </c>
      <c r="H165" s="101">
        <f t="shared" si="90"/>
        <v>0</v>
      </c>
      <c r="I165" s="101">
        <f t="shared" si="90"/>
        <v>0</v>
      </c>
      <c r="J165" s="101">
        <f t="shared" si="90"/>
        <v>0</v>
      </c>
      <c r="K165" s="101">
        <f>SUM(K166,K171)</f>
        <v>0</v>
      </c>
      <c r="L165" s="101">
        <f t="shared" si="90"/>
        <v>0</v>
      </c>
      <c r="M165" s="101">
        <f t="shared" si="90"/>
        <v>0</v>
      </c>
      <c r="N165" s="101">
        <f t="shared" si="90"/>
        <v>0</v>
      </c>
      <c r="O165" s="101">
        <f t="shared" si="90"/>
        <v>0</v>
      </c>
      <c r="P165" s="101">
        <f t="shared" si="90"/>
        <v>0</v>
      </c>
      <c r="Q165" s="101">
        <f t="shared" si="90"/>
        <v>0</v>
      </c>
      <c r="R165" s="259">
        <f>SUM(R166,R171)</f>
        <v>0</v>
      </c>
      <c r="S165" s="89">
        <f>SUM(S166,S171)</f>
        <v>0</v>
      </c>
      <c r="T165" s="489">
        <f>SUM(T166,T171)</f>
        <v>0</v>
      </c>
      <c r="U165" s="101">
        <f aca="true" t="shared" si="91" ref="U165:AA165">SUM(U166,U171)</f>
        <v>0</v>
      </c>
      <c r="V165" s="101">
        <f t="shared" si="91"/>
        <v>0</v>
      </c>
      <c r="W165" s="101">
        <f t="shared" si="91"/>
        <v>0</v>
      </c>
      <c r="X165" s="101">
        <f t="shared" si="91"/>
        <v>0</v>
      </c>
      <c r="Y165" s="101">
        <f t="shared" si="91"/>
        <v>0</v>
      </c>
      <c r="Z165" s="259">
        <f t="shared" si="91"/>
        <v>0</v>
      </c>
      <c r="AA165" s="89">
        <f t="shared" si="91"/>
        <v>0</v>
      </c>
      <c r="AB165" s="489">
        <f>SUM(AB166,AB171)</f>
        <v>0</v>
      </c>
      <c r="AC165" s="101">
        <f>SUM(AC166,AC171)</f>
        <v>0</v>
      </c>
      <c r="AD165" s="101">
        <f>SUM(AD166,AD171)</f>
        <v>0</v>
      </c>
      <c r="AE165" s="101">
        <f>SUM(AE166,AE171)</f>
        <v>0</v>
      </c>
      <c r="AF165" s="259">
        <f>SUM(AF166,AF171)</f>
        <v>0</v>
      </c>
      <c r="AG165" s="563">
        <f>SUM(AG166,AG171)</f>
        <v>0</v>
      </c>
    </row>
    <row r="166" spans="1:33" ht="12">
      <c r="A166" s="260">
        <v>2510</v>
      </c>
      <c r="B166" s="104" t="s">
        <v>174</v>
      </c>
      <c r="C166" s="469">
        <f>SUM(C167:C170)</f>
        <v>0</v>
      </c>
      <c r="D166" s="498">
        <f>SUM(D167:D170)</f>
        <v>0</v>
      </c>
      <c r="E166" s="267">
        <f>SUM(E167:E170)</f>
        <v>0</v>
      </c>
      <c r="F166" s="498">
        <f>SUM(F167:F170)</f>
        <v>0</v>
      </c>
      <c r="G166" s="262">
        <f>SUM(G167:G170)</f>
        <v>0</v>
      </c>
      <c r="H166" s="262">
        <f aca="true" t="shared" si="92" ref="H166:S166">SUM(H167:H170)</f>
        <v>0</v>
      </c>
      <c r="I166" s="262">
        <f t="shared" si="92"/>
        <v>0</v>
      </c>
      <c r="J166" s="262">
        <f t="shared" si="92"/>
        <v>0</v>
      </c>
      <c r="K166" s="262">
        <f>SUM(K167:K170)</f>
        <v>0</v>
      </c>
      <c r="L166" s="262">
        <f t="shared" si="92"/>
        <v>0</v>
      </c>
      <c r="M166" s="262">
        <f t="shared" si="92"/>
        <v>0</v>
      </c>
      <c r="N166" s="262">
        <f t="shared" si="92"/>
        <v>0</v>
      </c>
      <c r="O166" s="262">
        <f t="shared" si="92"/>
        <v>0</v>
      </c>
      <c r="P166" s="262">
        <f t="shared" si="92"/>
        <v>0</v>
      </c>
      <c r="Q166" s="262">
        <f t="shared" si="92"/>
        <v>0</v>
      </c>
      <c r="R166" s="267">
        <f t="shared" si="92"/>
        <v>0</v>
      </c>
      <c r="S166" s="105">
        <f t="shared" si="92"/>
        <v>0</v>
      </c>
      <c r="T166" s="498">
        <f>SUM(T167:T170)</f>
        <v>0</v>
      </c>
      <c r="U166" s="262">
        <f aca="true" t="shared" si="93" ref="U166:AA166">SUM(U167:U170)</f>
        <v>0</v>
      </c>
      <c r="V166" s="262">
        <f t="shared" si="93"/>
        <v>0</v>
      </c>
      <c r="W166" s="262">
        <f t="shared" si="93"/>
        <v>0</v>
      </c>
      <c r="X166" s="262">
        <f t="shared" si="93"/>
        <v>0</v>
      </c>
      <c r="Y166" s="262">
        <f t="shared" si="93"/>
        <v>0</v>
      </c>
      <c r="Z166" s="267">
        <f t="shared" si="93"/>
        <v>0</v>
      </c>
      <c r="AA166" s="105">
        <f t="shared" si="93"/>
        <v>0</v>
      </c>
      <c r="AB166" s="498">
        <f>SUM(AB167:AB170)</f>
        <v>0</v>
      </c>
      <c r="AC166" s="262">
        <f>SUM(AC167:AC170)</f>
        <v>0</v>
      </c>
      <c r="AD166" s="262">
        <f>SUM(AD167:AD170)</f>
        <v>0</v>
      </c>
      <c r="AE166" s="262">
        <f>SUM(AE167:AE170)</f>
        <v>0</v>
      </c>
      <c r="AF166" s="267">
        <f>SUM(AF167:AF170)</f>
        <v>0</v>
      </c>
      <c r="AG166" s="579">
        <f>SUM(AG167:AG170)</f>
        <v>0</v>
      </c>
    </row>
    <row r="167" spans="1:33" ht="24">
      <c r="A167" s="66">
        <v>2512</v>
      </c>
      <c r="B167" s="115" t="s">
        <v>175</v>
      </c>
      <c r="C167" s="474">
        <f aca="true" t="shared" si="94" ref="C167:D172">SUM(E167,S167,AA167)</f>
        <v>0</v>
      </c>
      <c r="D167" s="505">
        <f t="shared" si="94"/>
        <v>0</v>
      </c>
      <c r="E167" s="245">
        <f aca="true" t="shared" si="95" ref="E167:E172">SUM(F167:R167)</f>
        <v>0</v>
      </c>
      <c r="F167" s="508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245"/>
      <c r="S167" s="568">
        <f aca="true" t="shared" si="96" ref="S167:S172">SUM(T167:Z167)</f>
        <v>0</v>
      </c>
      <c r="T167" s="508"/>
      <c r="U167" s="123"/>
      <c r="V167" s="123"/>
      <c r="W167" s="123"/>
      <c r="X167" s="123"/>
      <c r="Y167" s="123"/>
      <c r="Z167" s="245"/>
      <c r="AA167" s="568">
        <f>SUM(AB167:AF167)</f>
        <v>0</v>
      </c>
      <c r="AB167" s="508"/>
      <c r="AC167" s="123"/>
      <c r="AD167" s="123"/>
      <c r="AE167" s="123"/>
      <c r="AF167" s="245"/>
      <c r="AG167" s="569"/>
    </row>
    <row r="168" spans="1:33" ht="36">
      <c r="A168" s="66">
        <v>2513</v>
      </c>
      <c r="B168" s="115" t="s">
        <v>176</v>
      </c>
      <c r="C168" s="474">
        <f t="shared" si="94"/>
        <v>0</v>
      </c>
      <c r="D168" s="505">
        <f t="shared" si="94"/>
        <v>0</v>
      </c>
      <c r="E168" s="245">
        <f t="shared" si="95"/>
        <v>0</v>
      </c>
      <c r="F168" s="508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245"/>
      <c r="S168" s="568">
        <f t="shared" si="96"/>
        <v>0</v>
      </c>
      <c r="T168" s="508"/>
      <c r="U168" s="123"/>
      <c r="V168" s="123"/>
      <c r="W168" s="123"/>
      <c r="X168" s="123"/>
      <c r="Y168" s="123"/>
      <c r="Z168" s="245"/>
      <c r="AA168" s="568">
        <f>SUM(AB168:AF168)</f>
        <v>0</v>
      </c>
      <c r="AB168" s="508"/>
      <c r="AC168" s="123"/>
      <c r="AD168" s="123"/>
      <c r="AE168" s="123"/>
      <c r="AF168" s="245"/>
      <c r="AG168" s="569"/>
    </row>
    <row r="169" spans="1:33" ht="24">
      <c r="A169" s="66">
        <v>2515</v>
      </c>
      <c r="B169" s="115" t="s">
        <v>177</v>
      </c>
      <c r="C169" s="474">
        <f t="shared" si="94"/>
        <v>0</v>
      </c>
      <c r="D169" s="505">
        <f t="shared" si="94"/>
        <v>0</v>
      </c>
      <c r="E169" s="245">
        <f t="shared" si="95"/>
        <v>0</v>
      </c>
      <c r="F169" s="508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245"/>
      <c r="S169" s="568">
        <f t="shared" si="96"/>
        <v>0</v>
      </c>
      <c r="T169" s="508"/>
      <c r="U169" s="123"/>
      <c r="V169" s="123"/>
      <c r="W169" s="123"/>
      <c r="X169" s="123"/>
      <c r="Y169" s="123"/>
      <c r="Z169" s="245"/>
      <c r="AA169" s="568">
        <f>SUM(AB169:AF169)</f>
        <v>0</v>
      </c>
      <c r="AB169" s="508"/>
      <c r="AC169" s="123"/>
      <c r="AD169" s="123"/>
      <c r="AE169" s="123"/>
      <c r="AF169" s="245"/>
      <c r="AG169" s="569"/>
    </row>
    <row r="170" spans="1:33" ht="24">
      <c r="A170" s="66">
        <v>2519</v>
      </c>
      <c r="B170" s="115" t="s">
        <v>178</v>
      </c>
      <c r="C170" s="474">
        <f t="shared" si="94"/>
        <v>0</v>
      </c>
      <c r="D170" s="505">
        <f t="shared" si="94"/>
        <v>0</v>
      </c>
      <c r="E170" s="245">
        <f t="shared" si="95"/>
        <v>0</v>
      </c>
      <c r="F170" s="508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245"/>
      <c r="S170" s="568">
        <f t="shared" si="96"/>
        <v>0</v>
      </c>
      <c r="T170" s="508"/>
      <c r="U170" s="123"/>
      <c r="V170" s="123"/>
      <c r="W170" s="123"/>
      <c r="X170" s="123"/>
      <c r="Y170" s="123"/>
      <c r="Z170" s="245"/>
      <c r="AA170" s="568">
        <f>SUM(AB170:AF170)</f>
        <v>0</v>
      </c>
      <c r="AB170" s="508"/>
      <c r="AC170" s="123"/>
      <c r="AD170" s="123"/>
      <c r="AE170" s="123"/>
      <c r="AF170" s="245"/>
      <c r="AG170" s="569"/>
    </row>
    <row r="171" spans="1:33" ht="24">
      <c r="A171" s="246">
        <v>2520</v>
      </c>
      <c r="B171" s="115" t="s">
        <v>179</v>
      </c>
      <c r="C171" s="474">
        <f t="shared" si="94"/>
        <v>0</v>
      </c>
      <c r="D171" s="505">
        <f t="shared" si="94"/>
        <v>0</v>
      </c>
      <c r="E171" s="245">
        <f t="shared" si="95"/>
        <v>0</v>
      </c>
      <c r="F171" s="508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245"/>
      <c r="S171" s="568">
        <f t="shared" si="96"/>
        <v>0</v>
      </c>
      <c r="T171" s="508"/>
      <c r="U171" s="123"/>
      <c r="V171" s="123"/>
      <c r="W171" s="123"/>
      <c r="X171" s="123"/>
      <c r="Y171" s="123"/>
      <c r="Z171" s="245"/>
      <c r="AA171" s="568">
        <f>SUM(AB171:AF171)</f>
        <v>0</v>
      </c>
      <c r="AB171" s="508"/>
      <c r="AC171" s="123"/>
      <c r="AD171" s="123"/>
      <c r="AE171" s="123"/>
      <c r="AF171" s="245"/>
      <c r="AG171" s="569"/>
    </row>
    <row r="172" spans="1:33" s="282" customFormat="1" ht="48">
      <c r="A172" s="26">
        <v>2800</v>
      </c>
      <c r="B172" s="104" t="s">
        <v>180</v>
      </c>
      <c r="C172" s="469">
        <f t="shared" si="94"/>
        <v>0</v>
      </c>
      <c r="D172" s="498">
        <f t="shared" si="94"/>
        <v>0</v>
      </c>
      <c r="E172" s="63">
        <f t="shared" si="95"/>
        <v>0</v>
      </c>
      <c r="F172" s="471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63"/>
      <c r="S172" s="568">
        <f t="shared" si="96"/>
        <v>0</v>
      </c>
      <c r="T172" s="471"/>
      <c r="U172" s="58"/>
      <c r="V172" s="58"/>
      <c r="W172" s="58"/>
      <c r="X172" s="58"/>
      <c r="Y172" s="58"/>
      <c r="Z172" s="63"/>
      <c r="AA172" s="472">
        <f>SUM(AB172:AF172)</f>
        <v>0</v>
      </c>
      <c r="AB172" s="471"/>
      <c r="AC172" s="58"/>
      <c r="AD172" s="58"/>
      <c r="AE172" s="58"/>
      <c r="AF172" s="63"/>
      <c r="AG172" s="473"/>
    </row>
    <row r="173" spans="1:33" ht="12">
      <c r="A173" s="217">
        <v>3000</v>
      </c>
      <c r="B173" s="217" t="s">
        <v>181</v>
      </c>
      <c r="C173" s="558">
        <f>SUM(C174,C184)</f>
        <v>0</v>
      </c>
      <c r="D173" s="559">
        <f>SUM(D174,D184)</f>
        <v>0</v>
      </c>
      <c r="E173" s="560">
        <f>SUM(E174,E184)</f>
        <v>0</v>
      </c>
      <c r="F173" s="559">
        <f>SUM(F174,F184)</f>
        <v>0</v>
      </c>
      <c r="G173" s="561">
        <f aca="true" t="shared" si="97" ref="G173:Q173">SUM(G174,G184)</f>
        <v>0</v>
      </c>
      <c r="H173" s="561">
        <f t="shared" si="97"/>
        <v>0</v>
      </c>
      <c r="I173" s="561">
        <f t="shared" si="97"/>
        <v>0</v>
      </c>
      <c r="J173" s="561">
        <f t="shared" si="97"/>
        <v>0</v>
      </c>
      <c r="K173" s="561">
        <f>SUM(K174,K184)</f>
        <v>0</v>
      </c>
      <c r="L173" s="561">
        <f t="shared" si="97"/>
        <v>0</v>
      </c>
      <c r="M173" s="561">
        <f t="shared" si="97"/>
        <v>0</v>
      </c>
      <c r="N173" s="561">
        <f t="shared" si="97"/>
        <v>0</v>
      </c>
      <c r="O173" s="561">
        <f t="shared" si="97"/>
        <v>0</v>
      </c>
      <c r="P173" s="561">
        <f t="shared" si="97"/>
        <v>0</v>
      </c>
      <c r="Q173" s="561">
        <f t="shared" si="97"/>
        <v>0</v>
      </c>
      <c r="R173" s="560">
        <f>SUM(R174,R184)</f>
        <v>0</v>
      </c>
      <c r="S173" s="559">
        <f>SUM(S174,S184)</f>
        <v>0</v>
      </c>
      <c r="T173" s="559">
        <f>SUM(T174,T184)</f>
        <v>0</v>
      </c>
      <c r="U173" s="561">
        <f aca="true" t="shared" si="98" ref="U173:AA173">SUM(U174,U184)</f>
        <v>0</v>
      </c>
      <c r="V173" s="561">
        <f t="shared" si="98"/>
        <v>0</v>
      </c>
      <c r="W173" s="561">
        <f t="shared" si="98"/>
        <v>0</v>
      </c>
      <c r="X173" s="561">
        <f t="shared" si="98"/>
        <v>0</v>
      </c>
      <c r="Y173" s="561">
        <f t="shared" si="98"/>
        <v>0</v>
      </c>
      <c r="Z173" s="560">
        <f t="shared" si="98"/>
        <v>0</v>
      </c>
      <c r="AA173" s="559">
        <f t="shared" si="98"/>
        <v>0</v>
      </c>
      <c r="AB173" s="559">
        <f>SUM(AB174,AB184)</f>
        <v>0</v>
      </c>
      <c r="AC173" s="219">
        <f>SUM(AC174,AC184)</f>
        <v>0</v>
      </c>
      <c r="AD173" s="219">
        <f>SUM(AD174,AD184)</f>
        <v>0</v>
      </c>
      <c r="AE173" s="219">
        <f>SUM(AE174,AE184)</f>
        <v>0</v>
      </c>
      <c r="AF173" s="224">
        <f>SUM(AF174,AF184)</f>
        <v>0</v>
      </c>
      <c r="AG173" s="562">
        <f>SUM(AG174,AG184)</f>
        <v>0</v>
      </c>
    </row>
    <row r="174" spans="1:33" ht="24">
      <c r="A174" s="88">
        <v>3200</v>
      </c>
      <c r="B174" s="283" t="s">
        <v>182</v>
      </c>
      <c r="C174" s="528">
        <f>SUM(C175,C179)</f>
        <v>0</v>
      </c>
      <c r="D174" s="489">
        <f>SUM(D175,D179)</f>
        <v>0</v>
      </c>
      <c r="E174" s="259">
        <f>SUM(E175,E179)</f>
        <v>0</v>
      </c>
      <c r="F174" s="489">
        <f>SUM(F175,F179)</f>
        <v>0</v>
      </c>
      <c r="G174" s="101">
        <f aca="true" t="shared" si="99" ref="G174:Q174">SUM(G175,G179)</f>
        <v>0</v>
      </c>
      <c r="H174" s="101">
        <f t="shared" si="99"/>
        <v>0</v>
      </c>
      <c r="I174" s="101">
        <f t="shared" si="99"/>
        <v>0</v>
      </c>
      <c r="J174" s="101">
        <f t="shared" si="99"/>
        <v>0</v>
      </c>
      <c r="K174" s="101">
        <f>SUM(K175,K179)</f>
        <v>0</v>
      </c>
      <c r="L174" s="101">
        <f t="shared" si="99"/>
        <v>0</v>
      </c>
      <c r="M174" s="101">
        <f t="shared" si="99"/>
        <v>0</v>
      </c>
      <c r="N174" s="101">
        <f t="shared" si="99"/>
        <v>0</v>
      </c>
      <c r="O174" s="101">
        <f t="shared" si="99"/>
        <v>0</v>
      </c>
      <c r="P174" s="101">
        <f t="shared" si="99"/>
        <v>0</v>
      </c>
      <c r="Q174" s="101">
        <f t="shared" si="99"/>
        <v>0</v>
      </c>
      <c r="R174" s="259">
        <f>SUM(R175,R179)</f>
        <v>0</v>
      </c>
      <c r="S174" s="89">
        <f>SUM(S175,S179)</f>
        <v>0</v>
      </c>
      <c r="T174" s="489">
        <f>SUM(T175,T179)</f>
        <v>0</v>
      </c>
      <c r="U174" s="101">
        <f aca="true" t="shared" si="100" ref="U174:AA174">SUM(U175,U179)</f>
        <v>0</v>
      </c>
      <c r="V174" s="101">
        <f t="shared" si="100"/>
        <v>0</v>
      </c>
      <c r="W174" s="101">
        <f t="shared" si="100"/>
        <v>0</v>
      </c>
      <c r="X174" s="101">
        <f t="shared" si="100"/>
        <v>0</v>
      </c>
      <c r="Y174" s="101">
        <f t="shared" si="100"/>
        <v>0</v>
      </c>
      <c r="Z174" s="259">
        <f t="shared" si="100"/>
        <v>0</v>
      </c>
      <c r="AA174" s="89">
        <f t="shared" si="100"/>
        <v>0</v>
      </c>
      <c r="AB174" s="489">
        <f>SUM(AB175,AB179)</f>
        <v>0</v>
      </c>
      <c r="AC174" s="101">
        <f>SUM(AC175,AC179)</f>
        <v>0</v>
      </c>
      <c r="AD174" s="101">
        <f>SUM(AD175,AD179)</f>
        <v>0</v>
      </c>
      <c r="AE174" s="101">
        <f>SUM(AE175,AE179)</f>
        <v>0</v>
      </c>
      <c r="AF174" s="259">
        <f>SUM(AF175,AF179)</f>
        <v>0</v>
      </c>
      <c r="AG174" s="563">
        <f>SUM(AG175,AG179)</f>
        <v>0</v>
      </c>
    </row>
    <row r="175" spans="1:33" ht="50.25" customHeight="1">
      <c r="A175" s="260">
        <v>3260</v>
      </c>
      <c r="B175" s="104" t="s">
        <v>183</v>
      </c>
      <c r="C175" s="469">
        <f>SUM(C176:C178)</f>
        <v>0</v>
      </c>
      <c r="D175" s="498">
        <f>SUM(D176:D178)</f>
        <v>0</v>
      </c>
      <c r="E175" s="267">
        <f>SUM(E176:E178)</f>
        <v>0</v>
      </c>
      <c r="F175" s="498">
        <f>SUM(F176:F178)</f>
        <v>0</v>
      </c>
      <c r="G175" s="262">
        <f aca="true" t="shared" si="101" ref="G175:Q175">SUM(G176:G178)</f>
        <v>0</v>
      </c>
      <c r="H175" s="262">
        <f t="shared" si="101"/>
        <v>0</v>
      </c>
      <c r="I175" s="262">
        <f t="shared" si="101"/>
        <v>0</v>
      </c>
      <c r="J175" s="262">
        <f t="shared" si="101"/>
        <v>0</v>
      </c>
      <c r="K175" s="262">
        <f>SUM(K176:K178)</f>
        <v>0</v>
      </c>
      <c r="L175" s="262">
        <f t="shared" si="101"/>
        <v>0</v>
      </c>
      <c r="M175" s="262">
        <f t="shared" si="101"/>
        <v>0</v>
      </c>
      <c r="N175" s="262">
        <f t="shared" si="101"/>
        <v>0</v>
      </c>
      <c r="O175" s="262">
        <f t="shared" si="101"/>
        <v>0</v>
      </c>
      <c r="P175" s="262">
        <f t="shared" si="101"/>
        <v>0</v>
      </c>
      <c r="Q175" s="262">
        <f t="shared" si="101"/>
        <v>0</v>
      </c>
      <c r="R175" s="267">
        <f>SUM(R176:R178)</f>
        <v>0</v>
      </c>
      <c r="S175" s="105">
        <f>SUM(S176:S178)</f>
        <v>0</v>
      </c>
      <c r="T175" s="498">
        <f>SUM(T176:T178)</f>
        <v>0</v>
      </c>
      <c r="U175" s="262">
        <f aca="true" t="shared" si="102" ref="U175:AA175">SUM(U176:U178)</f>
        <v>0</v>
      </c>
      <c r="V175" s="262">
        <f t="shared" si="102"/>
        <v>0</v>
      </c>
      <c r="W175" s="262">
        <f t="shared" si="102"/>
        <v>0</v>
      </c>
      <c r="X175" s="262">
        <f t="shared" si="102"/>
        <v>0</v>
      </c>
      <c r="Y175" s="262">
        <f t="shared" si="102"/>
        <v>0</v>
      </c>
      <c r="Z175" s="267">
        <f t="shared" si="102"/>
        <v>0</v>
      </c>
      <c r="AA175" s="105">
        <f t="shared" si="102"/>
        <v>0</v>
      </c>
      <c r="AB175" s="498">
        <f>SUM(AB176:AB178)</f>
        <v>0</v>
      </c>
      <c r="AC175" s="262">
        <f>SUM(AC176:AC178)</f>
        <v>0</v>
      </c>
      <c r="AD175" s="262">
        <f>SUM(AD176:AD178)</f>
        <v>0</v>
      </c>
      <c r="AE175" s="262">
        <f>SUM(AE176:AE178)</f>
        <v>0</v>
      </c>
      <c r="AF175" s="267">
        <f>SUM(AF176:AF178)</f>
        <v>0</v>
      </c>
      <c r="AG175" s="574">
        <f>SUM(AG176:AG178)</f>
        <v>0</v>
      </c>
    </row>
    <row r="176" spans="1:33" ht="24">
      <c r="A176" s="66">
        <v>3261</v>
      </c>
      <c r="B176" s="115" t="s">
        <v>184</v>
      </c>
      <c r="C176" s="474">
        <f aca="true" t="shared" si="103" ref="C176:D178">SUM(E176,S176,AA176)</f>
        <v>0</v>
      </c>
      <c r="D176" s="505">
        <f t="shared" si="103"/>
        <v>0</v>
      </c>
      <c r="E176" s="245">
        <f>SUM(F176:R176)</f>
        <v>0</v>
      </c>
      <c r="F176" s="508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245"/>
      <c r="S176" s="568">
        <f aca="true" t="shared" si="104" ref="S176:S186">SUM(T176:Z176)</f>
        <v>0</v>
      </c>
      <c r="T176" s="508"/>
      <c r="U176" s="123"/>
      <c r="V176" s="123"/>
      <c r="W176" s="123"/>
      <c r="X176" s="123"/>
      <c r="Y176" s="123"/>
      <c r="Z176" s="245"/>
      <c r="AA176" s="568">
        <f>SUM(AB176:AF176)</f>
        <v>0</v>
      </c>
      <c r="AB176" s="508"/>
      <c r="AC176" s="123"/>
      <c r="AD176" s="123"/>
      <c r="AE176" s="123"/>
      <c r="AF176" s="245"/>
      <c r="AG176" s="569"/>
    </row>
    <row r="177" spans="1:33" ht="36">
      <c r="A177" s="66">
        <v>3262</v>
      </c>
      <c r="B177" s="115" t="s">
        <v>185</v>
      </c>
      <c r="C177" s="474">
        <f t="shared" si="103"/>
        <v>0</v>
      </c>
      <c r="D177" s="505">
        <f t="shared" si="103"/>
        <v>0</v>
      </c>
      <c r="E177" s="245">
        <f>SUM(F177:R177)</f>
        <v>0</v>
      </c>
      <c r="F177" s="508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245"/>
      <c r="S177" s="568">
        <f t="shared" si="104"/>
        <v>0</v>
      </c>
      <c r="T177" s="508"/>
      <c r="U177" s="123"/>
      <c r="V177" s="123"/>
      <c r="W177" s="123"/>
      <c r="X177" s="123"/>
      <c r="Y177" s="123"/>
      <c r="Z177" s="245"/>
      <c r="AA177" s="568">
        <f>SUM(AB177:AF177)</f>
        <v>0</v>
      </c>
      <c r="AB177" s="508"/>
      <c r="AC177" s="123"/>
      <c r="AD177" s="123"/>
      <c r="AE177" s="123"/>
      <c r="AF177" s="245"/>
      <c r="AG177" s="569"/>
    </row>
    <row r="178" spans="1:33" ht="24">
      <c r="A178" s="66">
        <v>3263</v>
      </c>
      <c r="B178" s="115" t="s">
        <v>186</v>
      </c>
      <c r="C178" s="474">
        <f t="shared" si="103"/>
        <v>0</v>
      </c>
      <c r="D178" s="505">
        <f t="shared" si="103"/>
        <v>0</v>
      </c>
      <c r="E178" s="245">
        <f>SUM(F178:R178)</f>
        <v>0</v>
      </c>
      <c r="F178" s="508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245"/>
      <c r="S178" s="568">
        <f t="shared" si="104"/>
        <v>0</v>
      </c>
      <c r="T178" s="508"/>
      <c r="U178" s="123"/>
      <c r="V178" s="123"/>
      <c r="W178" s="123"/>
      <c r="X178" s="123"/>
      <c r="Y178" s="123"/>
      <c r="Z178" s="245"/>
      <c r="AA178" s="568">
        <f>SUM(AB178:AF178)</f>
        <v>0</v>
      </c>
      <c r="AB178" s="508"/>
      <c r="AC178" s="123"/>
      <c r="AD178" s="123"/>
      <c r="AE178" s="123"/>
      <c r="AF178" s="245"/>
      <c r="AG178" s="569"/>
    </row>
    <row r="179" spans="1:33" ht="84">
      <c r="A179" s="260">
        <v>3290</v>
      </c>
      <c r="B179" s="104" t="s">
        <v>187</v>
      </c>
      <c r="C179" s="469">
        <f>SUM(C180:C183)</f>
        <v>0</v>
      </c>
      <c r="D179" s="580">
        <f>SUM(D180:D183)</f>
        <v>0</v>
      </c>
      <c r="E179" s="267">
        <f>SUM(E180:E183)</f>
        <v>0</v>
      </c>
      <c r="F179" s="498">
        <f>SUM(F180:F183)</f>
        <v>0</v>
      </c>
      <c r="G179" s="262">
        <f aca="true" t="shared" si="105" ref="G179:Q179">SUM(G180:G183)</f>
        <v>0</v>
      </c>
      <c r="H179" s="262">
        <f t="shared" si="105"/>
        <v>0</v>
      </c>
      <c r="I179" s="262">
        <f t="shared" si="105"/>
        <v>0</v>
      </c>
      <c r="J179" s="262">
        <f t="shared" si="105"/>
        <v>0</v>
      </c>
      <c r="K179" s="262">
        <f>SUM(K180:K183)</f>
        <v>0</v>
      </c>
      <c r="L179" s="262">
        <f t="shared" si="105"/>
        <v>0</v>
      </c>
      <c r="M179" s="262">
        <f t="shared" si="105"/>
        <v>0</v>
      </c>
      <c r="N179" s="262">
        <f t="shared" si="105"/>
        <v>0</v>
      </c>
      <c r="O179" s="262">
        <f t="shared" si="105"/>
        <v>0</v>
      </c>
      <c r="P179" s="262">
        <f t="shared" si="105"/>
        <v>0</v>
      </c>
      <c r="Q179" s="262">
        <f t="shared" si="105"/>
        <v>0</v>
      </c>
      <c r="R179" s="267">
        <f>SUM(R180:R183)</f>
        <v>0</v>
      </c>
      <c r="S179" s="105">
        <f>SUM(S180:S183)</f>
        <v>0</v>
      </c>
      <c r="T179" s="498">
        <f>SUM(T180:T183)</f>
        <v>0</v>
      </c>
      <c r="U179" s="262">
        <f aca="true" t="shared" si="106" ref="U179:AA179">SUM(U180:U183)</f>
        <v>0</v>
      </c>
      <c r="V179" s="262">
        <f t="shared" si="106"/>
        <v>0</v>
      </c>
      <c r="W179" s="262">
        <f t="shared" si="106"/>
        <v>0</v>
      </c>
      <c r="X179" s="262">
        <f t="shared" si="106"/>
        <v>0</v>
      </c>
      <c r="Y179" s="262">
        <f t="shared" si="106"/>
        <v>0</v>
      </c>
      <c r="Z179" s="267">
        <f t="shared" si="106"/>
        <v>0</v>
      </c>
      <c r="AA179" s="105">
        <f t="shared" si="106"/>
        <v>0</v>
      </c>
      <c r="AB179" s="498">
        <f>SUM(AB180:AB183)</f>
        <v>0</v>
      </c>
      <c r="AC179" s="262">
        <f>SUM(AC180:AC183)</f>
        <v>0</v>
      </c>
      <c r="AD179" s="262">
        <f>SUM(AD180:AD183)</f>
        <v>0</v>
      </c>
      <c r="AE179" s="262">
        <f>SUM(AE180:AE183)</f>
        <v>0</v>
      </c>
      <c r="AF179" s="267">
        <f>SUM(AF180:AF183)</f>
        <v>0</v>
      </c>
      <c r="AG179" s="581">
        <f>SUM(AG180:AG183)</f>
        <v>0</v>
      </c>
    </row>
    <row r="180" spans="1:33" ht="72">
      <c r="A180" s="66">
        <v>3291</v>
      </c>
      <c r="B180" s="115" t="s">
        <v>188</v>
      </c>
      <c r="C180" s="474">
        <f aca="true" t="shared" si="107" ref="C180:D183">SUM(E180,S180,AA180)</f>
        <v>0</v>
      </c>
      <c r="D180" s="505">
        <f t="shared" si="107"/>
        <v>0</v>
      </c>
      <c r="E180" s="245">
        <f>SUM(F180:R180)</f>
        <v>0</v>
      </c>
      <c r="F180" s="508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245"/>
      <c r="S180" s="568">
        <f t="shared" si="104"/>
        <v>0</v>
      </c>
      <c r="T180" s="508"/>
      <c r="U180" s="123"/>
      <c r="V180" s="123"/>
      <c r="W180" s="123"/>
      <c r="X180" s="123"/>
      <c r="Y180" s="123"/>
      <c r="Z180" s="245"/>
      <c r="AA180" s="568">
        <f>SUM(AB180:AF180)</f>
        <v>0</v>
      </c>
      <c r="AB180" s="508"/>
      <c r="AC180" s="123"/>
      <c r="AD180" s="123"/>
      <c r="AE180" s="123"/>
      <c r="AF180" s="245"/>
      <c r="AG180" s="569"/>
    </row>
    <row r="181" spans="1:33" ht="82.5" customHeight="1">
      <c r="A181" s="66">
        <v>3292</v>
      </c>
      <c r="B181" s="115" t="s">
        <v>189</v>
      </c>
      <c r="C181" s="474">
        <f t="shared" si="107"/>
        <v>0</v>
      </c>
      <c r="D181" s="505">
        <f t="shared" si="107"/>
        <v>0</v>
      </c>
      <c r="E181" s="245">
        <f>SUM(F181:R181)</f>
        <v>0</v>
      </c>
      <c r="F181" s="508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245"/>
      <c r="S181" s="568">
        <f t="shared" si="104"/>
        <v>0</v>
      </c>
      <c r="T181" s="508"/>
      <c r="U181" s="123"/>
      <c r="V181" s="123"/>
      <c r="W181" s="123"/>
      <c r="X181" s="123"/>
      <c r="Y181" s="123"/>
      <c r="Z181" s="245"/>
      <c r="AA181" s="568">
        <f>SUM(AB181:AF181)</f>
        <v>0</v>
      </c>
      <c r="AB181" s="508"/>
      <c r="AC181" s="123"/>
      <c r="AD181" s="123"/>
      <c r="AE181" s="123"/>
      <c r="AF181" s="245"/>
      <c r="AG181" s="569"/>
    </row>
    <row r="182" spans="1:33" ht="72">
      <c r="A182" s="66">
        <v>3293</v>
      </c>
      <c r="B182" s="115" t="s">
        <v>190</v>
      </c>
      <c r="C182" s="474">
        <f t="shared" si="107"/>
        <v>0</v>
      </c>
      <c r="D182" s="505">
        <f t="shared" si="107"/>
        <v>0</v>
      </c>
      <c r="E182" s="245">
        <f>SUM(F182:R182)</f>
        <v>0</v>
      </c>
      <c r="F182" s="508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245"/>
      <c r="S182" s="568">
        <f t="shared" si="104"/>
        <v>0</v>
      </c>
      <c r="T182" s="508"/>
      <c r="U182" s="123"/>
      <c r="V182" s="123"/>
      <c r="W182" s="123"/>
      <c r="X182" s="123"/>
      <c r="Y182" s="123"/>
      <c r="Z182" s="245"/>
      <c r="AA182" s="568">
        <f>SUM(AB182:AF182)</f>
        <v>0</v>
      </c>
      <c r="AB182" s="508"/>
      <c r="AC182" s="123"/>
      <c r="AD182" s="123"/>
      <c r="AE182" s="123"/>
      <c r="AF182" s="245"/>
      <c r="AG182" s="569"/>
    </row>
    <row r="183" spans="1:33" ht="60">
      <c r="A183" s="288">
        <v>3294</v>
      </c>
      <c r="B183" s="115" t="s">
        <v>191</v>
      </c>
      <c r="C183" s="582">
        <f t="shared" si="107"/>
        <v>0</v>
      </c>
      <c r="D183" s="580">
        <f t="shared" si="107"/>
        <v>0</v>
      </c>
      <c r="E183" s="245">
        <f>SUM(F183:R183)</f>
        <v>0</v>
      </c>
      <c r="F183" s="583"/>
      <c r="G183" s="290"/>
      <c r="H183" s="290"/>
      <c r="I183" s="290"/>
      <c r="J183" s="290"/>
      <c r="K183" s="290"/>
      <c r="L183" s="290"/>
      <c r="M183" s="290"/>
      <c r="N183" s="290"/>
      <c r="O183" s="290"/>
      <c r="P183" s="290"/>
      <c r="Q183" s="290"/>
      <c r="R183" s="295"/>
      <c r="S183" s="568">
        <f t="shared" si="104"/>
        <v>0</v>
      </c>
      <c r="T183" s="583"/>
      <c r="U183" s="290"/>
      <c r="V183" s="290"/>
      <c r="W183" s="290"/>
      <c r="X183" s="290"/>
      <c r="Y183" s="290"/>
      <c r="Z183" s="295"/>
      <c r="AA183" s="584">
        <f>SUM(AB183:AF183)</f>
        <v>0</v>
      </c>
      <c r="AB183" s="583"/>
      <c r="AC183" s="290"/>
      <c r="AD183" s="290"/>
      <c r="AE183" s="290"/>
      <c r="AF183" s="295"/>
      <c r="AG183" s="585"/>
    </row>
    <row r="184" spans="1:33" ht="48">
      <c r="A184" s="143">
        <v>3300</v>
      </c>
      <c r="B184" s="283" t="s">
        <v>192</v>
      </c>
      <c r="C184" s="586">
        <f>SUM(C185:C186)</f>
        <v>0</v>
      </c>
      <c r="D184" s="587">
        <f>SUM(D185:D186)</f>
        <v>0</v>
      </c>
      <c r="E184" s="229">
        <f>SUM(E185:E186)</f>
        <v>0</v>
      </c>
      <c r="F184" s="587">
        <f>SUM(F185:F186)</f>
        <v>0</v>
      </c>
      <c r="G184" s="297">
        <f aca="true" t="shared" si="108" ref="G184:Q184">SUM(G185:G186)</f>
        <v>0</v>
      </c>
      <c r="H184" s="297">
        <f t="shared" si="108"/>
        <v>0</v>
      </c>
      <c r="I184" s="297">
        <f t="shared" si="108"/>
        <v>0</v>
      </c>
      <c r="J184" s="297">
        <f t="shared" si="108"/>
        <v>0</v>
      </c>
      <c r="K184" s="297">
        <f>SUM(K185:K186)</f>
        <v>0</v>
      </c>
      <c r="L184" s="297">
        <f t="shared" si="108"/>
        <v>0</v>
      </c>
      <c r="M184" s="297">
        <f t="shared" si="108"/>
        <v>0</v>
      </c>
      <c r="N184" s="297">
        <f t="shared" si="108"/>
        <v>0</v>
      </c>
      <c r="O184" s="297">
        <f t="shared" si="108"/>
        <v>0</v>
      </c>
      <c r="P184" s="297">
        <f t="shared" si="108"/>
        <v>0</v>
      </c>
      <c r="Q184" s="297">
        <f t="shared" si="108"/>
        <v>0</v>
      </c>
      <c r="R184" s="229">
        <f>SUM(R185:R186)</f>
        <v>0</v>
      </c>
      <c r="S184" s="296">
        <f>SUM(S185:S186)</f>
        <v>0</v>
      </c>
      <c r="T184" s="587">
        <f>SUM(T185:T186)</f>
        <v>0</v>
      </c>
      <c r="U184" s="297">
        <f aca="true" t="shared" si="109" ref="U184:AA184">SUM(U185:U186)</f>
        <v>0</v>
      </c>
      <c r="V184" s="297">
        <f t="shared" si="109"/>
        <v>0</v>
      </c>
      <c r="W184" s="297">
        <f t="shared" si="109"/>
        <v>0</v>
      </c>
      <c r="X184" s="297">
        <f t="shared" si="109"/>
        <v>0</v>
      </c>
      <c r="Y184" s="297">
        <f t="shared" si="109"/>
        <v>0</v>
      </c>
      <c r="Z184" s="229">
        <f t="shared" si="109"/>
        <v>0</v>
      </c>
      <c r="AA184" s="296">
        <f t="shared" si="109"/>
        <v>0</v>
      </c>
      <c r="AB184" s="587">
        <f>SUM(AB185:AB186)</f>
        <v>0</v>
      </c>
      <c r="AC184" s="297">
        <f>SUM(AC185:AC186)</f>
        <v>0</v>
      </c>
      <c r="AD184" s="297">
        <f>SUM(AD185:AD186)</f>
        <v>0</v>
      </c>
      <c r="AE184" s="297">
        <f>SUM(AE185:AE186)</f>
        <v>0</v>
      </c>
      <c r="AF184" s="229">
        <f>SUM(AF185:AF186)</f>
        <v>0</v>
      </c>
      <c r="AG184" s="563">
        <f>SUM(AG185:AG186)</f>
        <v>0</v>
      </c>
    </row>
    <row r="185" spans="1:33" ht="48">
      <c r="A185" s="161">
        <v>3310</v>
      </c>
      <c r="B185" s="162" t="s">
        <v>193</v>
      </c>
      <c r="C185" s="525">
        <f>SUM(E185,S185,AA185)</f>
        <v>0</v>
      </c>
      <c r="D185" s="564">
        <f>SUM(F185,T185,AB185)</f>
        <v>0</v>
      </c>
      <c r="E185" s="258">
        <f>SUM(F185:R185)</f>
        <v>0</v>
      </c>
      <c r="F185" s="538"/>
      <c r="G185" s="253"/>
      <c r="H185" s="253"/>
      <c r="I185" s="253"/>
      <c r="J185" s="253"/>
      <c r="K185" s="253"/>
      <c r="L185" s="253"/>
      <c r="M185" s="253"/>
      <c r="N185" s="253"/>
      <c r="O185" s="253"/>
      <c r="P185" s="253"/>
      <c r="Q185" s="253"/>
      <c r="R185" s="258"/>
      <c r="S185" s="571">
        <f t="shared" si="104"/>
        <v>0</v>
      </c>
      <c r="T185" s="538"/>
      <c r="U185" s="253"/>
      <c r="V185" s="253"/>
      <c r="W185" s="253"/>
      <c r="X185" s="253"/>
      <c r="Y185" s="253"/>
      <c r="Z185" s="258"/>
      <c r="AA185" s="571">
        <f>SUM(AB185:AF185)</f>
        <v>0</v>
      </c>
      <c r="AB185" s="538"/>
      <c r="AC185" s="253"/>
      <c r="AD185" s="253"/>
      <c r="AE185" s="253"/>
      <c r="AF185" s="258"/>
      <c r="AG185" s="572"/>
    </row>
    <row r="186" spans="1:33" ht="58.5" customHeight="1">
      <c r="A186" s="56">
        <v>3320</v>
      </c>
      <c r="B186" s="104" t="s">
        <v>194</v>
      </c>
      <c r="C186" s="469">
        <f>SUM(E186,S186,AA186)</f>
        <v>0</v>
      </c>
      <c r="D186" s="498">
        <f>SUM(F186,T186,AB186)</f>
        <v>0</v>
      </c>
      <c r="E186" s="242">
        <f>SUM(F186:R186)</f>
        <v>0</v>
      </c>
      <c r="F186" s="501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242"/>
      <c r="S186" s="566">
        <f t="shared" si="104"/>
        <v>0</v>
      </c>
      <c r="T186" s="501"/>
      <c r="U186" s="112"/>
      <c r="V186" s="112"/>
      <c r="W186" s="112"/>
      <c r="X186" s="112"/>
      <c r="Y186" s="112"/>
      <c r="Z186" s="242"/>
      <c r="AA186" s="566">
        <f>SUM(AB186:AF186)</f>
        <v>0</v>
      </c>
      <c r="AB186" s="501"/>
      <c r="AC186" s="112"/>
      <c r="AD186" s="112"/>
      <c r="AE186" s="112"/>
      <c r="AF186" s="242"/>
      <c r="AG186" s="567"/>
    </row>
    <row r="187" spans="1:33" ht="12">
      <c r="A187" s="300">
        <v>4000</v>
      </c>
      <c r="B187" s="217" t="s">
        <v>195</v>
      </c>
      <c r="C187" s="558">
        <f>SUM(C188,C191)</f>
        <v>0</v>
      </c>
      <c r="D187" s="559">
        <f>SUM(D188,D191)</f>
        <v>0</v>
      </c>
      <c r="E187" s="560">
        <f>SUM(E188,E191)</f>
        <v>0</v>
      </c>
      <c r="F187" s="559">
        <f>SUM(F188,F191)</f>
        <v>0</v>
      </c>
      <c r="G187" s="561">
        <f aca="true" t="shared" si="110" ref="G187:Q187">SUM(G188,G191)</f>
        <v>0</v>
      </c>
      <c r="H187" s="561">
        <f t="shared" si="110"/>
        <v>0</v>
      </c>
      <c r="I187" s="561">
        <f t="shared" si="110"/>
        <v>0</v>
      </c>
      <c r="J187" s="561">
        <f t="shared" si="110"/>
        <v>0</v>
      </c>
      <c r="K187" s="561">
        <f>SUM(K188,K191)</f>
        <v>0</v>
      </c>
      <c r="L187" s="561">
        <f t="shared" si="110"/>
        <v>0</v>
      </c>
      <c r="M187" s="561">
        <f t="shared" si="110"/>
        <v>0</v>
      </c>
      <c r="N187" s="561">
        <f t="shared" si="110"/>
        <v>0</v>
      </c>
      <c r="O187" s="561">
        <f t="shared" si="110"/>
        <v>0</v>
      </c>
      <c r="P187" s="561">
        <f t="shared" si="110"/>
        <v>0</v>
      </c>
      <c r="Q187" s="561">
        <f t="shared" si="110"/>
        <v>0</v>
      </c>
      <c r="R187" s="560">
        <f>SUM(R188,R191)</f>
        <v>0</v>
      </c>
      <c r="S187" s="559">
        <f>SUM(S188,S191)</f>
        <v>0</v>
      </c>
      <c r="T187" s="559">
        <f>SUM(T188,T191)</f>
        <v>0</v>
      </c>
      <c r="U187" s="561">
        <f aca="true" t="shared" si="111" ref="U187:AA187">SUM(U188,U191)</f>
        <v>0</v>
      </c>
      <c r="V187" s="561">
        <f t="shared" si="111"/>
        <v>0</v>
      </c>
      <c r="W187" s="561">
        <f t="shared" si="111"/>
        <v>0</v>
      </c>
      <c r="X187" s="561">
        <f t="shared" si="111"/>
        <v>0</v>
      </c>
      <c r="Y187" s="561">
        <f t="shared" si="111"/>
        <v>0</v>
      </c>
      <c r="Z187" s="560">
        <f t="shared" si="111"/>
        <v>0</v>
      </c>
      <c r="AA187" s="559">
        <f t="shared" si="111"/>
        <v>0</v>
      </c>
      <c r="AB187" s="559">
        <f>SUM(AB188,AB191)</f>
        <v>0</v>
      </c>
      <c r="AC187" s="219">
        <f>SUM(AC188,AC191)</f>
        <v>0</v>
      </c>
      <c r="AD187" s="219">
        <f>SUM(AD188,AD191)</f>
        <v>0</v>
      </c>
      <c r="AE187" s="219">
        <f>SUM(AE188,AE191)</f>
        <v>0</v>
      </c>
      <c r="AF187" s="224">
        <f>SUM(AF188,AF191)</f>
        <v>0</v>
      </c>
      <c r="AG187" s="562">
        <f>SUM(AG188,AG191)</f>
        <v>0</v>
      </c>
    </row>
    <row r="188" spans="1:33" ht="24">
      <c r="A188" s="301">
        <v>4200</v>
      </c>
      <c r="B188" s="226" t="s">
        <v>196</v>
      </c>
      <c r="C188" s="528">
        <f>SUM(C189,C190)</f>
        <v>0</v>
      </c>
      <c r="D188" s="489">
        <f>SUM(D189,D190)</f>
        <v>0</v>
      </c>
      <c r="E188" s="259">
        <f>SUM(E189,E190)</f>
        <v>0</v>
      </c>
      <c r="F188" s="489">
        <f>SUM(F189,F190)</f>
        <v>0</v>
      </c>
      <c r="G188" s="101">
        <f aca="true" t="shared" si="112" ref="G188:Q188">SUM(G189,G190)</f>
        <v>0</v>
      </c>
      <c r="H188" s="101">
        <f t="shared" si="112"/>
        <v>0</v>
      </c>
      <c r="I188" s="101">
        <f t="shared" si="112"/>
        <v>0</v>
      </c>
      <c r="J188" s="101">
        <f t="shared" si="112"/>
        <v>0</v>
      </c>
      <c r="K188" s="101">
        <f>SUM(K189,K190)</f>
        <v>0</v>
      </c>
      <c r="L188" s="101">
        <f t="shared" si="112"/>
        <v>0</v>
      </c>
      <c r="M188" s="101">
        <f t="shared" si="112"/>
        <v>0</v>
      </c>
      <c r="N188" s="101">
        <f t="shared" si="112"/>
        <v>0</v>
      </c>
      <c r="O188" s="101">
        <f t="shared" si="112"/>
        <v>0</v>
      </c>
      <c r="P188" s="101">
        <f t="shared" si="112"/>
        <v>0</v>
      </c>
      <c r="Q188" s="101">
        <f t="shared" si="112"/>
        <v>0</v>
      </c>
      <c r="R188" s="259">
        <f>SUM(R189,R190)</f>
        <v>0</v>
      </c>
      <c r="S188" s="89">
        <f>SUM(S189,S190)</f>
        <v>0</v>
      </c>
      <c r="T188" s="489">
        <f>SUM(T189,T190)</f>
        <v>0</v>
      </c>
      <c r="U188" s="101">
        <f aca="true" t="shared" si="113" ref="U188:AA188">SUM(U189,U190)</f>
        <v>0</v>
      </c>
      <c r="V188" s="101">
        <f t="shared" si="113"/>
        <v>0</v>
      </c>
      <c r="W188" s="101">
        <f t="shared" si="113"/>
        <v>0</v>
      </c>
      <c r="X188" s="101">
        <f t="shared" si="113"/>
        <v>0</v>
      </c>
      <c r="Y188" s="101">
        <f t="shared" si="113"/>
        <v>0</v>
      </c>
      <c r="Z188" s="259">
        <f t="shared" si="113"/>
        <v>0</v>
      </c>
      <c r="AA188" s="89">
        <f t="shared" si="113"/>
        <v>0</v>
      </c>
      <c r="AB188" s="489">
        <f>SUM(AB189,AB190)</f>
        <v>0</v>
      </c>
      <c r="AC188" s="101">
        <f>SUM(AC189,AC190)</f>
        <v>0</v>
      </c>
      <c r="AD188" s="101">
        <f>SUM(AD189,AD190)</f>
        <v>0</v>
      </c>
      <c r="AE188" s="101">
        <f>SUM(AE189,AE190)</f>
        <v>0</v>
      </c>
      <c r="AF188" s="259">
        <f>SUM(AF189,AF190)</f>
        <v>0</v>
      </c>
      <c r="AG188" s="573">
        <f>SUM(AG189,AG190)</f>
        <v>0</v>
      </c>
    </row>
    <row r="189" spans="1:33" ht="36">
      <c r="A189" s="260">
        <v>4240</v>
      </c>
      <c r="B189" s="104" t="s">
        <v>197</v>
      </c>
      <c r="C189" s="469">
        <f>SUM(E189,S189,AA189)</f>
        <v>0</v>
      </c>
      <c r="D189" s="498">
        <f>SUM(F189,T189,AB189)</f>
        <v>0</v>
      </c>
      <c r="E189" s="242">
        <f>SUM(F189:R189)</f>
        <v>0</v>
      </c>
      <c r="F189" s="501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242"/>
      <c r="S189" s="566">
        <f>SUM(T189:Z189)</f>
        <v>0</v>
      </c>
      <c r="T189" s="501"/>
      <c r="U189" s="112"/>
      <c r="V189" s="112"/>
      <c r="W189" s="112"/>
      <c r="X189" s="112"/>
      <c r="Y189" s="112"/>
      <c r="Z189" s="242"/>
      <c r="AA189" s="566">
        <f>SUM(AB189:AF189)</f>
        <v>0</v>
      </c>
      <c r="AB189" s="501"/>
      <c r="AC189" s="112"/>
      <c r="AD189" s="112"/>
      <c r="AE189" s="112"/>
      <c r="AF189" s="242"/>
      <c r="AG189" s="567"/>
    </row>
    <row r="190" spans="1:33" ht="24">
      <c r="A190" s="246">
        <v>4250</v>
      </c>
      <c r="B190" s="115" t="s">
        <v>198</v>
      </c>
      <c r="C190" s="474">
        <f>SUM(E190,S190,AA190)</f>
        <v>0</v>
      </c>
      <c r="D190" s="505">
        <f>SUM(F190,T190,AB190)</f>
        <v>0</v>
      </c>
      <c r="E190" s="245">
        <f>SUM(F190:R190)</f>
        <v>0</v>
      </c>
      <c r="F190" s="508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245"/>
      <c r="S190" s="568">
        <f>SUM(T190:Z190)</f>
        <v>0</v>
      </c>
      <c r="T190" s="508"/>
      <c r="U190" s="123"/>
      <c r="V190" s="123"/>
      <c r="W190" s="123"/>
      <c r="X190" s="123"/>
      <c r="Y190" s="123"/>
      <c r="Z190" s="245"/>
      <c r="AA190" s="568">
        <f>SUM(AB190:AF190)</f>
        <v>0</v>
      </c>
      <c r="AB190" s="508"/>
      <c r="AC190" s="123"/>
      <c r="AD190" s="123"/>
      <c r="AE190" s="123"/>
      <c r="AF190" s="245"/>
      <c r="AG190" s="569"/>
    </row>
    <row r="191" spans="1:33" ht="12">
      <c r="A191" s="88">
        <v>4300</v>
      </c>
      <c r="B191" s="226" t="s">
        <v>199</v>
      </c>
      <c r="C191" s="528">
        <f>SUM(C192)</f>
        <v>0</v>
      </c>
      <c r="D191" s="489">
        <f>SUM(D192)</f>
        <v>0</v>
      </c>
      <c r="E191" s="259">
        <f>SUM(E192)</f>
        <v>0</v>
      </c>
      <c r="F191" s="489">
        <f>SUM(F192)</f>
        <v>0</v>
      </c>
      <c r="G191" s="101">
        <f aca="true" t="shared" si="114" ref="G191:Q191">SUM(G192)</f>
        <v>0</v>
      </c>
      <c r="H191" s="101">
        <f t="shared" si="114"/>
        <v>0</v>
      </c>
      <c r="I191" s="101">
        <f t="shared" si="114"/>
        <v>0</v>
      </c>
      <c r="J191" s="101">
        <f t="shared" si="114"/>
        <v>0</v>
      </c>
      <c r="K191" s="101">
        <f>SUM(K192)</f>
        <v>0</v>
      </c>
      <c r="L191" s="101">
        <f t="shared" si="114"/>
        <v>0</v>
      </c>
      <c r="M191" s="101">
        <f t="shared" si="114"/>
        <v>0</v>
      </c>
      <c r="N191" s="101">
        <f t="shared" si="114"/>
        <v>0</v>
      </c>
      <c r="O191" s="101">
        <f t="shared" si="114"/>
        <v>0</v>
      </c>
      <c r="P191" s="101">
        <f t="shared" si="114"/>
        <v>0</v>
      </c>
      <c r="Q191" s="101">
        <f t="shared" si="114"/>
        <v>0</v>
      </c>
      <c r="R191" s="259">
        <f>SUM(R192)</f>
        <v>0</v>
      </c>
      <c r="S191" s="89">
        <f>SUM(S192)</f>
        <v>0</v>
      </c>
      <c r="T191" s="489">
        <f>SUM(T192)</f>
        <v>0</v>
      </c>
      <c r="U191" s="101">
        <f aca="true" t="shared" si="115" ref="U191:AA191">SUM(U192)</f>
        <v>0</v>
      </c>
      <c r="V191" s="101">
        <f t="shared" si="115"/>
        <v>0</v>
      </c>
      <c r="W191" s="101">
        <f t="shared" si="115"/>
        <v>0</v>
      </c>
      <c r="X191" s="101">
        <f t="shared" si="115"/>
        <v>0</v>
      </c>
      <c r="Y191" s="101">
        <f t="shared" si="115"/>
        <v>0</v>
      </c>
      <c r="Z191" s="259">
        <f t="shared" si="115"/>
        <v>0</v>
      </c>
      <c r="AA191" s="89">
        <f t="shared" si="115"/>
        <v>0</v>
      </c>
      <c r="AB191" s="489">
        <f>SUM(AB192)</f>
        <v>0</v>
      </c>
      <c r="AC191" s="101">
        <f>SUM(AC192)</f>
        <v>0</v>
      </c>
      <c r="AD191" s="101">
        <f>SUM(AD192)</f>
        <v>0</v>
      </c>
      <c r="AE191" s="101">
        <f>SUM(AE192)</f>
        <v>0</v>
      </c>
      <c r="AF191" s="259">
        <f>SUM(AF192)</f>
        <v>0</v>
      </c>
      <c r="AG191" s="573">
        <f>SUM(AG192)</f>
        <v>0</v>
      </c>
    </row>
    <row r="192" spans="1:33" ht="24">
      <c r="A192" s="260">
        <v>4310</v>
      </c>
      <c r="B192" s="104" t="s">
        <v>200</v>
      </c>
      <c r="C192" s="469">
        <f>SUM(C193:C193)</f>
        <v>0</v>
      </c>
      <c r="D192" s="498">
        <f>SUM(D193:D193)</f>
        <v>0</v>
      </c>
      <c r="E192" s="267">
        <f>SUM(E193:E193)</f>
        <v>0</v>
      </c>
      <c r="F192" s="498">
        <f>SUM(F193:F193)</f>
        <v>0</v>
      </c>
      <c r="G192" s="262">
        <f aca="true" t="shared" si="116" ref="G192:Q192">SUM(G193:G193)</f>
        <v>0</v>
      </c>
      <c r="H192" s="262">
        <f t="shared" si="116"/>
        <v>0</v>
      </c>
      <c r="I192" s="262">
        <f t="shared" si="116"/>
        <v>0</v>
      </c>
      <c r="J192" s="262">
        <f t="shared" si="116"/>
        <v>0</v>
      </c>
      <c r="K192" s="262">
        <f>SUM(K193:K193)</f>
        <v>0</v>
      </c>
      <c r="L192" s="262">
        <f t="shared" si="116"/>
        <v>0</v>
      </c>
      <c r="M192" s="262">
        <f t="shared" si="116"/>
        <v>0</v>
      </c>
      <c r="N192" s="262">
        <f t="shared" si="116"/>
        <v>0</v>
      </c>
      <c r="O192" s="262">
        <f t="shared" si="116"/>
        <v>0</v>
      </c>
      <c r="P192" s="262">
        <f t="shared" si="116"/>
        <v>0</v>
      </c>
      <c r="Q192" s="262">
        <f t="shared" si="116"/>
        <v>0</v>
      </c>
      <c r="R192" s="267">
        <f>SUM(R193:R193)</f>
        <v>0</v>
      </c>
      <c r="S192" s="105">
        <f>SUM(S193:S193)</f>
        <v>0</v>
      </c>
      <c r="T192" s="498">
        <f>SUM(T193:T193)</f>
        <v>0</v>
      </c>
      <c r="U192" s="262">
        <f aca="true" t="shared" si="117" ref="U192:AA192">SUM(U193:U193)</f>
        <v>0</v>
      </c>
      <c r="V192" s="262">
        <f t="shared" si="117"/>
        <v>0</v>
      </c>
      <c r="W192" s="262">
        <f t="shared" si="117"/>
        <v>0</v>
      </c>
      <c r="X192" s="262">
        <f t="shared" si="117"/>
        <v>0</v>
      </c>
      <c r="Y192" s="262">
        <f t="shared" si="117"/>
        <v>0</v>
      </c>
      <c r="Z192" s="267">
        <f t="shared" si="117"/>
        <v>0</v>
      </c>
      <c r="AA192" s="105">
        <f t="shared" si="117"/>
        <v>0</v>
      </c>
      <c r="AB192" s="498">
        <f>SUM(AB193:AB193)</f>
        <v>0</v>
      </c>
      <c r="AC192" s="262">
        <f>SUM(AC193:AC193)</f>
        <v>0</v>
      </c>
      <c r="AD192" s="262">
        <f>SUM(AD193:AD193)</f>
        <v>0</v>
      </c>
      <c r="AE192" s="262">
        <f>SUM(AE193:AE193)</f>
        <v>0</v>
      </c>
      <c r="AF192" s="267">
        <f>SUM(AF193:AF193)</f>
        <v>0</v>
      </c>
      <c r="AG192" s="574">
        <f>SUM(AG193:AG193)</f>
        <v>0</v>
      </c>
    </row>
    <row r="193" spans="1:33" ht="36">
      <c r="A193" s="66">
        <v>4311</v>
      </c>
      <c r="B193" s="115" t="s">
        <v>201</v>
      </c>
      <c r="C193" s="474">
        <f>SUM(E193,S193,AA193)</f>
        <v>0</v>
      </c>
      <c r="D193" s="505">
        <f>SUM(F193,T193,AB193)</f>
        <v>0</v>
      </c>
      <c r="E193" s="245">
        <f>SUM(F193:R193)</f>
        <v>0</v>
      </c>
      <c r="F193" s="508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245"/>
      <c r="S193" s="568">
        <f>SUM(T193:Z193)</f>
        <v>0</v>
      </c>
      <c r="T193" s="508"/>
      <c r="U193" s="123"/>
      <c r="V193" s="123"/>
      <c r="W193" s="123"/>
      <c r="X193" s="123"/>
      <c r="Y193" s="123"/>
      <c r="Z193" s="245"/>
      <c r="AA193" s="568">
        <f>SUM(AB193:AF193)</f>
        <v>0</v>
      </c>
      <c r="AB193" s="508"/>
      <c r="AC193" s="123"/>
      <c r="AD193" s="123"/>
      <c r="AE193" s="123"/>
      <c r="AF193" s="245"/>
      <c r="AG193" s="569"/>
    </row>
    <row r="194" spans="1:33" s="32" customFormat="1" ht="24">
      <c r="A194" s="302"/>
      <c r="B194" s="26" t="s">
        <v>202</v>
      </c>
      <c r="C194" s="556">
        <f>SUM(C195,C230,C268)</f>
        <v>0</v>
      </c>
      <c r="D194" s="544">
        <f>SUM(D195,D230,D268)</f>
        <v>0</v>
      </c>
      <c r="E194" s="44">
        <f>SUM(E195,E230,E268)</f>
        <v>0</v>
      </c>
      <c r="F194" s="544">
        <f>SUM(F195,F230,F268)</f>
        <v>0</v>
      </c>
      <c r="G194" s="211">
        <f aca="true" t="shared" si="118" ref="G194:Q194">SUM(G195,G230,G268)</f>
        <v>0</v>
      </c>
      <c r="H194" s="211">
        <f t="shared" si="118"/>
        <v>0</v>
      </c>
      <c r="I194" s="211">
        <f t="shared" si="118"/>
        <v>0</v>
      </c>
      <c r="J194" s="211">
        <f t="shared" si="118"/>
        <v>0</v>
      </c>
      <c r="K194" s="211">
        <f>SUM(K195,K230,K268)</f>
        <v>0</v>
      </c>
      <c r="L194" s="211">
        <f t="shared" si="118"/>
        <v>0</v>
      </c>
      <c r="M194" s="211">
        <f t="shared" si="118"/>
        <v>0</v>
      </c>
      <c r="N194" s="211">
        <f t="shared" si="118"/>
        <v>0</v>
      </c>
      <c r="O194" s="211">
        <f t="shared" si="118"/>
        <v>0</v>
      </c>
      <c r="P194" s="211">
        <f t="shared" si="118"/>
        <v>0</v>
      </c>
      <c r="Q194" s="211">
        <f t="shared" si="118"/>
        <v>0</v>
      </c>
      <c r="R194" s="44">
        <f>SUM(R195,R230,R268)</f>
        <v>0</v>
      </c>
      <c r="S194" s="210">
        <f>SUM(S195,S230,S268)</f>
        <v>0</v>
      </c>
      <c r="T194" s="544">
        <f>SUM(T195,T230,T268)</f>
        <v>0</v>
      </c>
      <c r="U194" s="211">
        <f aca="true" t="shared" si="119" ref="U194:AA194">SUM(U195,U230,U268)</f>
        <v>0</v>
      </c>
      <c r="V194" s="211">
        <f t="shared" si="119"/>
        <v>0</v>
      </c>
      <c r="W194" s="211">
        <f t="shared" si="119"/>
        <v>0</v>
      </c>
      <c r="X194" s="211">
        <f t="shared" si="119"/>
        <v>0</v>
      </c>
      <c r="Y194" s="211">
        <f t="shared" si="119"/>
        <v>0</v>
      </c>
      <c r="Z194" s="44">
        <f t="shared" si="119"/>
        <v>0</v>
      </c>
      <c r="AA194" s="210">
        <f t="shared" si="119"/>
        <v>0</v>
      </c>
      <c r="AB194" s="544">
        <f>SUM(AB195,AB230,AB268)</f>
        <v>0</v>
      </c>
      <c r="AC194" s="211">
        <f>SUM(AC195,AC230,AC268)</f>
        <v>0</v>
      </c>
      <c r="AD194" s="211">
        <f>SUM(AD195,AD230,AD268)</f>
        <v>0</v>
      </c>
      <c r="AE194" s="211">
        <f>SUM(AE195,AE230,AE268)</f>
        <v>0</v>
      </c>
      <c r="AF194" s="44">
        <f>SUM(AF195,AF230,AF268)</f>
        <v>0</v>
      </c>
      <c r="AG194" s="588">
        <f>SUM(AG195,AG230,AG268)</f>
        <v>0</v>
      </c>
    </row>
    <row r="195" spans="1:33" ht="12">
      <c r="A195" s="217">
        <v>5000</v>
      </c>
      <c r="B195" s="217" t="s">
        <v>203</v>
      </c>
      <c r="C195" s="558">
        <f>C196+C204</f>
        <v>0</v>
      </c>
      <c r="D195" s="559">
        <f>D196+D204</f>
        <v>0</v>
      </c>
      <c r="E195" s="560">
        <f>E196+E204</f>
        <v>0</v>
      </c>
      <c r="F195" s="559">
        <f>F196+F204</f>
        <v>0</v>
      </c>
      <c r="G195" s="561">
        <f aca="true" t="shared" si="120" ref="G195:Q195">G196+G204</f>
        <v>0</v>
      </c>
      <c r="H195" s="561">
        <f t="shared" si="120"/>
        <v>0</v>
      </c>
      <c r="I195" s="561">
        <f t="shared" si="120"/>
        <v>0</v>
      </c>
      <c r="J195" s="561">
        <f t="shared" si="120"/>
        <v>0</v>
      </c>
      <c r="K195" s="561">
        <f>K196+K204</f>
        <v>0</v>
      </c>
      <c r="L195" s="561">
        <f t="shared" si="120"/>
        <v>0</v>
      </c>
      <c r="M195" s="561">
        <f t="shared" si="120"/>
        <v>0</v>
      </c>
      <c r="N195" s="561">
        <f t="shared" si="120"/>
        <v>0</v>
      </c>
      <c r="O195" s="561">
        <f t="shared" si="120"/>
        <v>0</v>
      </c>
      <c r="P195" s="561">
        <f t="shared" si="120"/>
        <v>0</v>
      </c>
      <c r="Q195" s="561">
        <f t="shared" si="120"/>
        <v>0</v>
      </c>
      <c r="R195" s="560">
        <f>R196+R204</f>
        <v>0</v>
      </c>
      <c r="S195" s="559">
        <f>S196+S204</f>
        <v>0</v>
      </c>
      <c r="T195" s="559">
        <f>T196+T204</f>
        <v>0</v>
      </c>
      <c r="U195" s="561">
        <f aca="true" t="shared" si="121" ref="U195:AA195">U196+U204</f>
        <v>0</v>
      </c>
      <c r="V195" s="561">
        <f t="shared" si="121"/>
        <v>0</v>
      </c>
      <c r="W195" s="561">
        <f t="shared" si="121"/>
        <v>0</v>
      </c>
      <c r="X195" s="561">
        <f t="shared" si="121"/>
        <v>0</v>
      </c>
      <c r="Y195" s="561">
        <f t="shared" si="121"/>
        <v>0</v>
      </c>
      <c r="Z195" s="560">
        <f t="shared" si="121"/>
        <v>0</v>
      </c>
      <c r="AA195" s="559">
        <f t="shared" si="121"/>
        <v>0</v>
      </c>
      <c r="AB195" s="559">
        <f>AB196+AB204</f>
        <v>0</v>
      </c>
      <c r="AC195" s="219">
        <f>AC196+AC204</f>
        <v>0</v>
      </c>
      <c r="AD195" s="219">
        <f>AD196+AD204</f>
        <v>0</v>
      </c>
      <c r="AE195" s="219">
        <f>AE196+AE204</f>
        <v>0</v>
      </c>
      <c r="AF195" s="224">
        <f>AF196+AF204</f>
        <v>0</v>
      </c>
      <c r="AG195" s="562">
        <f>AG196+AG204</f>
        <v>0</v>
      </c>
    </row>
    <row r="196" spans="1:33" ht="12">
      <c r="A196" s="88">
        <v>5100</v>
      </c>
      <c r="B196" s="226" t="s">
        <v>204</v>
      </c>
      <c r="C196" s="528">
        <f>C197+C198+C201+C202+C203</f>
        <v>0</v>
      </c>
      <c r="D196" s="489">
        <f>D197+D198+D201+D202+D203</f>
        <v>0</v>
      </c>
      <c r="E196" s="259">
        <f>E197+E198+E201+E202+E203</f>
        <v>0</v>
      </c>
      <c r="F196" s="489">
        <f>F197+F198+F201+F202+F203</f>
        <v>0</v>
      </c>
      <c r="G196" s="101">
        <f aca="true" t="shared" si="122" ref="G196:Q196">G197+G198+G201+G202+G203</f>
        <v>0</v>
      </c>
      <c r="H196" s="101">
        <f t="shared" si="122"/>
        <v>0</v>
      </c>
      <c r="I196" s="101">
        <f t="shared" si="122"/>
        <v>0</v>
      </c>
      <c r="J196" s="101">
        <f t="shared" si="122"/>
        <v>0</v>
      </c>
      <c r="K196" s="101">
        <f>K197+K198+K201+K202+K203</f>
        <v>0</v>
      </c>
      <c r="L196" s="101">
        <f t="shared" si="122"/>
        <v>0</v>
      </c>
      <c r="M196" s="101">
        <f t="shared" si="122"/>
        <v>0</v>
      </c>
      <c r="N196" s="101">
        <f t="shared" si="122"/>
        <v>0</v>
      </c>
      <c r="O196" s="101">
        <f t="shared" si="122"/>
        <v>0</v>
      </c>
      <c r="P196" s="101">
        <f t="shared" si="122"/>
        <v>0</v>
      </c>
      <c r="Q196" s="101">
        <f t="shared" si="122"/>
        <v>0</v>
      </c>
      <c r="R196" s="259">
        <f>R197+R198+R201+R202+R203</f>
        <v>0</v>
      </c>
      <c r="S196" s="89">
        <f>S197+S198+S201+S202+S203</f>
        <v>0</v>
      </c>
      <c r="T196" s="489">
        <f>T197+T198+T201+T202+T203</f>
        <v>0</v>
      </c>
      <c r="U196" s="101">
        <f aca="true" t="shared" si="123" ref="U196:AA196">U197+U198+U201+U202+U203</f>
        <v>0</v>
      </c>
      <c r="V196" s="101">
        <f t="shared" si="123"/>
        <v>0</v>
      </c>
      <c r="W196" s="101">
        <f t="shared" si="123"/>
        <v>0</v>
      </c>
      <c r="X196" s="101">
        <f t="shared" si="123"/>
        <v>0</v>
      </c>
      <c r="Y196" s="101">
        <f t="shared" si="123"/>
        <v>0</v>
      </c>
      <c r="Z196" s="259">
        <f t="shared" si="123"/>
        <v>0</v>
      </c>
      <c r="AA196" s="89">
        <f t="shared" si="123"/>
        <v>0</v>
      </c>
      <c r="AB196" s="489">
        <f>AB197+AB198+AB201+AB202+AB203</f>
        <v>0</v>
      </c>
      <c r="AC196" s="101">
        <f>AC197+AC198+AC201+AC202+AC203</f>
        <v>0</v>
      </c>
      <c r="AD196" s="101">
        <f>AD197+AD198+AD201+AD202+AD203</f>
        <v>0</v>
      </c>
      <c r="AE196" s="101">
        <f>AE197+AE198+AE201+AE202+AE203</f>
        <v>0</v>
      </c>
      <c r="AF196" s="259">
        <f>AF197+AF198+AF201+AF202+AF203</f>
        <v>0</v>
      </c>
      <c r="AG196" s="573">
        <f>AG197+AG198+AG201+AG202+AG203</f>
        <v>0</v>
      </c>
    </row>
    <row r="197" spans="1:33" ht="12">
      <c r="A197" s="260">
        <v>5110</v>
      </c>
      <c r="B197" s="104" t="s">
        <v>205</v>
      </c>
      <c r="C197" s="469">
        <f>SUM(E197,S197,AA197)</f>
        <v>0</v>
      </c>
      <c r="D197" s="498">
        <f>SUM(F197,T197,AB197)</f>
        <v>0</v>
      </c>
      <c r="E197" s="242">
        <f>SUM(F197:R197)</f>
        <v>0</v>
      </c>
      <c r="F197" s="501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242"/>
      <c r="S197" s="566">
        <f>SUM(T197:Z197)</f>
        <v>0</v>
      </c>
      <c r="T197" s="501"/>
      <c r="U197" s="112"/>
      <c r="V197" s="112"/>
      <c r="W197" s="112"/>
      <c r="X197" s="112"/>
      <c r="Y197" s="112"/>
      <c r="Z197" s="242"/>
      <c r="AA197" s="566">
        <f>SUM(AB197:AF197)</f>
        <v>0</v>
      </c>
      <c r="AB197" s="501"/>
      <c r="AC197" s="112"/>
      <c r="AD197" s="112"/>
      <c r="AE197" s="112"/>
      <c r="AF197" s="242"/>
      <c r="AG197" s="567"/>
    </row>
    <row r="198" spans="1:33" ht="24">
      <c r="A198" s="246">
        <v>5120</v>
      </c>
      <c r="B198" s="115" t="s">
        <v>206</v>
      </c>
      <c r="C198" s="474">
        <f>C199+C200</f>
        <v>0</v>
      </c>
      <c r="D198" s="505">
        <f>D199+D200</f>
        <v>0</v>
      </c>
      <c r="E198" s="252">
        <f>E199+E200</f>
        <v>0</v>
      </c>
      <c r="F198" s="505">
        <f>F199+F200</f>
        <v>0</v>
      </c>
      <c r="G198" s="247">
        <f aca="true" t="shared" si="124" ref="G198:Q198">G199+G200</f>
        <v>0</v>
      </c>
      <c r="H198" s="247">
        <f t="shared" si="124"/>
        <v>0</v>
      </c>
      <c r="I198" s="247">
        <f t="shared" si="124"/>
        <v>0</v>
      </c>
      <c r="J198" s="247">
        <f t="shared" si="124"/>
        <v>0</v>
      </c>
      <c r="K198" s="247">
        <f>K199+K200</f>
        <v>0</v>
      </c>
      <c r="L198" s="247">
        <f t="shared" si="124"/>
        <v>0</v>
      </c>
      <c r="M198" s="247">
        <f t="shared" si="124"/>
        <v>0</v>
      </c>
      <c r="N198" s="247">
        <f t="shared" si="124"/>
        <v>0</v>
      </c>
      <c r="O198" s="247">
        <f t="shared" si="124"/>
        <v>0</v>
      </c>
      <c r="P198" s="247">
        <f t="shared" si="124"/>
        <v>0</v>
      </c>
      <c r="Q198" s="247">
        <f t="shared" si="124"/>
        <v>0</v>
      </c>
      <c r="R198" s="252">
        <f>R199+R200</f>
        <v>0</v>
      </c>
      <c r="S198" s="116">
        <f>S199+S200</f>
        <v>0</v>
      </c>
      <c r="T198" s="505">
        <f>T199+T200</f>
        <v>0</v>
      </c>
      <c r="U198" s="247">
        <f aca="true" t="shared" si="125" ref="U198:AA198">U199+U200</f>
        <v>0</v>
      </c>
      <c r="V198" s="247">
        <f t="shared" si="125"/>
        <v>0</v>
      </c>
      <c r="W198" s="247">
        <f t="shared" si="125"/>
        <v>0</v>
      </c>
      <c r="X198" s="247">
        <f t="shared" si="125"/>
        <v>0</v>
      </c>
      <c r="Y198" s="247">
        <f t="shared" si="125"/>
        <v>0</v>
      </c>
      <c r="Z198" s="252">
        <f t="shared" si="125"/>
        <v>0</v>
      </c>
      <c r="AA198" s="116">
        <f t="shared" si="125"/>
        <v>0</v>
      </c>
      <c r="AB198" s="505">
        <f>AB199+AB200</f>
        <v>0</v>
      </c>
      <c r="AC198" s="247">
        <f>AC199+AC200</f>
        <v>0</v>
      </c>
      <c r="AD198" s="247">
        <f>AD199+AD200</f>
        <v>0</v>
      </c>
      <c r="AE198" s="247">
        <f>AE199+AE200</f>
        <v>0</v>
      </c>
      <c r="AF198" s="252">
        <f>AF199+AF200</f>
        <v>0</v>
      </c>
      <c r="AG198" s="570">
        <f>AG199+AG200</f>
        <v>0</v>
      </c>
    </row>
    <row r="199" spans="1:33" ht="12">
      <c r="A199" s="66">
        <v>5121</v>
      </c>
      <c r="B199" s="115" t="s">
        <v>207</v>
      </c>
      <c r="C199" s="474">
        <f aca="true" t="shared" si="126" ref="C199:D203">SUM(E199,S199,AA199)</f>
        <v>0</v>
      </c>
      <c r="D199" s="505">
        <f t="shared" si="126"/>
        <v>0</v>
      </c>
      <c r="E199" s="245">
        <f>SUM(F199:R199)</f>
        <v>0</v>
      </c>
      <c r="F199" s="508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245"/>
      <c r="S199" s="568">
        <f>SUM(T199:Z199)</f>
        <v>0</v>
      </c>
      <c r="T199" s="508"/>
      <c r="U199" s="123"/>
      <c r="V199" s="123"/>
      <c r="W199" s="123"/>
      <c r="X199" s="123"/>
      <c r="Y199" s="123"/>
      <c r="Z199" s="245"/>
      <c r="AA199" s="568">
        <f>SUM(AB199:AF199)</f>
        <v>0</v>
      </c>
      <c r="AB199" s="508"/>
      <c r="AC199" s="123"/>
      <c r="AD199" s="123"/>
      <c r="AE199" s="123"/>
      <c r="AF199" s="245"/>
      <c r="AG199" s="569"/>
    </row>
    <row r="200" spans="1:33" ht="35.25" customHeight="1">
      <c r="A200" s="66">
        <v>5129</v>
      </c>
      <c r="B200" s="115" t="s">
        <v>208</v>
      </c>
      <c r="C200" s="474">
        <f t="shared" si="126"/>
        <v>0</v>
      </c>
      <c r="D200" s="505">
        <f t="shared" si="126"/>
        <v>0</v>
      </c>
      <c r="E200" s="245">
        <f>SUM(F200:R200)</f>
        <v>0</v>
      </c>
      <c r="F200" s="508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245"/>
      <c r="S200" s="568">
        <f>SUM(T200:Z200)</f>
        <v>0</v>
      </c>
      <c r="T200" s="508"/>
      <c r="U200" s="123"/>
      <c r="V200" s="123"/>
      <c r="W200" s="123"/>
      <c r="X200" s="123"/>
      <c r="Y200" s="123"/>
      <c r="Z200" s="245"/>
      <c r="AA200" s="568">
        <f>SUM(AB200:AF200)</f>
        <v>0</v>
      </c>
      <c r="AB200" s="508"/>
      <c r="AC200" s="123"/>
      <c r="AD200" s="123"/>
      <c r="AE200" s="123"/>
      <c r="AF200" s="245"/>
      <c r="AG200" s="569"/>
    </row>
    <row r="201" spans="1:33" ht="12">
      <c r="A201" s="246">
        <v>5130</v>
      </c>
      <c r="B201" s="115" t="s">
        <v>209</v>
      </c>
      <c r="C201" s="474">
        <f t="shared" si="126"/>
        <v>0</v>
      </c>
      <c r="D201" s="505">
        <f t="shared" si="126"/>
        <v>0</v>
      </c>
      <c r="E201" s="245">
        <f>SUM(F201:R201)</f>
        <v>0</v>
      </c>
      <c r="F201" s="508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245"/>
      <c r="S201" s="568">
        <f>SUM(T201:Z201)</f>
        <v>0</v>
      </c>
      <c r="T201" s="508"/>
      <c r="U201" s="123"/>
      <c r="V201" s="123"/>
      <c r="W201" s="123"/>
      <c r="X201" s="123"/>
      <c r="Y201" s="123"/>
      <c r="Z201" s="245"/>
      <c r="AA201" s="568">
        <f>SUM(AB201:AF201)</f>
        <v>0</v>
      </c>
      <c r="AB201" s="508"/>
      <c r="AC201" s="123"/>
      <c r="AD201" s="123"/>
      <c r="AE201" s="123"/>
      <c r="AF201" s="245"/>
      <c r="AG201" s="569"/>
    </row>
    <row r="202" spans="1:33" ht="12">
      <c r="A202" s="246">
        <v>5140</v>
      </c>
      <c r="B202" s="115" t="s">
        <v>210</v>
      </c>
      <c r="C202" s="474">
        <f t="shared" si="126"/>
        <v>0</v>
      </c>
      <c r="D202" s="505">
        <f t="shared" si="126"/>
        <v>0</v>
      </c>
      <c r="E202" s="245">
        <f>SUM(F202:R202)</f>
        <v>0</v>
      </c>
      <c r="F202" s="508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245"/>
      <c r="S202" s="568">
        <f>SUM(T202:Z202)</f>
        <v>0</v>
      </c>
      <c r="T202" s="508"/>
      <c r="U202" s="123"/>
      <c r="V202" s="123"/>
      <c r="W202" s="123"/>
      <c r="X202" s="123"/>
      <c r="Y202" s="123"/>
      <c r="Z202" s="245"/>
      <c r="AA202" s="568">
        <f>SUM(AB202:AF202)</f>
        <v>0</v>
      </c>
      <c r="AB202" s="508"/>
      <c r="AC202" s="123"/>
      <c r="AD202" s="123"/>
      <c r="AE202" s="123"/>
      <c r="AF202" s="245"/>
      <c r="AG202" s="569"/>
    </row>
    <row r="203" spans="1:33" ht="24">
      <c r="A203" s="246">
        <v>5170</v>
      </c>
      <c r="B203" s="115" t="s">
        <v>211</v>
      </c>
      <c r="C203" s="474">
        <f t="shared" si="126"/>
        <v>0</v>
      </c>
      <c r="D203" s="505">
        <f t="shared" si="126"/>
        <v>0</v>
      </c>
      <c r="E203" s="245">
        <f>SUM(F203:R203)</f>
        <v>0</v>
      </c>
      <c r="F203" s="508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245"/>
      <c r="S203" s="568">
        <f>SUM(T203:Z203)</f>
        <v>0</v>
      </c>
      <c r="T203" s="508"/>
      <c r="U203" s="123"/>
      <c r="V203" s="123"/>
      <c r="W203" s="123"/>
      <c r="X203" s="123"/>
      <c r="Y203" s="123"/>
      <c r="Z203" s="245"/>
      <c r="AA203" s="568">
        <f>SUM(AB203:AF203)</f>
        <v>0</v>
      </c>
      <c r="AB203" s="508"/>
      <c r="AC203" s="123"/>
      <c r="AD203" s="123"/>
      <c r="AE203" s="123"/>
      <c r="AF203" s="245"/>
      <c r="AG203" s="569"/>
    </row>
    <row r="204" spans="1:33" ht="12">
      <c r="A204" s="88">
        <v>5200</v>
      </c>
      <c r="B204" s="226" t="s">
        <v>212</v>
      </c>
      <c r="C204" s="528">
        <f>C205+C215+C216+C225+C226+C227+C229</f>
        <v>0</v>
      </c>
      <c r="D204" s="489">
        <f>D205+D215+D216+D225+D226+D227+D229</f>
        <v>0</v>
      </c>
      <c r="E204" s="259">
        <f>E205+E215+E216+E225+E226+E227+E229</f>
        <v>0</v>
      </c>
      <c r="F204" s="489">
        <f>F205+F215+F216+F225+F226+F227+F229</f>
        <v>0</v>
      </c>
      <c r="G204" s="101">
        <f aca="true" t="shared" si="127" ref="G204:Q204">G205+G215+G216+G225+G226+G227+G229</f>
        <v>0</v>
      </c>
      <c r="H204" s="101">
        <f t="shared" si="127"/>
        <v>0</v>
      </c>
      <c r="I204" s="101">
        <f t="shared" si="127"/>
        <v>0</v>
      </c>
      <c r="J204" s="101">
        <f t="shared" si="127"/>
        <v>0</v>
      </c>
      <c r="K204" s="101">
        <f>K205+K215+K216+K225+K226+K227+K229</f>
        <v>0</v>
      </c>
      <c r="L204" s="101">
        <f t="shared" si="127"/>
        <v>0</v>
      </c>
      <c r="M204" s="101">
        <f t="shared" si="127"/>
        <v>0</v>
      </c>
      <c r="N204" s="101">
        <f t="shared" si="127"/>
        <v>0</v>
      </c>
      <c r="O204" s="101">
        <f t="shared" si="127"/>
        <v>0</v>
      </c>
      <c r="P204" s="101">
        <f t="shared" si="127"/>
        <v>0</v>
      </c>
      <c r="Q204" s="101">
        <f t="shared" si="127"/>
        <v>0</v>
      </c>
      <c r="R204" s="259">
        <f>R205+R215+R216+R225+R226+R227+R229</f>
        <v>0</v>
      </c>
      <c r="S204" s="589">
        <f>S205+S215+S216+S225+S226+S227+S229</f>
        <v>0</v>
      </c>
      <c r="T204" s="489">
        <f>T205+T215+T216+T225+T226+T227+T229</f>
        <v>0</v>
      </c>
      <c r="U204" s="101">
        <f aca="true" t="shared" si="128" ref="U204:AA204">U205+U215+U216+U225+U226+U227+U229</f>
        <v>0</v>
      </c>
      <c r="V204" s="101">
        <f t="shared" si="128"/>
        <v>0</v>
      </c>
      <c r="W204" s="101">
        <f t="shared" si="128"/>
        <v>0</v>
      </c>
      <c r="X204" s="101">
        <f t="shared" si="128"/>
        <v>0</v>
      </c>
      <c r="Y204" s="101">
        <f t="shared" si="128"/>
        <v>0</v>
      </c>
      <c r="Z204" s="259">
        <f t="shared" si="128"/>
        <v>0</v>
      </c>
      <c r="AA204" s="89">
        <f t="shared" si="128"/>
        <v>0</v>
      </c>
      <c r="AB204" s="489">
        <f>AB205+AB215+AB216+AB225+AB226+AB227+AB229</f>
        <v>0</v>
      </c>
      <c r="AC204" s="101">
        <f>AC205+AC215+AC216+AC225+AC226+AC227+AC229</f>
        <v>0</v>
      </c>
      <c r="AD204" s="101">
        <f>AD205+AD215+AD216+AD225+AD226+AD227+AD229</f>
        <v>0</v>
      </c>
      <c r="AE204" s="101">
        <f>AE205+AE215+AE216+AE225+AE226+AE227+AE229</f>
        <v>0</v>
      </c>
      <c r="AF204" s="259">
        <f>AF205+AF215+AF216+AF225+AF226+AF227+AF229</f>
        <v>0</v>
      </c>
      <c r="AG204" s="573">
        <f>AG205+AG215+AG216+AG225+AG226+AG227+AG229</f>
        <v>0</v>
      </c>
    </row>
    <row r="205" spans="1:33" ht="12">
      <c r="A205" s="233">
        <v>5210</v>
      </c>
      <c r="B205" s="162" t="s">
        <v>213</v>
      </c>
      <c r="C205" s="525">
        <f>SUM(C206:C214)</f>
        <v>0</v>
      </c>
      <c r="D205" s="564">
        <f>SUM(D206:D214)</f>
        <v>0</v>
      </c>
      <c r="E205" s="239">
        <f>SUM(E206:E214)</f>
        <v>0</v>
      </c>
      <c r="F205" s="564">
        <f>SUM(F206:F214)</f>
        <v>0</v>
      </c>
      <c r="G205" s="234">
        <f aca="true" t="shared" si="129" ref="G205:Q205">SUM(G206:G214)</f>
        <v>0</v>
      </c>
      <c r="H205" s="234">
        <f t="shared" si="129"/>
        <v>0</v>
      </c>
      <c r="I205" s="234">
        <f t="shared" si="129"/>
        <v>0</v>
      </c>
      <c r="J205" s="234">
        <f t="shared" si="129"/>
        <v>0</v>
      </c>
      <c r="K205" s="234">
        <f>SUM(K206:K214)</f>
        <v>0</v>
      </c>
      <c r="L205" s="234">
        <f t="shared" si="129"/>
        <v>0</v>
      </c>
      <c r="M205" s="234">
        <f t="shared" si="129"/>
        <v>0</v>
      </c>
      <c r="N205" s="234">
        <f t="shared" si="129"/>
        <v>0</v>
      </c>
      <c r="O205" s="234">
        <f t="shared" si="129"/>
        <v>0</v>
      </c>
      <c r="P205" s="234">
        <f t="shared" si="129"/>
        <v>0</v>
      </c>
      <c r="Q205" s="234">
        <f t="shared" si="129"/>
        <v>0</v>
      </c>
      <c r="R205" s="239">
        <f>SUM(R206:R214)</f>
        <v>0</v>
      </c>
      <c r="S205" s="116">
        <f>SUM(S206:S214)</f>
        <v>0</v>
      </c>
      <c r="T205" s="564">
        <f>SUM(T206:T214)</f>
        <v>0</v>
      </c>
      <c r="U205" s="234">
        <f aca="true" t="shared" si="130" ref="U205:AA205">SUM(U206:U214)</f>
        <v>0</v>
      </c>
      <c r="V205" s="234">
        <f t="shared" si="130"/>
        <v>0</v>
      </c>
      <c r="W205" s="234">
        <f t="shared" si="130"/>
        <v>0</v>
      </c>
      <c r="X205" s="234">
        <f t="shared" si="130"/>
        <v>0</v>
      </c>
      <c r="Y205" s="234">
        <f t="shared" si="130"/>
        <v>0</v>
      </c>
      <c r="Z205" s="239">
        <f t="shared" si="130"/>
        <v>0</v>
      </c>
      <c r="AA205" s="174">
        <f t="shared" si="130"/>
        <v>0</v>
      </c>
      <c r="AB205" s="564">
        <f>SUM(AB206:AB214)</f>
        <v>0</v>
      </c>
      <c r="AC205" s="234">
        <f>SUM(AC206:AC214)</f>
        <v>0</v>
      </c>
      <c r="AD205" s="234">
        <f>SUM(AD206:AD214)</f>
        <v>0</v>
      </c>
      <c r="AE205" s="234">
        <f>SUM(AE206:AE214)</f>
        <v>0</v>
      </c>
      <c r="AF205" s="239">
        <f>SUM(AF206:AF214)</f>
        <v>0</v>
      </c>
      <c r="AG205" s="565">
        <f>SUM(AG206:AG214)</f>
        <v>0</v>
      </c>
    </row>
    <row r="206" spans="1:33" ht="12">
      <c r="A206" s="56">
        <v>5211</v>
      </c>
      <c r="B206" s="104" t="s">
        <v>214</v>
      </c>
      <c r="C206" s="469">
        <f aca="true" t="shared" si="131" ref="C206:D215">SUM(E206,S206,AA206)</f>
        <v>0</v>
      </c>
      <c r="D206" s="498">
        <f t="shared" si="131"/>
        <v>0</v>
      </c>
      <c r="E206" s="242">
        <f aca="true" t="shared" si="132" ref="E206:E215">SUM(F206:R206)</f>
        <v>0</v>
      </c>
      <c r="F206" s="501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242"/>
      <c r="S206" s="568">
        <f aca="true" t="shared" si="133" ref="S206:S229">SUM(T206:Z206)</f>
        <v>0</v>
      </c>
      <c r="T206" s="501"/>
      <c r="U206" s="112"/>
      <c r="V206" s="112"/>
      <c r="W206" s="112"/>
      <c r="X206" s="112"/>
      <c r="Y206" s="112"/>
      <c r="Z206" s="242"/>
      <c r="AA206" s="566">
        <f aca="true" t="shared" si="134" ref="AA206:AA215">SUM(AB206:AF206)</f>
        <v>0</v>
      </c>
      <c r="AB206" s="501"/>
      <c r="AC206" s="112"/>
      <c r="AD206" s="112"/>
      <c r="AE206" s="112"/>
      <c r="AF206" s="242"/>
      <c r="AG206" s="567"/>
    </row>
    <row r="207" spans="1:33" ht="12">
      <c r="A207" s="66">
        <v>5212</v>
      </c>
      <c r="B207" s="115" t="s">
        <v>215</v>
      </c>
      <c r="C207" s="474">
        <f t="shared" si="131"/>
        <v>0</v>
      </c>
      <c r="D207" s="505">
        <f t="shared" si="131"/>
        <v>0</v>
      </c>
      <c r="E207" s="242">
        <f t="shared" si="132"/>
        <v>0</v>
      </c>
      <c r="F207" s="508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245"/>
      <c r="S207" s="568">
        <f t="shared" si="133"/>
        <v>0</v>
      </c>
      <c r="T207" s="508"/>
      <c r="U207" s="123"/>
      <c r="V207" s="123"/>
      <c r="W207" s="123"/>
      <c r="X207" s="123"/>
      <c r="Y207" s="123"/>
      <c r="Z207" s="245"/>
      <c r="AA207" s="568">
        <f t="shared" si="134"/>
        <v>0</v>
      </c>
      <c r="AB207" s="508"/>
      <c r="AC207" s="123"/>
      <c r="AD207" s="123"/>
      <c r="AE207" s="123"/>
      <c r="AF207" s="245"/>
      <c r="AG207" s="569"/>
    </row>
    <row r="208" spans="1:33" ht="12">
      <c r="A208" s="66">
        <v>5213</v>
      </c>
      <c r="B208" s="115" t="s">
        <v>216</v>
      </c>
      <c r="C208" s="474">
        <f t="shared" si="131"/>
        <v>0</v>
      </c>
      <c r="D208" s="505">
        <f t="shared" si="131"/>
        <v>0</v>
      </c>
      <c r="E208" s="242">
        <f t="shared" si="132"/>
        <v>0</v>
      </c>
      <c r="F208" s="508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245"/>
      <c r="S208" s="568">
        <f t="shared" si="133"/>
        <v>0</v>
      </c>
      <c r="T208" s="508"/>
      <c r="U208" s="123"/>
      <c r="V208" s="123"/>
      <c r="W208" s="123"/>
      <c r="X208" s="123"/>
      <c r="Y208" s="123"/>
      <c r="Z208" s="245"/>
      <c r="AA208" s="568">
        <f t="shared" si="134"/>
        <v>0</v>
      </c>
      <c r="AB208" s="508"/>
      <c r="AC208" s="123"/>
      <c r="AD208" s="123"/>
      <c r="AE208" s="123"/>
      <c r="AF208" s="245"/>
      <c r="AG208" s="569"/>
    </row>
    <row r="209" spans="1:33" ht="12">
      <c r="A209" s="66">
        <v>5214</v>
      </c>
      <c r="B209" s="115" t="s">
        <v>217</v>
      </c>
      <c r="C209" s="474">
        <f t="shared" si="131"/>
        <v>0</v>
      </c>
      <c r="D209" s="505">
        <f t="shared" si="131"/>
        <v>0</v>
      </c>
      <c r="E209" s="242">
        <f t="shared" si="132"/>
        <v>0</v>
      </c>
      <c r="F209" s="508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245"/>
      <c r="S209" s="568">
        <f t="shared" si="133"/>
        <v>0</v>
      </c>
      <c r="T209" s="508"/>
      <c r="U209" s="123"/>
      <c r="V209" s="123"/>
      <c r="W209" s="123"/>
      <c r="X209" s="123"/>
      <c r="Y209" s="123"/>
      <c r="Z209" s="245"/>
      <c r="AA209" s="568">
        <f t="shared" si="134"/>
        <v>0</v>
      </c>
      <c r="AB209" s="508"/>
      <c r="AC209" s="123"/>
      <c r="AD209" s="123"/>
      <c r="AE209" s="123"/>
      <c r="AF209" s="245"/>
      <c r="AG209" s="569"/>
    </row>
    <row r="210" spans="1:33" ht="12">
      <c r="A210" s="66">
        <v>5215</v>
      </c>
      <c r="B210" s="115" t="s">
        <v>218</v>
      </c>
      <c r="C210" s="474">
        <f t="shared" si="131"/>
        <v>0</v>
      </c>
      <c r="D210" s="505">
        <f t="shared" si="131"/>
        <v>0</v>
      </c>
      <c r="E210" s="242">
        <f t="shared" si="132"/>
        <v>0</v>
      </c>
      <c r="F210" s="508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245"/>
      <c r="S210" s="568">
        <f t="shared" si="133"/>
        <v>0</v>
      </c>
      <c r="T210" s="508"/>
      <c r="U210" s="123"/>
      <c r="V210" s="123"/>
      <c r="W210" s="123"/>
      <c r="X210" s="123"/>
      <c r="Y210" s="123"/>
      <c r="Z210" s="245"/>
      <c r="AA210" s="568">
        <f t="shared" si="134"/>
        <v>0</v>
      </c>
      <c r="AB210" s="508"/>
      <c r="AC210" s="123"/>
      <c r="AD210" s="123"/>
      <c r="AE210" s="123"/>
      <c r="AF210" s="245"/>
      <c r="AG210" s="569"/>
    </row>
    <row r="211" spans="1:33" ht="24">
      <c r="A211" s="66">
        <v>5216</v>
      </c>
      <c r="B211" s="115" t="s">
        <v>219</v>
      </c>
      <c r="C211" s="474">
        <f t="shared" si="131"/>
        <v>0</v>
      </c>
      <c r="D211" s="505">
        <f t="shared" si="131"/>
        <v>0</v>
      </c>
      <c r="E211" s="242">
        <f t="shared" si="132"/>
        <v>0</v>
      </c>
      <c r="F211" s="508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245"/>
      <c r="S211" s="568">
        <f t="shared" si="133"/>
        <v>0</v>
      </c>
      <c r="T211" s="508"/>
      <c r="U211" s="123"/>
      <c r="V211" s="123"/>
      <c r="W211" s="123"/>
      <c r="X211" s="123"/>
      <c r="Y211" s="123"/>
      <c r="Z211" s="245"/>
      <c r="AA211" s="568">
        <f t="shared" si="134"/>
        <v>0</v>
      </c>
      <c r="AB211" s="508"/>
      <c r="AC211" s="123"/>
      <c r="AD211" s="123"/>
      <c r="AE211" s="123"/>
      <c r="AF211" s="245"/>
      <c r="AG211" s="569"/>
    </row>
    <row r="212" spans="1:33" ht="12">
      <c r="A212" s="66">
        <v>5217</v>
      </c>
      <c r="B212" s="115" t="s">
        <v>220</v>
      </c>
      <c r="C212" s="474">
        <f t="shared" si="131"/>
        <v>0</v>
      </c>
      <c r="D212" s="505">
        <f t="shared" si="131"/>
        <v>0</v>
      </c>
      <c r="E212" s="242">
        <f t="shared" si="132"/>
        <v>0</v>
      </c>
      <c r="F212" s="508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245"/>
      <c r="S212" s="568">
        <f t="shared" si="133"/>
        <v>0</v>
      </c>
      <c r="T212" s="508"/>
      <c r="U212" s="123"/>
      <c r="V212" s="123"/>
      <c r="W212" s="123"/>
      <c r="X212" s="123"/>
      <c r="Y212" s="123"/>
      <c r="Z212" s="245"/>
      <c r="AA212" s="568">
        <f t="shared" si="134"/>
        <v>0</v>
      </c>
      <c r="AB212" s="508"/>
      <c r="AC212" s="123"/>
      <c r="AD212" s="123"/>
      <c r="AE212" s="123"/>
      <c r="AF212" s="245"/>
      <c r="AG212" s="569"/>
    </row>
    <row r="213" spans="1:33" ht="12">
      <c r="A213" s="66">
        <v>5218</v>
      </c>
      <c r="B213" s="115" t="s">
        <v>221</v>
      </c>
      <c r="C213" s="474">
        <f t="shared" si="131"/>
        <v>0</v>
      </c>
      <c r="D213" s="505">
        <f t="shared" si="131"/>
        <v>0</v>
      </c>
      <c r="E213" s="242">
        <f t="shared" si="132"/>
        <v>0</v>
      </c>
      <c r="F213" s="508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245"/>
      <c r="S213" s="568">
        <f t="shared" si="133"/>
        <v>0</v>
      </c>
      <c r="T213" s="508"/>
      <c r="U213" s="123"/>
      <c r="V213" s="123"/>
      <c r="W213" s="123"/>
      <c r="X213" s="123"/>
      <c r="Y213" s="123"/>
      <c r="Z213" s="245"/>
      <c r="AA213" s="568">
        <f t="shared" si="134"/>
        <v>0</v>
      </c>
      <c r="AB213" s="508"/>
      <c r="AC213" s="123"/>
      <c r="AD213" s="123"/>
      <c r="AE213" s="123"/>
      <c r="AF213" s="245"/>
      <c r="AG213" s="569"/>
    </row>
    <row r="214" spans="1:33" ht="12">
      <c r="A214" s="66">
        <v>5219</v>
      </c>
      <c r="B214" s="115" t="s">
        <v>222</v>
      </c>
      <c r="C214" s="474">
        <f t="shared" si="131"/>
        <v>0</v>
      </c>
      <c r="D214" s="505">
        <f t="shared" si="131"/>
        <v>0</v>
      </c>
      <c r="E214" s="242">
        <f t="shared" si="132"/>
        <v>0</v>
      </c>
      <c r="F214" s="508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245"/>
      <c r="S214" s="568">
        <f t="shared" si="133"/>
        <v>0</v>
      </c>
      <c r="T214" s="508"/>
      <c r="U214" s="123"/>
      <c r="V214" s="123"/>
      <c r="W214" s="123"/>
      <c r="X214" s="123"/>
      <c r="Y214" s="123"/>
      <c r="Z214" s="245"/>
      <c r="AA214" s="568">
        <f t="shared" si="134"/>
        <v>0</v>
      </c>
      <c r="AB214" s="508"/>
      <c r="AC214" s="123"/>
      <c r="AD214" s="123"/>
      <c r="AE214" s="123"/>
      <c r="AF214" s="245"/>
      <c r="AG214" s="569"/>
    </row>
    <row r="215" spans="1:33" ht="13.5" customHeight="1">
      <c r="A215" s="246">
        <v>5220</v>
      </c>
      <c r="B215" s="115" t="s">
        <v>223</v>
      </c>
      <c r="C215" s="474">
        <f t="shared" si="131"/>
        <v>0</v>
      </c>
      <c r="D215" s="505">
        <f t="shared" si="131"/>
        <v>0</v>
      </c>
      <c r="E215" s="242">
        <f t="shared" si="132"/>
        <v>0</v>
      </c>
      <c r="F215" s="508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245"/>
      <c r="S215" s="568">
        <f t="shared" si="133"/>
        <v>0</v>
      </c>
      <c r="T215" s="508"/>
      <c r="U215" s="123"/>
      <c r="V215" s="123"/>
      <c r="W215" s="123"/>
      <c r="X215" s="123"/>
      <c r="Y215" s="123"/>
      <c r="Z215" s="245"/>
      <c r="AA215" s="568">
        <f t="shared" si="134"/>
        <v>0</v>
      </c>
      <c r="AB215" s="508"/>
      <c r="AC215" s="123"/>
      <c r="AD215" s="123"/>
      <c r="AE215" s="123"/>
      <c r="AF215" s="245"/>
      <c r="AG215" s="569"/>
    </row>
    <row r="216" spans="1:33" ht="12">
      <c r="A216" s="246">
        <v>5230</v>
      </c>
      <c r="B216" s="115" t="s">
        <v>224</v>
      </c>
      <c r="C216" s="474">
        <f>SUM(C217:C224)</f>
        <v>0</v>
      </c>
      <c r="D216" s="505">
        <f>SUM(D217:D224)</f>
        <v>0</v>
      </c>
      <c r="E216" s="252">
        <f>SUM(E217:E224)</f>
        <v>0</v>
      </c>
      <c r="F216" s="505">
        <f>SUM(F217:F224)</f>
        <v>0</v>
      </c>
      <c r="G216" s="247">
        <f aca="true" t="shared" si="135" ref="G216:Q216">SUM(G217:G224)</f>
        <v>0</v>
      </c>
      <c r="H216" s="247">
        <f t="shared" si="135"/>
        <v>0</v>
      </c>
      <c r="I216" s="247">
        <f t="shared" si="135"/>
        <v>0</v>
      </c>
      <c r="J216" s="247">
        <f t="shared" si="135"/>
        <v>0</v>
      </c>
      <c r="K216" s="247">
        <f>SUM(K217:K224)</f>
        <v>0</v>
      </c>
      <c r="L216" s="247">
        <f t="shared" si="135"/>
        <v>0</v>
      </c>
      <c r="M216" s="247">
        <f t="shared" si="135"/>
        <v>0</v>
      </c>
      <c r="N216" s="247">
        <f t="shared" si="135"/>
        <v>0</v>
      </c>
      <c r="O216" s="247">
        <f t="shared" si="135"/>
        <v>0</v>
      </c>
      <c r="P216" s="247">
        <f t="shared" si="135"/>
        <v>0</v>
      </c>
      <c r="Q216" s="247">
        <f t="shared" si="135"/>
        <v>0</v>
      </c>
      <c r="R216" s="252">
        <f>SUM(R217:R224)</f>
        <v>0</v>
      </c>
      <c r="S216" s="116">
        <f>SUM(S217:S224)</f>
        <v>0</v>
      </c>
      <c r="T216" s="505">
        <f>SUM(T217:T224)</f>
        <v>0</v>
      </c>
      <c r="U216" s="247">
        <f aca="true" t="shared" si="136" ref="U216:AA216">SUM(U217:U224)</f>
        <v>0</v>
      </c>
      <c r="V216" s="247">
        <f t="shared" si="136"/>
        <v>0</v>
      </c>
      <c r="W216" s="247">
        <f t="shared" si="136"/>
        <v>0</v>
      </c>
      <c r="X216" s="247">
        <f t="shared" si="136"/>
        <v>0</v>
      </c>
      <c r="Y216" s="247">
        <f t="shared" si="136"/>
        <v>0</v>
      </c>
      <c r="Z216" s="252">
        <f t="shared" si="136"/>
        <v>0</v>
      </c>
      <c r="AA216" s="116">
        <f t="shared" si="136"/>
        <v>0</v>
      </c>
      <c r="AB216" s="505">
        <f>SUM(AB217:AB224)</f>
        <v>0</v>
      </c>
      <c r="AC216" s="247">
        <f>SUM(AC217:AC224)</f>
        <v>0</v>
      </c>
      <c r="AD216" s="247">
        <f>SUM(AD217:AD224)</f>
        <v>0</v>
      </c>
      <c r="AE216" s="247">
        <f>SUM(AE217:AE224)</f>
        <v>0</v>
      </c>
      <c r="AF216" s="252">
        <f>SUM(AF217:AF224)</f>
        <v>0</v>
      </c>
      <c r="AG216" s="570">
        <f>SUM(AG217:AG224)</f>
        <v>0</v>
      </c>
    </row>
    <row r="217" spans="1:33" ht="12">
      <c r="A217" s="66">
        <v>5231</v>
      </c>
      <c r="B217" s="115" t="s">
        <v>225</v>
      </c>
      <c r="C217" s="474">
        <f aca="true" t="shared" si="137" ref="C217:D226">SUM(E217,S217,AA217)</f>
        <v>0</v>
      </c>
      <c r="D217" s="505">
        <f t="shared" si="137"/>
        <v>0</v>
      </c>
      <c r="E217" s="245">
        <f aca="true" t="shared" si="138" ref="E217:E226">SUM(F217:R217)</f>
        <v>0</v>
      </c>
      <c r="F217" s="508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245"/>
      <c r="S217" s="568">
        <f t="shared" si="133"/>
        <v>0</v>
      </c>
      <c r="T217" s="508"/>
      <c r="U217" s="123"/>
      <c r="V217" s="123"/>
      <c r="W217" s="123"/>
      <c r="X217" s="123"/>
      <c r="Y217" s="123"/>
      <c r="Z217" s="245"/>
      <c r="AA217" s="568">
        <f aca="true" t="shared" si="139" ref="AA217:AA226">SUM(AB217:AF217)</f>
        <v>0</v>
      </c>
      <c r="AB217" s="508"/>
      <c r="AC217" s="123"/>
      <c r="AD217" s="123"/>
      <c r="AE217" s="123"/>
      <c r="AF217" s="245"/>
      <c r="AG217" s="569"/>
    </row>
    <row r="218" spans="1:33" ht="12">
      <c r="A218" s="66">
        <v>5232</v>
      </c>
      <c r="B218" s="115" t="s">
        <v>226</v>
      </c>
      <c r="C218" s="474">
        <f t="shared" si="137"/>
        <v>0</v>
      </c>
      <c r="D218" s="505">
        <f t="shared" si="137"/>
        <v>0</v>
      </c>
      <c r="E218" s="245">
        <f t="shared" si="138"/>
        <v>0</v>
      </c>
      <c r="F218" s="508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245"/>
      <c r="S218" s="568">
        <f t="shared" si="133"/>
        <v>0</v>
      </c>
      <c r="T218" s="508"/>
      <c r="U218" s="123"/>
      <c r="V218" s="123"/>
      <c r="W218" s="123"/>
      <c r="X218" s="123"/>
      <c r="Y218" s="123"/>
      <c r="Z218" s="245"/>
      <c r="AA218" s="568">
        <f t="shared" si="139"/>
        <v>0</v>
      </c>
      <c r="AB218" s="508"/>
      <c r="AC218" s="123"/>
      <c r="AD218" s="123"/>
      <c r="AE218" s="123"/>
      <c r="AF218" s="245"/>
      <c r="AG218" s="569"/>
    </row>
    <row r="219" spans="1:33" ht="12">
      <c r="A219" s="66">
        <v>5233</v>
      </c>
      <c r="B219" s="115" t="s">
        <v>227</v>
      </c>
      <c r="C219" s="474">
        <f t="shared" si="137"/>
        <v>0</v>
      </c>
      <c r="D219" s="505">
        <f t="shared" si="137"/>
        <v>0</v>
      </c>
      <c r="E219" s="245">
        <f t="shared" si="138"/>
        <v>0</v>
      </c>
      <c r="F219" s="508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245"/>
      <c r="S219" s="568">
        <f t="shared" si="133"/>
        <v>0</v>
      </c>
      <c r="T219" s="508"/>
      <c r="U219" s="123"/>
      <c r="V219" s="123"/>
      <c r="W219" s="123"/>
      <c r="X219" s="123"/>
      <c r="Y219" s="123"/>
      <c r="Z219" s="245"/>
      <c r="AA219" s="568">
        <f t="shared" si="139"/>
        <v>0</v>
      </c>
      <c r="AB219" s="508"/>
      <c r="AC219" s="123"/>
      <c r="AD219" s="123"/>
      <c r="AE219" s="123"/>
      <c r="AF219" s="245"/>
      <c r="AG219" s="569"/>
    </row>
    <row r="220" spans="1:33" ht="24">
      <c r="A220" s="66">
        <v>5234</v>
      </c>
      <c r="B220" s="115" t="s">
        <v>228</v>
      </c>
      <c r="C220" s="474">
        <f t="shared" si="137"/>
        <v>0</v>
      </c>
      <c r="D220" s="505">
        <f t="shared" si="137"/>
        <v>0</v>
      </c>
      <c r="E220" s="245">
        <f t="shared" si="138"/>
        <v>0</v>
      </c>
      <c r="F220" s="508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245"/>
      <c r="S220" s="568">
        <f t="shared" si="133"/>
        <v>0</v>
      </c>
      <c r="T220" s="508"/>
      <c r="U220" s="123"/>
      <c r="V220" s="123"/>
      <c r="W220" s="123"/>
      <c r="X220" s="123"/>
      <c r="Y220" s="123"/>
      <c r="Z220" s="245"/>
      <c r="AA220" s="568">
        <f t="shared" si="139"/>
        <v>0</v>
      </c>
      <c r="AB220" s="508"/>
      <c r="AC220" s="123"/>
      <c r="AD220" s="123"/>
      <c r="AE220" s="123"/>
      <c r="AF220" s="245"/>
      <c r="AG220" s="569"/>
    </row>
    <row r="221" spans="1:33" ht="14.25" customHeight="1">
      <c r="A221" s="66">
        <v>5236</v>
      </c>
      <c r="B221" s="115" t="s">
        <v>229</v>
      </c>
      <c r="C221" s="474">
        <f t="shared" si="137"/>
        <v>0</v>
      </c>
      <c r="D221" s="505">
        <f t="shared" si="137"/>
        <v>0</v>
      </c>
      <c r="E221" s="245">
        <f t="shared" si="138"/>
        <v>0</v>
      </c>
      <c r="F221" s="508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245"/>
      <c r="S221" s="568">
        <f t="shared" si="133"/>
        <v>0</v>
      </c>
      <c r="T221" s="508"/>
      <c r="U221" s="123"/>
      <c r="V221" s="123"/>
      <c r="W221" s="123"/>
      <c r="X221" s="123"/>
      <c r="Y221" s="123"/>
      <c r="Z221" s="245"/>
      <c r="AA221" s="568">
        <f t="shared" si="139"/>
        <v>0</v>
      </c>
      <c r="AB221" s="508"/>
      <c r="AC221" s="123"/>
      <c r="AD221" s="123"/>
      <c r="AE221" s="123"/>
      <c r="AF221" s="245"/>
      <c r="AG221" s="569"/>
    </row>
    <row r="222" spans="1:33" ht="14.25" customHeight="1">
      <c r="A222" s="66">
        <v>5237</v>
      </c>
      <c r="B222" s="115" t="s">
        <v>230</v>
      </c>
      <c r="C222" s="474">
        <f t="shared" si="137"/>
        <v>0</v>
      </c>
      <c r="D222" s="505">
        <f t="shared" si="137"/>
        <v>0</v>
      </c>
      <c r="E222" s="245">
        <f t="shared" si="138"/>
        <v>0</v>
      </c>
      <c r="F222" s="508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245"/>
      <c r="S222" s="568">
        <f t="shared" si="133"/>
        <v>0</v>
      </c>
      <c r="T222" s="508"/>
      <c r="U222" s="123"/>
      <c r="V222" s="123"/>
      <c r="W222" s="123"/>
      <c r="X222" s="123"/>
      <c r="Y222" s="123"/>
      <c r="Z222" s="245"/>
      <c r="AA222" s="568">
        <f t="shared" si="139"/>
        <v>0</v>
      </c>
      <c r="AB222" s="508"/>
      <c r="AC222" s="123"/>
      <c r="AD222" s="123"/>
      <c r="AE222" s="123"/>
      <c r="AF222" s="245"/>
      <c r="AG222" s="569"/>
    </row>
    <row r="223" spans="1:33" ht="24">
      <c r="A223" s="66">
        <v>5238</v>
      </c>
      <c r="B223" s="115" t="s">
        <v>231</v>
      </c>
      <c r="C223" s="474">
        <f t="shared" si="137"/>
        <v>0</v>
      </c>
      <c r="D223" s="505">
        <f t="shared" si="137"/>
        <v>0</v>
      </c>
      <c r="E223" s="245">
        <f t="shared" si="138"/>
        <v>0</v>
      </c>
      <c r="F223" s="508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245"/>
      <c r="S223" s="568">
        <f t="shared" si="133"/>
        <v>0</v>
      </c>
      <c r="T223" s="508"/>
      <c r="U223" s="123"/>
      <c r="V223" s="123"/>
      <c r="W223" s="123"/>
      <c r="X223" s="123"/>
      <c r="Y223" s="123"/>
      <c r="Z223" s="245"/>
      <c r="AA223" s="568">
        <f t="shared" si="139"/>
        <v>0</v>
      </c>
      <c r="AB223" s="508"/>
      <c r="AC223" s="123"/>
      <c r="AD223" s="123"/>
      <c r="AE223" s="123"/>
      <c r="AF223" s="245"/>
      <c r="AG223" s="569"/>
    </row>
    <row r="224" spans="1:33" ht="24">
      <c r="A224" s="66">
        <v>5239</v>
      </c>
      <c r="B224" s="115" t="s">
        <v>232</v>
      </c>
      <c r="C224" s="474">
        <f t="shared" si="137"/>
        <v>0</v>
      </c>
      <c r="D224" s="505">
        <f t="shared" si="137"/>
        <v>0</v>
      </c>
      <c r="E224" s="245">
        <f t="shared" si="138"/>
        <v>0</v>
      </c>
      <c r="F224" s="508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245"/>
      <c r="S224" s="568">
        <f t="shared" si="133"/>
        <v>0</v>
      </c>
      <c r="T224" s="508"/>
      <c r="U224" s="123"/>
      <c r="V224" s="123"/>
      <c r="W224" s="123"/>
      <c r="X224" s="123"/>
      <c r="Y224" s="123"/>
      <c r="Z224" s="245"/>
      <c r="AA224" s="568">
        <f t="shared" si="139"/>
        <v>0</v>
      </c>
      <c r="AB224" s="508"/>
      <c r="AC224" s="123"/>
      <c r="AD224" s="123"/>
      <c r="AE224" s="123"/>
      <c r="AF224" s="245"/>
      <c r="AG224" s="569"/>
    </row>
    <row r="225" spans="1:33" ht="24">
      <c r="A225" s="246">
        <v>5240</v>
      </c>
      <c r="B225" s="115" t="s">
        <v>233</v>
      </c>
      <c r="C225" s="474">
        <f t="shared" si="137"/>
        <v>0</v>
      </c>
      <c r="D225" s="505">
        <f t="shared" si="137"/>
        <v>0</v>
      </c>
      <c r="E225" s="245">
        <f t="shared" si="138"/>
        <v>0</v>
      </c>
      <c r="F225" s="508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245"/>
      <c r="S225" s="568">
        <f t="shared" si="133"/>
        <v>0</v>
      </c>
      <c r="T225" s="508"/>
      <c r="U225" s="123"/>
      <c r="V225" s="123"/>
      <c r="W225" s="123"/>
      <c r="X225" s="123"/>
      <c r="Y225" s="123"/>
      <c r="Z225" s="245"/>
      <c r="AA225" s="568">
        <f t="shared" si="139"/>
        <v>0</v>
      </c>
      <c r="AB225" s="508"/>
      <c r="AC225" s="123"/>
      <c r="AD225" s="123"/>
      <c r="AE225" s="123"/>
      <c r="AF225" s="245"/>
      <c r="AG225" s="569"/>
    </row>
    <row r="226" spans="1:33" ht="12">
      <c r="A226" s="246">
        <v>5250</v>
      </c>
      <c r="B226" s="115" t="s">
        <v>234</v>
      </c>
      <c r="C226" s="474">
        <f t="shared" si="137"/>
        <v>0</v>
      </c>
      <c r="D226" s="505">
        <f t="shared" si="137"/>
        <v>0</v>
      </c>
      <c r="E226" s="245">
        <f t="shared" si="138"/>
        <v>0</v>
      </c>
      <c r="F226" s="508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245"/>
      <c r="S226" s="568">
        <f t="shared" si="133"/>
        <v>0</v>
      </c>
      <c r="T226" s="508"/>
      <c r="U226" s="123"/>
      <c r="V226" s="123"/>
      <c r="W226" s="123"/>
      <c r="X226" s="123"/>
      <c r="Y226" s="123"/>
      <c r="Z226" s="245"/>
      <c r="AA226" s="568">
        <f t="shared" si="139"/>
        <v>0</v>
      </c>
      <c r="AB226" s="508"/>
      <c r="AC226" s="123"/>
      <c r="AD226" s="123"/>
      <c r="AE226" s="123"/>
      <c r="AF226" s="245"/>
      <c r="AG226" s="569"/>
    </row>
    <row r="227" spans="1:33" ht="12">
      <c r="A227" s="246">
        <v>5260</v>
      </c>
      <c r="B227" s="115" t="s">
        <v>235</v>
      </c>
      <c r="C227" s="474">
        <f>SUM(C228)</f>
        <v>0</v>
      </c>
      <c r="D227" s="505">
        <f>SUM(D228)</f>
        <v>0</v>
      </c>
      <c r="E227" s="252">
        <f>SUM(E228)</f>
        <v>0</v>
      </c>
      <c r="F227" s="505">
        <f>SUM(F228)</f>
        <v>0</v>
      </c>
      <c r="G227" s="247">
        <f aca="true" t="shared" si="140" ref="G227:Q227">SUM(G228)</f>
        <v>0</v>
      </c>
      <c r="H227" s="247">
        <f t="shared" si="140"/>
        <v>0</v>
      </c>
      <c r="I227" s="247">
        <f t="shared" si="140"/>
        <v>0</v>
      </c>
      <c r="J227" s="247">
        <f t="shared" si="140"/>
        <v>0</v>
      </c>
      <c r="K227" s="247">
        <f>SUM(K228)</f>
        <v>0</v>
      </c>
      <c r="L227" s="247">
        <f t="shared" si="140"/>
        <v>0</v>
      </c>
      <c r="M227" s="247">
        <f t="shared" si="140"/>
        <v>0</v>
      </c>
      <c r="N227" s="247">
        <f t="shared" si="140"/>
        <v>0</v>
      </c>
      <c r="O227" s="247">
        <f t="shared" si="140"/>
        <v>0</v>
      </c>
      <c r="P227" s="247">
        <f t="shared" si="140"/>
        <v>0</v>
      </c>
      <c r="Q227" s="247">
        <f t="shared" si="140"/>
        <v>0</v>
      </c>
      <c r="R227" s="252">
        <f>SUM(R228)</f>
        <v>0</v>
      </c>
      <c r="S227" s="116">
        <f>SUM(S228)</f>
        <v>0</v>
      </c>
      <c r="T227" s="505">
        <f>SUM(T228)</f>
        <v>0</v>
      </c>
      <c r="U227" s="247">
        <f aca="true" t="shared" si="141" ref="U227:AA227">SUM(U228)</f>
        <v>0</v>
      </c>
      <c r="V227" s="247">
        <f t="shared" si="141"/>
        <v>0</v>
      </c>
      <c r="W227" s="247">
        <f t="shared" si="141"/>
        <v>0</v>
      </c>
      <c r="X227" s="247">
        <f t="shared" si="141"/>
        <v>0</v>
      </c>
      <c r="Y227" s="247">
        <f t="shared" si="141"/>
        <v>0</v>
      </c>
      <c r="Z227" s="252">
        <f t="shared" si="141"/>
        <v>0</v>
      </c>
      <c r="AA227" s="116">
        <f t="shared" si="141"/>
        <v>0</v>
      </c>
      <c r="AB227" s="505">
        <f>SUM(AB228)</f>
        <v>0</v>
      </c>
      <c r="AC227" s="247">
        <f>SUM(AC228)</f>
        <v>0</v>
      </c>
      <c r="AD227" s="247">
        <f>SUM(AD228)</f>
        <v>0</v>
      </c>
      <c r="AE227" s="247">
        <f>SUM(AE228)</f>
        <v>0</v>
      </c>
      <c r="AF227" s="252">
        <f>SUM(AF228)</f>
        <v>0</v>
      </c>
      <c r="AG227" s="570">
        <f>SUM(AG228)</f>
        <v>0</v>
      </c>
    </row>
    <row r="228" spans="1:33" ht="24">
      <c r="A228" s="66">
        <v>5269</v>
      </c>
      <c r="B228" s="115" t="s">
        <v>236</v>
      </c>
      <c r="C228" s="474">
        <f>SUM(E228,S228,AA228)</f>
        <v>0</v>
      </c>
      <c r="D228" s="505">
        <f>SUM(F228,T228,AB228)</f>
        <v>0</v>
      </c>
      <c r="E228" s="245">
        <f>SUM(F228:R228)</f>
        <v>0</v>
      </c>
      <c r="F228" s="508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245"/>
      <c r="S228" s="568">
        <f t="shared" si="133"/>
        <v>0</v>
      </c>
      <c r="T228" s="508"/>
      <c r="U228" s="123"/>
      <c r="V228" s="123"/>
      <c r="W228" s="123"/>
      <c r="X228" s="123"/>
      <c r="Y228" s="123"/>
      <c r="Z228" s="245"/>
      <c r="AA228" s="568">
        <f>SUM(AB228:AF228)</f>
        <v>0</v>
      </c>
      <c r="AB228" s="508"/>
      <c r="AC228" s="123"/>
      <c r="AD228" s="123"/>
      <c r="AE228" s="123"/>
      <c r="AF228" s="245"/>
      <c r="AG228" s="569"/>
    </row>
    <row r="229" spans="1:33" ht="24">
      <c r="A229" s="233">
        <v>5270</v>
      </c>
      <c r="B229" s="162" t="s">
        <v>237</v>
      </c>
      <c r="C229" s="525">
        <f>SUM(E229,S229,AA229)</f>
        <v>0</v>
      </c>
      <c r="D229" s="564">
        <f>SUM(F229,T229,AB229)</f>
        <v>0</v>
      </c>
      <c r="E229" s="258">
        <f>SUM(F229:R229)</f>
        <v>0</v>
      </c>
      <c r="F229" s="538"/>
      <c r="G229" s="253"/>
      <c r="H229" s="253"/>
      <c r="I229" s="253"/>
      <c r="J229" s="253"/>
      <c r="K229" s="253"/>
      <c r="L229" s="253"/>
      <c r="M229" s="253"/>
      <c r="N229" s="253"/>
      <c r="O229" s="253"/>
      <c r="P229" s="253"/>
      <c r="Q229" s="253"/>
      <c r="R229" s="258"/>
      <c r="S229" s="571">
        <f t="shared" si="133"/>
        <v>0</v>
      </c>
      <c r="T229" s="538"/>
      <c r="U229" s="253"/>
      <c r="V229" s="253"/>
      <c r="W229" s="253"/>
      <c r="X229" s="253"/>
      <c r="Y229" s="253"/>
      <c r="Z229" s="258"/>
      <c r="AA229" s="571">
        <f>SUM(AB229:AF229)</f>
        <v>0</v>
      </c>
      <c r="AB229" s="538"/>
      <c r="AC229" s="253"/>
      <c r="AD229" s="253"/>
      <c r="AE229" s="253"/>
      <c r="AF229" s="258"/>
      <c r="AG229" s="572"/>
    </row>
    <row r="230" spans="1:33" ht="12">
      <c r="A230" s="217">
        <v>6000</v>
      </c>
      <c r="B230" s="217" t="s">
        <v>238</v>
      </c>
      <c r="C230" s="558">
        <f>C231+C251+C258</f>
        <v>0</v>
      </c>
      <c r="D230" s="559">
        <f>D231+D251+D258</f>
        <v>0</v>
      </c>
      <c r="E230" s="560">
        <f>E231+E251+E258</f>
        <v>0</v>
      </c>
      <c r="F230" s="559">
        <f>F231+F251+F258</f>
        <v>0</v>
      </c>
      <c r="G230" s="561">
        <f aca="true" t="shared" si="142" ref="G230:Q230">G231+G251+G258</f>
        <v>0</v>
      </c>
      <c r="H230" s="561">
        <f t="shared" si="142"/>
        <v>0</v>
      </c>
      <c r="I230" s="561">
        <f t="shared" si="142"/>
        <v>0</v>
      </c>
      <c r="J230" s="561">
        <f t="shared" si="142"/>
        <v>0</v>
      </c>
      <c r="K230" s="561">
        <f>K231+K251+K258</f>
        <v>0</v>
      </c>
      <c r="L230" s="561">
        <f t="shared" si="142"/>
        <v>0</v>
      </c>
      <c r="M230" s="561">
        <f t="shared" si="142"/>
        <v>0</v>
      </c>
      <c r="N230" s="561">
        <f t="shared" si="142"/>
        <v>0</v>
      </c>
      <c r="O230" s="561">
        <f t="shared" si="142"/>
        <v>0</v>
      </c>
      <c r="P230" s="561">
        <f t="shared" si="142"/>
        <v>0</v>
      </c>
      <c r="Q230" s="561">
        <f t="shared" si="142"/>
        <v>0</v>
      </c>
      <c r="R230" s="560">
        <f>R231+R251+R258</f>
        <v>0</v>
      </c>
      <c r="S230" s="559">
        <f>S231+S251+S258</f>
        <v>0</v>
      </c>
      <c r="T230" s="559">
        <f>T231+T251+T258</f>
        <v>0</v>
      </c>
      <c r="U230" s="561">
        <f aca="true" t="shared" si="143" ref="U230:AA230">U231+U251+U258</f>
        <v>0</v>
      </c>
      <c r="V230" s="561">
        <f t="shared" si="143"/>
        <v>0</v>
      </c>
      <c r="W230" s="561">
        <f t="shared" si="143"/>
        <v>0</v>
      </c>
      <c r="X230" s="561">
        <f t="shared" si="143"/>
        <v>0</v>
      </c>
      <c r="Y230" s="561">
        <f t="shared" si="143"/>
        <v>0</v>
      </c>
      <c r="Z230" s="560">
        <f t="shared" si="143"/>
        <v>0</v>
      </c>
      <c r="AA230" s="559">
        <f t="shared" si="143"/>
        <v>0</v>
      </c>
      <c r="AB230" s="559">
        <f>AB231+AB251+AB258</f>
        <v>0</v>
      </c>
      <c r="AC230" s="219">
        <f>AC231+AC251+AC258</f>
        <v>0</v>
      </c>
      <c r="AD230" s="219">
        <f>AD231+AD251+AD258</f>
        <v>0</v>
      </c>
      <c r="AE230" s="219">
        <f>AE231+AE251+AE258</f>
        <v>0</v>
      </c>
      <c r="AF230" s="224">
        <f>AF231+AF251+AF258</f>
        <v>0</v>
      </c>
      <c r="AG230" s="562">
        <f>AG231+AG251+AG258</f>
        <v>0</v>
      </c>
    </row>
    <row r="231" spans="1:33" ht="14.25" customHeight="1">
      <c r="A231" s="143">
        <v>6200</v>
      </c>
      <c r="B231" s="283" t="s">
        <v>239</v>
      </c>
      <c r="C231" s="586">
        <f>SUM(C232,C233,C235,C238,C244,C245,C246)</f>
        <v>0</v>
      </c>
      <c r="D231" s="587">
        <f>SUM(D232,D233,D235,D238,D244,D245,D246)</f>
        <v>0</v>
      </c>
      <c r="E231" s="229">
        <f>SUM(E232,E233,E235,E238,E244,E245,E246)</f>
        <v>0</v>
      </c>
      <c r="F231" s="587">
        <f>SUM(F232,F233,F235,F238,F244,F245,F246)</f>
        <v>0</v>
      </c>
      <c r="G231" s="297">
        <f aca="true" t="shared" si="144" ref="G231:Q231">SUM(G232,G233,G235,G238,G244,G245,G246)</f>
        <v>0</v>
      </c>
      <c r="H231" s="297">
        <f t="shared" si="144"/>
        <v>0</v>
      </c>
      <c r="I231" s="297">
        <f t="shared" si="144"/>
        <v>0</v>
      </c>
      <c r="J231" s="297">
        <f t="shared" si="144"/>
        <v>0</v>
      </c>
      <c r="K231" s="297">
        <f>SUM(K232,K233,K235,K238,K244,K245,K246)</f>
        <v>0</v>
      </c>
      <c r="L231" s="297">
        <f t="shared" si="144"/>
        <v>0</v>
      </c>
      <c r="M231" s="297">
        <f t="shared" si="144"/>
        <v>0</v>
      </c>
      <c r="N231" s="297">
        <f t="shared" si="144"/>
        <v>0</v>
      </c>
      <c r="O231" s="297">
        <f t="shared" si="144"/>
        <v>0</v>
      </c>
      <c r="P231" s="297">
        <f t="shared" si="144"/>
        <v>0</v>
      </c>
      <c r="Q231" s="297">
        <f t="shared" si="144"/>
        <v>0</v>
      </c>
      <c r="R231" s="229">
        <f>SUM(R232,R233,R235,R238,R244,R245,R246)</f>
        <v>0</v>
      </c>
      <c r="S231" s="296">
        <f>SUM(S232,S233,S235,S238,S244,S245,S246)</f>
        <v>0</v>
      </c>
      <c r="T231" s="587">
        <f>SUM(T232,T233,T235,T238,T244,T245,T246)</f>
        <v>0</v>
      </c>
      <c r="U231" s="297">
        <f aca="true" t="shared" si="145" ref="U231:AA231">SUM(U232,U233,U235,U238,U244,U245,U246)</f>
        <v>0</v>
      </c>
      <c r="V231" s="297">
        <f t="shared" si="145"/>
        <v>0</v>
      </c>
      <c r="W231" s="297">
        <f t="shared" si="145"/>
        <v>0</v>
      </c>
      <c r="X231" s="297">
        <f t="shared" si="145"/>
        <v>0</v>
      </c>
      <c r="Y231" s="297">
        <f t="shared" si="145"/>
        <v>0</v>
      </c>
      <c r="Z231" s="229">
        <f t="shared" si="145"/>
        <v>0</v>
      </c>
      <c r="AA231" s="296">
        <f t="shared" si="145"/>
        <v>0</v>
      </c>
      <c r="AB231" s="587">
        <f>SUM(AB232,AB233,AB235,AB238,AB244,AB245,AB246)</f>
        <v>0</v>
      </c>
      <c r="AC231" s="297">
        <f>SUM(AC232,AC233,AC235,AC238,AC244,AC245,AC246)</f>
        <v>0</v>
      </c>
      <c r="AD231" s="297">
        <f>SUM(AD232,AD233,AD235,AD238,AD244,AD245,AD246)</f>
        <v>0</v>
      </c>
      <c r="AE231" s="297">
        <f>SUM(AE232,AE233,AE235,AE238,AE244,AE245,AE246)</f>
        <v>0</v>
      </c>
      <c r="AF231" s="229">
        <f>SUM(AF232,AF233,AF235,AF238,AF244,AF245,AF246)</f>
        <v>0</v>
      </c>
      <c r="AG231" s="563">
        <f>SUM(AG232,AG233,AG235,AG238,AG244,AG245,AG246)</f>
        <v>0</v>
      </c>
    </row>
    <row r="232" spans="1:33" ht="24">
      <c r="A232" s="260">
        <v>6220</v>
      </c>
      <c r="B232" s="104" t="s">
        <v>240</v>
      </c>
      <c r="C232" s="469">
        <f>SUM(E232,S232,AA232)</f>
        <v>0</v>
      </c>
      <c r="D232" s="498">
        <f>SUM(F232,T232,AB232)</f>
        <v>0</v>
      </c>
      <c r="E232" s="242">
        <f>SUM(F232:R232)</f>
        <v>0</v>
      </c>
      <c r="F232" s="501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242"/>
      <c r="S232" s="566">
        <f>SUM(T232:Z232)</f>
        <v>0</v>
      </c>
      <c r="T232" s="501"/>
      <c r="U232" s="112"/>
      <c r="V232" s="112"/>
      <c r="W232" s="112"/>
      <c r="X232" s="112"/>
      <c r="Y232" s="112"/>
      <c r="Z232" s="242"/>
      <c r="AA232" s="566">
        <f>SUM(AB232:AF232)</f>
        <v>0</v>
      </c>
      <c r="AB232" s="501"/>
      <c r="AC232" s="112"/>
      <c r="AD232" s="112"/>
      <c r="AE232" s="112"/>
      <c r="AF232" s="242"/>
      <c r="AG232" s="567"/>
    </row>
    <row r="233" spans="1:33" ht="12">
      <c r="A233" s="246">
        <v>6230</v>
      </c>
      <c r="B233" s="115" t="s">
        <v>241</v>
      </c>
      <c r="C233" s="474">
        <f>SUM(C234)</f>
        <v>0</v>
      </c>
      <c r="D233" s="505">
        <f>SUM(D234)</f>
        <v>0</v>
      </c>
      <c r="E233" s="245">
        <f>SUM(E234)</f>
        <v>0</v>
      </c>
      <c r="F233" s="508">
        <f>SUM(F234)</f>
        <v>0</v>
      </c>
      <c r="G233" s="123">
        <f aca="true" t="shared" si="146" ref="G233:S233">SUM(G234)</f>
        <v>0</v>
      </c>
      <c r="H233" s="123">
        <f t="shared" si="146"/>
        <v>0</v>
      </c>
      <c r="I233" s="123">
        <f t="shared" si="146"/>
        <v>0</v>
      </c>
      <c r="J233" s="123">
        <f t="shared" si="146"/>
        <v>0</v>
      </c>
      <c r="K233" s="123">
        <f>SUM(K234)</f>
        <v>0</v>
      </c>
      <c r="L233" s="123">
        <f t="shared" si="146"/>
        <v>0</v>
      </c>
      <c r="M233" s="123">
        <f t="shared" si="146"/>
        <v>0</v>
      </c>
      <c r="N233" s="123">
        <f t="shared" si="146"/>
        <v>0</v>
      </c>
      <c r="O233" s="123">
        <f t="shared" si="146"/>
        <v>0</v>
      </c>
      <c r="P233" s="123">
        <f t="shared" si="146"/>
        <v>0</v>
      </c>
      <c r="Q233" s="123">
        <f t="shared" si="146"/>
        <v>0</v>
      </c>
      <c r="R233" s="245">
        <f t="shared" si="146"/>
        <v>0</v>
      </c>
      <c r="S233" s="568">
        <f t="shared" si="146"/>
        <v>0</v>
      </c>
      <c r="T233" s="508">
        <f>SUM(T234)</f>
        <v>0</v>
      </c>
      <c r="U233" s="123">
        <f aca="true" t="shared" si="147" ref="U233:AA233">SUM(U234)</f>
        <v>0</v>
      </c>
      <c r="V233" s="123">
        <f t="shared" si="147"/>
        <v>0</v>
      </c>
      <c r="W233" s="123">
        <f t="shared" si="147"/>
        <v>0</v>
      </c>
      <c r="X233" s="123">
        <f t="shared" si="147"/>
        <v>0</v>
      </c>
      <c r="Y233" s="123">
        <f t="shared" si="147"/>
        <v>0</v>
      </c>
      <c r="Z233" s="245">
        <f t="shared" si="147"/>
        <v>0</v>
      </c>
      <c r="AA233" s="568">
        <f t="shared" si="147"/>
        <v>0</v>
      </c>
      <c r="AB233" s="508">
        <f>SUM(AB234)</f>
        <v>0</v>
      </c>
      <c r="AC233" s="123">
        <f>SUM(AC234)</f>
        <v>0</v>
      </c>
      <c r="AD233" s="123">
        <f>SUM(AD234)</f>
        <v>0</v>
      </c>
      <c r="AE233" s="123">
        <f>SUM(AE234)</f>
        <v>0</v>
      </c>
      <c r="AF233" s="245">
        <f>SUM(AF234)</f>
        <v>0</v>
      </c>
      <c r="AG233" s="569">
        <f>SUM(AG234)</f>
        <v>0</v>
      </c>
    </row>
    <row r="234" spans="1:33" ht="24">
      <c r="A234" s="161">
        <v>6239</v>
      </c>
      <c r="B234" s="104" t="s">
        <v>242</v>
      </c>
      <c r="C234" s="469">
        <f>SUM(E234,S234,AA234)</f>
        <v>0</v>
      </c>
      <c r="D234" s="505">
        <f>SUM(F234,T234,AB234)</f>
        <v>0</v>
      </c>
      <c r="E234" s="242">
        <f>SUM(F234:R234)</f>
        <v>0</v>
      </c>
      <c r="F234" s="501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242"/>
      <c r="S234" s="566">
        <f>SUM(T234:Z234)</f>
        <v>0</v>
      </c>
      <c r="T234" s="501"/>
      <c r="U234" s="112"/>
      <c r="V234" s="112"/>
      <c r="W234" s="112"/>
      <c r="X234" s="112"/>
      <c r="Y234" s="112"/>
      <c r="Z234" s="242"/>
      <c r="AA234" s="566">
        <f>SUM(AB234:AF234)</f>
        <v>0</v>
      </c>
      <c r="AB234" s="501"/>
      <c r="AC234" s="112"/>
      <c r="AD234" s="112"/>
      <c r="AE234" s="112"/>
      <c r="AF234" s="242"/>
      <c r="AG234" s="567"/>
    </row>
    <row r="235" spans="1:33" ht="24">
      <c r="A235" s="246">
        <v>6240</v>
      </c>
      <c r="B235" s="115" t="s">
        <v>243</v>
      </c>
      <c r="C235" s="474">
        <f>SUM(C236:C237)</f>
        <v>0</v>
      </c>
      <c r="D235" s="505">
        <f>SUM(D236:D237)</f>
        <v>0</v>
      </c>
      <c r="E235" s="252">
        <f>SUM(E236:E237)</f>
        <v>0</v>
      </c>
      <c r="F235" s="505">
        <f>SUM(F236:F237)</f>
        <v>0</v>
      </c>
      <c r="G235" s="247">
        <f aca="true" t="shared" si="148" ref="G235:Q235">SUM(G236:G237)</f>
        <v>0</v>
      </c>
      <c r="H235" s="247">
        <f t="shared" si="148"/>
        <v>0</v>
      </c>
      <c r="I235" s="247">
        <f t="shared" si="148"/>
        <v>0</v>
      </c>
      <c r="J235" s="247">
        <f t="shared" si="148"/>
        <v>0</v>
      </c>
      <c r="K235" s="247">
        <f>SUM(K236:K237)</f>
        <v>0</v>
      </c>
      <c r="L235" s="247">
        <f t="shared" si="148"/>
        <v>0</v>
      </c>
      <c r="M235" s="247">
        <f t="shared" si="148"/>
        <v>0</v>
      </c>
      <c r="N235" s="247">
        <f t="shared" si="148"/>
        <v>0</v>
      </c>
      <c r="O235" s="247">
        <f t="shared" si="148"/>
        <v>0</v>
      </c>
      <c r="P235" s="247">
        <f t="shared" si="148"/>
        <v>0</v>
      </c>
      <c r="Q235" s="247">
        <f t="shared" si="148"/>
        <v>0</v>
      </c>
      <c r="R235" s="252">
        <f>SUM(R236:R237)</f>
        <v>0</v>
      </c>
      <c r="S235" s="116">
        <f>SUM(S236:S237)</f>
        <v>0</v>
      </c>
      <c r="T235" s="505">
        <f>SUM(T236:T237)</f>
        <v>0</v>
      </c>
      <c r="U235" s="247">
        <f aca="true" t="shared" si="149" ref="U235:AA235">SUM(U236:U237)</f>
        <v>0</v>
      </c>
      <c r="V235" s="247">
        <f t="shared" si="149"/>
        <v>0</v>
      </c>
      <c r="W235" s="247">
        <f t="shared" si="149"/>
        <v>0</v>
      </c>
      <c r="X235" s="247">
        <f t="shared" si="149"/>
        <v>0</v>
      </c>
      <c r="Y235" s="247">
        <f t="shared" si="149"/>
        <v>0</v>
      </c>
      <c r="Z235" s="252">
        <f t="shared" si="149"/>
        <v>0</v>
      </c>
      <c r="AA235" s="116">
        <f t="shared" si="149"/>
        <v>0</v>
      </c>
      <c r="AB235" s="505">
        <f>SUM(AB236:AB237)</f>
        <v>0</v>
      </c>
      <c r="AC235" s="247">
        <f>SUM(AC236:AC237)</f>
        <v>0</v>
      </c>
      <c r="AD235" s="247">
        <f>SUM(AD236:AD237)</f>
        <v>0</v>
      </c>
      <c r="AE235" s="247">
        <f>SUM(AE236:AE237)</f>
        <v>0</v>
      </c>
      <c r="AF235" s="252">
        <f>SUM(AF236:AF237)</f>
        <v>0</v>
      </c>
      <c r="AG235" s="570">
        <f>SUM(AG236:AG237)</f>
        <v>0</v>
      </c>
    </row>
    <row r="236" spans="1:33" ht="12">
      <c r="A236" s="66">
        <v>6241</v>
      </c>
      <c r="B236" s="115" t="s">
        <v>244</v>
      </c>
      <c r="C236" s="474">
        <f>SUM(E236,S236,AA236)</f>
        <v>0</v>
      </c>
      <c r="D236" s="505">
        <f>SUM(F236,T236,AB236)</f>
        <v>0</v>
      </c>
      <c r="E236" s="245">
        <f>SUM(F236:R236)</f>
        <v>0</v>
      </c>
      <c r="F236" s="508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245"/>
      <c r="S236" s="568">
        <f>SUM(T236:Z236)</f>
        <v>0</v>
      </c>
      <c r="T236" s="508"/>
      <c r="U236" s="123"/>
      <c r="V236" s="123"/>
      <c r="W236" s="123"/>
      <c r="X236" s="123"/>
      <c r="Y236" s="123"/>
      <c r="Z236" s="245"/>
      <c r="AA236" s="568">
        <f>SUM(AB236:AF236)</f>
        <v>0</v>
      </c>
      <c r="AB236" s="508"/>
      <c r="AC236" s="123"/>
      <c r="AD236" s="123"/>
      <c r="AE236" s="123"/>
      <c r="AF236" s="245"/>
      <c r="AG236" s="569"/>
    </row>
    <row r="237" spans="1:33" ht="12">
      <c r="A237" s="66">
        <v>6242</v>
      </c>
      <c r="B237" s="115" t="s">
        <v>245</v>
      </c>
      <c r="C237" s="474">
        <f>SUM(E237,S237,AA237)</f>
        <v>0</v>
      </c>
      <c r="D237" s="505">
        <f>SUM(F237,T237,AB237)</f>
        <v>0</v>
      </c>
      <c r="E237" s="245">
        <f>SUM(F237:R237)</f>
        <v>0</v>
      </c>
      <c r="F237" s="508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245"/>
      <c r="S237" s="568">
        <f>SUM(T237:Z237)</f>
        <v>0</v>
      </c>
      <c r="T237" s="508"/>
      <c r="U237" s="123"/>
      <c r="V237" s="123"/>
      <c r="W237" s="123"/>
      <c r="X237" s="123"/>
      <c r="Y237" s="123"/>
      <c r="Z237" s="245"/>
      <c r="AA237" s="568">
        <f>SUM(AB237:AF237)</f>
        <v>0</v>
      </c>
      <c r="AB237" s="508"/>
      <c r="AC237" s="123"/>
      <c r="AD237" s="123"/>
      <c r="AE237" s="123"/>
      <c r="AF237" s="245"/>
      <c r="AG237" s="569"/>
    </row>
    <row r="238" spans="1:33" ht="24">
      <c r="A238" s="246">
        <v>6250</v>
      </c>
      <c r="B238" s="115" t="s">
        <v>246</v>
      </c>
      <c r="C238" s="474">
        <f>SUM(C239:C243)</f>
        <v>0</v>
      </c>
      <c r="D238" s="505">
        <f>SUM(D239:D243)</f>
        <v>0</v>
      </c>
      <c r="E238" s="252">
        <f>SUM(E239:E243)</f>
        <v>0</v>
      </c>
      <c r="F238" s="505">
        <f>SUM(F239:F243)</f>
        <v>0</v>
      </c>
      <c r="G238" s="247">
        <f aca="true" t="shared" si="150" ref="G238:Q238">SUM(G239:G243)</f>
        <v>0</v>
      </c>
      <c r="H238" s="247">
        <f t="shared" si="150"/>
        <v>0</v>
      </c>
      <c r="I238" s="247">
        <f t="shared" si="150"/>
        <v>0</v>
      </c>
      <c r="J238" s="247">
        <f t="shared" si="150"/>
        <v>0</v>
      </c>
      <c r="K238" s="247">
        <f>SUM(K239:K243)</f>
        <v>0</v>
      </c>
      <c r="L238" s="247">
        <f t="shared" si="150"/>
        <v>0</v>
      </c>
      <c r="M238" s="247">
        <f t="shared" si="150"/>
        <v>0</v>
      </c>
      <c r="N238" s="247">
        <f t="shared" si="150"/>
        <v>0</v>
      </c>
      <c r="O238" s="247">
        <f t="shared" si="150"/>
        <v>0</v>
      </c>
      <c r="P238" s="247">
        <f t="shared" si="150"/>
        <v>0</v>
      </c>
      <c r="Q238" s="247">
        <f t="shared" si="150"/>
        <v>0</v>
      </c>
      <c r="R238" s="252">
        <f>SUM(R239:R243)</f>
        <v>0</v>
      </c>
      <c r="S238" s="116">
        <f>SUM(S239:S243)</f>
        <v>0</v>
      </c>
      <c r="T238" s="505">
        <f>SUM(T239:T243)</f>
        <v>0</v>
      </c>
      <c r="U238" s="247">
        <f aca="true" t="shared" si="151" ref="U238:AA238">SUM(U239:U243)</f>
        <v>0</v>
      </c>
      <c r="V238" s="247">
        <f t="shared" si="151"/>
        <v>0</v>
      </c>
      <c r="W238" s="247">
        <f t="shared" si="151"/>
        <v>0</v>
      </c>
      <c r="X238" s="247">
        <f t="shared" si="151"/>
        <v>0</v>
      </c>
      <c r="Y238" s="247">
        <f t="shared" si="151"/>
        <v>0</v>
      </c>
      <c r="Z238" s="252">
        <f t="shared" si="151"/>
        <v>0</v>
      </c>
      <c r="AA238" s="116">
        <f t="shared" si="151"/>
        <v>0</v>
      </c>
      <c r="AB238" s="505">
        <f>SUM(AB239:AB243)</f>
        <v>0</v>
      </c>
      <c r="AC238" s="247">
        <f>SUM(AC239:AC243)</f>
        <v>0</v>
      </c>
      <c r="AD238" s="247">
        <f>SUM(AD239:AD243)</f>
        <v>0</v>
      </c>
      <c r="AE238" s="247">
        <f>SUM(AE239:AE243)</f>
        <v>0</v>
      </c>
      <c r="AF238" s="252">
        <f>SUM(AF239:AF243)</f>
        <v>0</v>
      </c>
      <c r="AG238" s="570">
        <f>SUM(AG239:AG243)</f>
        <v>0</v>
      </c>
    </row>
    <row r="239" spans="1:33" ht="14.25" customHeight="1">
      <c r="A239" s="66">
        <v>6252</v>
      </c>
      <c r="B239" s="115" t="s">
        <v>247</v>
      </c>
      <c r="C239" s="474">
        <f aca="true" t="shared" si="152" ref="C239:D245">SUM(E239,S239,AA239)</f>
        <v>0</v>
      </c>
      <c r="D239" s="505">
        <f t="shared" si="152"/>
        <v>0</v>
      </c>
      <c r="E239" s="245">
        <f aca="true" t="shared" si="153" ref="E239:E245">SUM(F239:R239)</f>
        <v>0</v>
      </c>
      <c r="F239" s="508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245"/>
      <c r="S239" s="568">
        <f aca="true" t="shared" si="154" ref="S239:S250">SUM(T239:Z239)</f>
        <v>0</v>
      </c>
      <c r="T239" s="508"/>
      <c r="U239" s="123"/>
      <c r="V239" s="123"/>
      <c r="W239" s="123"/>
      <c r="X239" s="123"/>
      <c r="Y239" s="123"/>
      <c r="Z239" s="245"/>
      <c r="AA239" s="568">
        <f aca="true" t="shared" si="155" ref="AA239:AA245">SUM(AB239:AF239)</f>
        <v>0</v>
      </c>
      <c r="AB239" s="508"/>
      <c r="AC239" s="123"/>
      <c r="AD239" s="123"/>
      <c r="AE239" s="123"/>
      <c r="AF239" s="245"/>
      <c r="AG239" s="569"/>
    </row>
    <row r="240" spans="1:33" ht="14.25" customHeight="1">
      <c r="A240" s="66">
        <v>6253</v>
      </c>
      <c r="B240" s="115" t="s">
        <v>248</v>
      </c>
      <c r="C240" s="474">
        <f t="shared" si="152"/>
        <v>0</v>
      </c>
      <c r="D240" s="505">
        <f t="shared" si="152"/>
        <v>0</v>
      </c>
      <c r="E240" s="245">
        <f t="shared" si="153"/>
        <v>0</v>
      </c>
      <c r="F240" s="508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245"/>
      <c r="S240" s="568">
        <f t="shared" si="154"/>
        <v>0</v>
      </c>
      <c r="T240" s="508"/>
      <c r="U240" s="123"/>
      <c r="V240" s="123"/>
      <c r="W240" s="123"/>
      <c r="X240" s="123"/>
      <c r="Y240" s="123"/>
      <c r="Z240" s="245"/>
      <c r="AA240" s="568">
        <f t="shared" si="155"/>
        <v>0</v>
      </c>
      <c r="AB240" s="508"/>
      <c r="AC240" s="123"/>
      <c r="AD240" s="123"/>
      <c r="AE240" s="123"/>
      <c r="AF240" s="245"/>
      <c r="AG240" s="569"/>
    </row>
    <row r="241" spans="1:33" ht="24">
      <c r="A241" s="66">
        <v>6254</v>
      </c>
      <c r="B241" s="115" t="s">
        <v>249</v>
      </c>
      <c r="C241" s="474">
        <f t="shared" si="152"/>
        <v>0</v>
      </c>
      <c r="D241" s="505">
        <f t="shared" si="152"/>
        <v>0</v>
      </c>
      <c r="E241" s="245">
        <f t="shared" si="153"/>
        <v>0</v>
      </c>
      <c r="F241" s="508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245"/>
      <c r="S241" s="568">
        <f t="shared" si="154"/>
        <v>0</v>
      </c>
      <c r="T241" s="508"/>
      <c r="U241" s="123"/>
      <c r="V241" s="123"/>
      <c r="W241" s="123"/>
      <c r="X241" s="123"/>
      <c r="Y241" s="123"/>
      <c r="Z241" s="245"/>
      <c r="AA241" s="568">
        <f t="shared" si="155"/>
        <v>0</v>
      </c>
      <c r="AB241" s="508"/>
      <c r="AC241" s="123"/>
      <c r="AD241" s="123"/>
      <c r="AE241" s="123"/>
      <c r="AF241" s="245"/>
      <c r="AG241" s="569"/>
    </row>
    <row r="242" spans="1:33" ht="24">
      <c r="A242" s="66">
        <v>6255</v>
      </c>
      <c r="B242" s="115" t="s">
        <v>250</v>
      </c>
      <c r="C242" s="474">
        <f t="shared" si="152"/>
        <v>0</v>
      </c>
      <c r="D242" s="505">
        <f t="shared" si="152"/>
        <v>0</v>
      </c>
      <c r="E242" s="245">
        <f t="shared" si="153"/>
        <v>0</v>
      </c>
      <c r="F242" s="508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245"/>
      <c r="S242" s="568">
        <f t="shared" si="154"/>
        <v>0</v>
      </c>
      <c r="T242" s="508"/>
      <c r="U242" s="123"/>
      <c r="V242" s="123"/>
      <c r="W242" s="123"/>
      <c r="X242" s="123"/>
      <c r="Y242" s="123"/>
      <c r="Z242" s="245"/>
      <c r="AA242" s="568">
        <f t="shared" si="155"/>
        <v>0</v>
      </c>
      <c r="AB242" s="508"/>
      <c r="AC242" s="123"/>
      <c r="AD242" s="123"/>
      <c r="AE242" s="123"/>
      <c r="AF242" s="245"/>
      <c r="AG242" s="569"/>
    </row>
    <row r="243" spans="1:33" ht="12">
      <c r="A243" s="66">
        <v>6259</v>
      </c>
      <c r="B243" s="115" t="s">
        <v>251</v>
      </c>
      <c r="C243" s="474">
        <f t="shared" si="152"/>
        <v>0</v>
      </c>
      <c r="D243" s="505">
        <f t="shared" si="152"/>
        <v>0</v>
      </c>
      <c r="E243" s="245">
        <f t="shared" si="153"/>
        <v>0</v>
      </c>
      <c r="F243" s="508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245"/>
      <c r="S243" s="568">
        <f t="shared" si="154"/>
        <v>0</v>
      </c>
      <c r="T243" s="508"/>
      <c r="U243" s="123"/>
      <c r="V243" s="123"/>
      <c r="W243" s="123"/>
      <c r="X243" s="123"/>
      <c r="Y243" s="123"/>
      <c r="Z243" s="245"/>
      <c r="AA243" s="568">
        <f t="shared" si="155"/>
        <v>0</v>
      </c>
      <c r="AB243" s="508"/>
      <c r="AC243" s="123"/>
      <c r="AD243" s="123"/>
      <c r="AE243" s="123"/>
      <c r="AF243" s="245"/>
      <c r="AG243" s="569"/>
    </row>
    <row r="244" spans="1:33" ht="37.5" customHeight="1">
      <c r="A244" s="246">
        <v>6260</v>
      </c>
      <c r="B244" s="115" t="s">
        <v>252</v>
      </c>
      <c r="C244" s="474">
        <f t="shared" si="152"/>
        <v>0</v>
      </c>
      <c r="D244" s="505">
        <f t="shared" si="152"/>
        <v>0</v>
      </c>
      <c r="E244" s="245">
        <f t="shared" si="153"/>
        <v>0</v>
      </c>
      <c r="F244" s="508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245"/>
      <c r="S244" s="568">
        <f t="shared" si="154"/>
        <v>0</v>
      </c>
      <c r="T244" s="508"/>
      <c r="U244" s="123"/>
      <c r="V244" s="123"/>
      <c r="W244" s="123"/>
      <c r="X244" s="123"/>
      <c r="Y244" s="123"/>
      <c r="Z244" s="245"/>
      <c r="AA244" s="568">
        <f t="shared" si="155"/>
        <v>0</v>
      </c>
      <c r="AB244" s="508"/>
      <c r="AC244" s="123"/>
      <c r="AD244" s="123"/>
      <c r="AE244" s="123"/>
      <c r="AF244" s="245"/>
      <c r="AG244" s="569"/>
    </row>
    <row r="245" spans="1:33" ht="12">
      <c r="A245" s="246">
        <v>6270</v>
      </c>
      <c r="B245" s="115" t="s">
        <v>253</v>
      </c>
      <c r="C245" s="474">
        <f t="shared" si="152"/>
        <v>0</v>
      </c>
      <c r="D245" s="505">
        <f t="shared" si="152"/>
        <v>0</v>
      </c>
      <c r="E245" s="245">
        <f t="shared" si="153"/>
        <v>0</v>
      </c>
      <c r="F245" s="508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245"/>
      <c r="S245" s="568">
        <f t="shared" si="154"/>
        <v>0</v>
      </c>
      <c r="T245" s="508"/>
      <c r="U245" s="123"/>
      <c r="V245" s="123"/>
      <c r="W245" s="123"/>
      <c r="X245" s="123"/>
      <c r="Y245" s="123"/>
      <c r="Z245" s="245"/>
      <c r="AA245" s="568">
        <f t="shared" si="155"/>
        <v>0</v>
      </c>
      <c r="AB245" s="508"/>
      <c r="AC245" s="123"/>
      <c r="AD245" s="123"/>
      <c r="AE245" s="123"/>
      <c r="AF245" s="245"/>
      <c r="AG245" s="569"/>
    </row>
    <row r="246" spans="1:33" ht="24.75" customHeight="1">
      <c r="A246" s="260">
        <v>6290</v>
      </c>
      <c r="B246" s="104" t="s">
        <v>254</v>
      </c>
      <c r="C246" s="469">
        <f>SUM(C247:C250)</f>
        <v>0</v>
      </c>
      <c r="D246" s="580">
        <f>SUM(D247:D250)</f>
        <v>0</v>
      </c>
      <c r="E246" s="267">
        <f>SUM(E247:E250)</f>
        <v>0</v>
      </c>
      <c r="F246" s="498">
        <f>SUM(F247:F250)</f>
        <v>0</v>
      </c>
      <c r="G246" s="262">
        <f aca="true" t="shared" si="156" ref="G246:Q246">SUM(G247:G250)</f>
        <v>0</v>
      </c>
      <c r="H246" s="262">
        <f t="shared" si="156"/>
        <v>0</v>
      </c>
      <c r="I246" s="262">
        <f t="shared" si="156"/>
        <v>0</v>
      </c>
      <c r="J246" s="262">
        <f t="shared" si="156"/>
        <v>0</v>
      </c>
      <c r="K246" s="262">
        <f>SUM(K247:K250)</f>
        <v>0</v>
      </c>
      <c r="L246" s="262">
        <f t="shared" si="156"/>
        <v>0</v>
      </c>
      <c r="M246" s="262">
        <f t="shared" si="156"/>
        <v>0</v>
      </c>
      <c r="N246" s="262">
        <f t="shared" si="156"/>
        <v>0</v>
      </c>
      <c r="O246" s="262">
        <f t="shared" si="156"/>
        <v>0</v>
      </c>
      <c r="P246" s="262">
        <f t="shared" si="156"/>
        <v>0</v>
      </c>
      <c r="Q246" s="262">
        <f t="shared" si="156"/>
        <v>0</v>
      </c>
      <c r="R246" s="267">
        <f>SUM(R247:R250)</f>
        <v>0</v>
      </c>
      <c r="S246" s="105">
        <f>SUM(S247:S250)</f>
        <v>0</v>
      </c>
      <c r="T246" s="498">
        <f>SUM(T247:T250)</f>
        <v>0</v>
      </c>
      <c r="U246" s="262">
        <f aca="true" t="shared" si="157" ref="U246:AA246">SUM(U247:U250)</f>
        <v>0</v>
      </c>
      <c r="V246" s="262">
        <f t="shared" si="157"/>
        <v>0</v>
      </c>
      <c r="W246" s="262">
        <f t="shared" si="157"/>
        <v>0</v>
      </c>
      <c r="X246" s="262">
        <f t="shared" si="157"/>
        <v>0</v>
      </c>
      <c r="Y246" s="262">
        <f t="shared" si="157"/>
        <v>0</v>
      </c>
      <c r="Z246" s="267">
        <f t="shared" si="157"/>
        <v>0</v>
      </c>
      <c r="AA246" s="105">
        <f t="shared" si="157"/>
        <v>0</v>
      </c>
      <c r="AB246" s="498">
        <f>SUM(AB247:AB250)</f>
        <v>0</v>
      </c>
      <c r="AC246" s="262">
        <f>SUM(AC247:AC250)</f>
        <v>0</v>
      </c>
      <c r="AD246" s="262">
        <f>SUM(AD247:AD250)</f>
        <v>0</v>
      </c>
      <c r="AE246" s="262">
        <f>SUM(AE247:AE250)</f>
        <v>0</v>
      </c>
      <c r="AF246" s="267">
        <f>SUM(AF247:AF250)</f>
        <v>0</v>
      </c>
      <c r="AG246" s="581">
        <f>SUM(AG247:AG250)</f>
        <v>0</v>
      </c>
    </row>
    <row r="247" spans="1:33" ht="12">
      <c r="A247" s="66">
        <v>6291</v>
      </c>
      <c r="B247" s="115" t="s">
        <v>255</v>
      </c>
      <c r="C247" s="474">
        <f aca="true" t="shared" si="158" ref="C247:D250">SUM(E247,S247,AA247)</f>
        <v>0</v>
      </c>
      <c r="D247" s="505">
        <f t="shared" si="158"/>
        <v>0</v>
      </c>
      <c r="E247" s="245">
        <f>SUM(F247:R247)</f>
        <v>0</v>
      </c>
      <c r="F247" s="508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245"/>
      <c r="S247" s="568">
        <f t="shared" si="154"/>
        <v>0</v>
      </c>
      <c r="T247" s="508"/>
      <c r="U247" s="123"/>
      <c r="V247" s="123"/>
      <c r="W247" s="123"/>
      <c r="X247" s="123"/>
      <c r="Y247" s="123"/>
      <c r="Z247" s="245"/>
      <c r="AA247" s="568">
        <f>SUM(AB247:AF247)</f>
        <v>0</v>
      </c>
      <c r="AB247" s="508"/>
      <c r="AC247" s="123"/>
      <c r="AD247" s="123"/>
      <c r="AE247" s="123"/>
      <c r="AF247" s="245"/>
      <c r="AG247" s="569"/>
    </row>
    <row r="248" spans="1:33" ht="12">
      <c r="A248" s="66">
        <v>6292</v>
      </c>
      <c r="B248" s="115" t="s">
        <v>256</v>
      </c>
      <c r="C248" s="474">
        <f t="shared" si="158"/>
        <v>0</v>
      </c>
      <c r="D248" s="505">
        <f t="shared" si="158"/>
        <v>0</v>
      </c>
      <c r="E248" s="245">
        <f>SUM(F248:R248)</f>
        <v>0</v>
      </c>
      <c r="F248" s="508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245"/>
      <c r="S248" s="568">
        <f t="shared" si="154"/>
        <v>0</v>
      </c>
      <c r="T248" s="508"/>
      <c r="U248" s="123"/>
      <c r="V248" s="123"/>
      <c r="W248" s="123"/>
      <c r="X248" s="123"/>
      <c r="Y248" s="123"/>
      <c r="Z248" s="245"/>
      <c r="AA248" s="568">
        <f>SUM(AB248:AF248)</f>
        <v>0</v>
      </c>
      <c r="AB248" s="508"/>
      <c r="AC248" s="123"/>
      <c r="AD248" s="123"/>
      <c r="AE248" s="123"/>
      <c r="AF248" s="245"/>
      <c r="AG248" s="569"/>
    </row>
    <row r="249" spans="1:33" ht="78.75" customHeight="1">
      <c r="A249" s="66">
        <v>6296</v>
      </c>
      <c r="B249" s="115" t="s">
        <v>257</v>
      </c>
      <c r="C249" s="474">
        <f t="shared" si="158"/>
        <v>0</v>
      </c>
      <c r="D249" s="505">
        <f t="shared" si="158"/>
        <v>0</v>
      </c>
      <c r="E249" s="245">
        <f>SUM(F249:R249)</f>
        <v>0</v>
      </c>
      <c r="F249" s="508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245"/>
      <c r="S249" s="568">
        <f t="shared" si="154"/>
        <v>0</v>
      </c>
      <c r="T249" s="508"/>
      <c r="U249" s="123"/>
      <c r="V249" s="123"/>
      <c r="W249" s="123"/>
      <c r="X249" s="123"/>
      <c r="Y249" s="123"/>
      <c r="Z249" s="245"/>
      <c r="AA249" s="568">
        <f>SUM(AB249:AF249)</f>
        <v>0</v>
      </c>
      <c r="AB249" s="508"/>
      <c r="AC249" s="123"/>
      <c r="AD249" s="123"/>
      <c r="AE249" s="123"/>
      <c r="AF249" s="245"/>
      <c r="AG249" s="569"/>
    </row>
    <row r="250" spans="1:33" ht="39.75" customHeight="1">
      <c r="A250" s="66">
        <v>6299</v>
      </c>
      <c r="B250" s="115" t="s">
        <v>258</v>
      </c>
      <c r="C250" s="474">
        <f t="shared" si="158"/>
        <v>0</v>
      </c>
      <c r="D250" s="505">
        <f t="shared" si="158"/>
        <v>0</v>
      </c>
      <c r="E250" s="245">
        <f>SUM(F250:R250)</f>
        <v>0</v>
      </c>
      <c r="F250" s="508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245"/>
      <c r="S250" s="568">
        <f t="shared" si="154"/>
        <v>0</v>
      </c>
      <c r="T250" s="508"/>
      <c r="U250" s="123"/>
      <c r="V250" s="123"/>
      <c r="W250" s="123"/>
      <c r="X250" s="123"/>
      <c r="Y250" s="123"/>
      <c r="Z250" s="245"/>
      <c r="AA250" s="568">
        <f>SUM(AB250:AF250)</f>
        <v>0</v>
      </c>
      <c r="AB250" s="508"/>
      <c r="AC250" s="123"/>
      <c r="AD250" s="123"/>
      <c r="AE250" s="123"/>
      <c r="AF250" s="245"/>
      <c r="AG250" s="569"/>
    </row>
    <row r="251" spans="1:33" ht="12">
      <c r="A251" s="88">
        <v>6300</v>
      </c>
      <c r="B251" s="226" t="s">
        <v>259</v>
      </c>
      <c r="C251" s="528">
        <f>SUM(C252,C256,C257)</f>
        <v>0</v>
      </c>
      <c r="D251" s="489">
        <f>SUM(D252,D256,D257)</f>
        <v>0</v>
      </c>
      <c r="E251" s="259">
        <f>SUM(E252,E256,E257)</f>
        <v>0</v>
      </c>
      <c r="F251" s="489">
        <f>SUM(F252,F256,F257)</f>
        <v>0</v>
      </c>
      <c r="G251" s="101">
        <f aca="true" t="shared" si="159" ref="G251:Q251">SUM(G252,G256,G257)</f>
        <v>0</v>
      </c>
      <c r="H251" s="101">
        <f t="shared" si="159"/>
        <v>0</v>
      </c>
      <c r="I251" s="101">
        <f t="shared" si="159"/>
        <v>0</v>
      </c>
      <c r="J251" s="101">
        <f t="shared" si="159"/>
        <v>0</v>
      </c>
      <c r="K251" s="101">
        <f>SUM(K252,K256,K257)</f>
        <v>0</v>
      </c>
      <c r="L251" s="101">
        <f t="shared" si="159"/>
        <v>0</v>
      </c>
      <c r="M251" s="101">
        <f t="shared" si="159"/>
        <v>0</v>
      </c>
      <c r="N251" s="101">
        <f t="shared" si="159"/>
        <v>0</v>
      </c>
      <c r="O251" s="101">
        <f t="shared" si="159"/>
        <v>0</v>
      </c>
      <c r="P251" s="101">
        <f t="shared" si="159"/>
        <v>0</v>
      </c>
      <c r="Q251" s="101">
        <f t="shared" si="159"/>
        <v>0</v>
      </c>
      <c r="R251" s="259">
        <f>SUM(R252,R256,R257)</f>
        <v>0</v>
      </c>
      <c r="S251" s="89">
        <f>SUM(S252,S256,S257)</f>
        <v>0</v>
      </c>
      <c r="T251" s="489">
        <f>SUM(T252,T256,T257)</f>
        <v>0</v>
      </c>
      <c r="U251" s="101">
        <f aca="true" t="shared" si="160" ref="U251:AA251">SUM(U252,U256,U257)</f>
        <v>0</v>
      </c>
      <c r="V251" s="101">
        <f t="shared" si="160"/>
        <v>0</v>
      </c>
      <c r="W251" s="101">
        <f t="shared" si="160"/>
        <v>0</v>
      </c>
      <c r="X251" s="101">
        <f t="shared" si="160"/>
        <v>0</v>
      </c>
      <c r="Y251" s="101">
        <f t="shared" si="160"/>
        <v>0</v>
      </c>
      <c r="Z251" s="259">
        <f t="shared" si="160"/>
        <v>0</v>
      </c>
      <c r="AA251" s="89">
        <f t="shared" si="160"/>
        <v>0</v>
      </c>
      <c r="AB251" s="489">
        <f>SUM(AB252,AB256,AB257)</f>
        <v>0</v>
      </c>
      <c r="AC251" s="101">
        <f>SUM(AC252,AC256,AC257)</f>
        <v>0</v>
      </c>
      <c r="AD251" s="101">
        <f>SUM(AD252,AD256,AD257)</f>
        <v>0</v>
      </c>
      <c r="AE251" s="101">
        <f>SUM(AE252,AE256,AE257)</f>
        <v>0</v>
      </c>
      <c r="AF251" s="259">
        <f>SUM(AF252,AF256,AF257)</f>
        <v>0</v>
      </c>
      <c r="AG251" s="575">
        <f>SUM(AG252,AG256,AG257)</f>
        <v>0</v>
      </c>
    </row>
    <row r="252" spans="1:33" ht="24">
      <c r="A252" s="260">
        <v>6320</v>
      </c>
      <c r="B252" s="104" t="s">
        <v>260</v>
      </c>
      <c r="C252" s="469">
        <f>SUM(C253:C255)</f>
        <v>0</v>
      </c>
      <c r="D252" s="580">
        <f>SUM(D253:D255)</f>
        <v>0</v>
      </c>
      <c r="E252" s="267">
        <f>SUM(E253:E255)</f>
        <v>0</v>
      </c>
      <c r="F252" s="498">
        <f>SUM(F253:F255)</f>
        <v>0</v>
      </c>
      <c r="G252" s="262">
        <f aca="true" t="shared" si="161" ref="G252:Q252">SUM(G253:G255)</f>
        <v>0</v>
      </c>
      <c r="H252" s="262">
        <f t="shared" si="161"/>
        <v>0</v>
      </c>
      <c r="I252" s="262">
        <f t="shared" si="161"/>
        <v>0</v>
      </c>
      <c r="J252" s="262">
        <f t="shared" si="161"/>
        <v>0</v>
      </c>
      <c r="K252" s="262">
        <f>SUM(K253:K255)</f>
        <v>0</v>
      </c>
      <c r="L252" s="262">
        <f t="shared" si="161"/>
        <v>0</v>
      </c>
      <c r="M252" s="262">
        <f t="shared" si="161"/>
        <v>0</v>
      </c>
      <c r="N252" s="262">
        <f t="shared" si="161"/>
        <v>0</v>
      </c>
      <c r="O252" s="262">
        <f t="shared" si="161"/>
        <v>0</v>
      </c>
      <c r="P252" s="262">
        <f t="shared" si="161"/>
        <v>0</v>
      </c>
      <c r="Q252" s="262">
        <f t="shared" si="161"/>
        <v>0</v>
      </c>
      <c r="R252" s="267">
        <f>SUM(R253:R255)</f>
        <v>0</v>
      </c>
      <c r="S252" s="105">
        <f>SUM(S253:S255)</f>
        <v>0</v>
      </c>
      <c r="T252" s="498">
        <f>SUM(T253:T255)</f>
        <v>0</v>
      </c>
      <c r="U252" s="262">
        <f aca="true" t="shared" si="162" ref="U252:AA252">SUM(U253:U255)</f>
        <v>0</v>
      </c>
      <c r="V252" s="262">
        <f t="shared" si="162"/>
        <v>0</v>
      </c>
      <c r="W252" s="262">
        <f t="shared" si="162"/>
        <v>0</v>
      </c>
      <c r="X252" s="262">
        <f t="shared" si="162"/>
        <v>0</v>
      </c>
      <c r="Y252" s="262">
        <f t="shared" si="162"/>
        <v>0</v>
      </c>
      <c r="Z252" s="267">
        <f t="shared" si="162"/>
        <v>0</v>
      </c>
      <c r="AA252" s="105">
        <f t="shared" si="162"/>
        <v>0</v>
      </c>
      <c r="AB252" s="498">
        <f>SUM(AB253:AB255)</f>
        <v>0</v>
      </c>
      <c r="AC252" s="262">
        <f>SUM(AC253:AC255)</f>
        <v>0</v>
      </c>
      <c r="AD252" s="262">
        <f>SUM(AD253:AD255)</f>
        <v>0</v>
      </c>
      <c r="AE252" s="262">
        <f>SUM(AE253:AE255)</f>
        <v>0</v>
      </c>
      <c r="AF252" s="267">
        <f>SUM(AF253:AF255)</f>
        <v>0</v>
      </c>
      <c r="AG252" s="574">
        <f>SUM(AG253:AG255)</f>
        <v>0</v>
      </c>
    </row>
    <row r="253" spans="1:33" ht="12">
      <c r="A253" s="66">
        <v>6322</v>
      </c>
      <c r="B253" s="115" t="s">
        <v>261</v>
      </c>
      <c r="C253" s="474">
        <f aca="true" t="shared" si="163" ref="C253:D257">SUM(E253,S253,AA253)</f>
        <v>0</v>
      </c>
      <c r="D253" s="505">
        <f t="shared" si="163"/>
        <v>0</v>
      </c>
      <c r="E253" s="245">
        <f>SUM(F253:R253)</f>
        <v>0</v>
      </c>
      <c r="F253" s="508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245"/>
      <c r="S253" s="568">
        <f>SUM(T253:Z253)</f>
        <v>0</v>
      </c>
      <c r="T253" s="508"/>
      <c r="U253" s="123"/>
      <c r="V253" s="123"/>
      <c r="W253" s="123"/>
      <c r="X253" s="123"/>
      <c r="Y253" s="123"/>
      <c r="Z253" s="245"/>
      <c r="AA253" s="568">
        <f>SUM(AB253:AF253)</f>
        <v>0</v>
      </c>
      <c r="AB253" s="508"/>
      <c r="AC253" s="123"/>
      <c r="AD253" s="123"/>
      <c r="AE253" s="123"/>
      <c r="AF253" s="245"/>
      <c r="AG253" s="569"/>
    </row>
    <row r="254" spans="1:33" ht="24">
      <c r="A254" s="66">
        <v>6323</v>
      </c>
      <c r="B254" s="115" t="s">
        <v>262</v>
      </c>
      <c r="C254" s="474">
        <f t="shared" si="163"/>
        <v>0</v>
      </c>
      <c r="D254" s="505">
        <f t="shared" si="163"/>
        <v>0</v>
      </c>
      <c r="E254" s="245">
        <f>SUM(F254:R254)</f>
        <v>0</v>
      </c>
      <c r="F254" s="508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245"/>
      <c r="S254" s="568">
        <f>SUM(T254:Z254)</f>
        <v>0</v>
      </c>
      <c r="T254" s="508"/>
      <c r="U254" s="123"/>
      <c r="V254" s="123"/>
      <c r="W254" s="123"/>
      <c r="X254" s="123"/>
      <c r="Y254" s="123"/>
      <c r="Z254" s="245"/>
      <c r="AA254" s="568">
        <f>SUM(AB254:AF254)</f>
        <v>0</v>
      </c>
      <c r="AB254" s="508"/>
      <c r="AC254" s="123"/>
      <c r="AD254" s="123"/>
      <c r="AE254" s="123"/>
      <c r="AF254" s="245"/>
      <c r="AG254" s="569"/>
    </row>
    <row r="255" spans="1:33" ht="12">
      <c r="A255" s="56">
        <v>6329</v>
      </c>
      <c r="B255" s="104" t="s">
        <v>263</v>
      </c>
      <c r="C255" s="469">
        <f t="shared" si="163"/>
        <v>0</v>
      </c>
      <c r="D255" s="498">
        <f t="shared" si="163"/>
        <v>0</v>
      </c>
      <c r="E255" s="245">
        <f>SUM(F255:R255)</f>
        <v>0</v>
      </c>
      <c r="F255" s="501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242"/>
      <c r="S255" s="568">
        <f>SUM(T255:Z255)</f>
        <v>0</v>
      </c>
      <c r="T255" s="501"/>
      <c r="U255" s="112"/>
      <c r="V255" s="112"/>
      <c r="W255" s="112"/>
      <c r="X255" s="112"/>
      <c r="Y255" s="112"/>
      <c r="Z255" s="242"/>
      <c r="AA255" s="566">
        <f>SUM(AB255:AF255)</f>
        <v>0</v>
      </c>
      <c r="AB255" s="501"/>
      <c r="AC255" s="112"/>
      <c r="AD255" s="112"/>
      <c r="AE255" s="112"/>
      <c r="AF255" s="242"/>
      <c r="AG255" s="567"/>
    </row>
    <row r="256" spans="1:33" ht="24">
      <c r="A256" s="307">
        <v>6330</v>
      </c>
      <c r="B256" s="308" t="s">
        <v>264</v>
      </c>
      <c r="C256" s="582">
        <f t="shared" si="163"/>
        <v>0</v>
      </c>
      <c r="D256" s="580">
        <f t="shared" si="163"/>
        <v>0</v>
      </c>
      <c r="E256" s="245">
        <f>SUM(F256:R256)</f>
        <v>0</v>
      </c>
      <c r="F256" s="583"/>
      <c r="G256" s="290"/>
      <c r="H256" s="290"/>
      <c r="I256" s="290"/>
      <c r="J256" s="290"/>
      <c r="K256" s="290"/>
      <c r="L256" s="290"/>
      <c r="M256" s="290"/>
      <c r="N256" s="290"/>
      <c r="O256" s="290"/>
      <c r="P256" s="290"/>
      <c r="Q256" s="290"/>
      <c r="R256" s="295"/>
      <c r="S256" s="568">
        <f>SUM(T256:Z256)</f>
        <v>0</v>
      </c>
      <c r="T256" s="583"/>
      <c r="U256" s="290"/>
      <c r="V256" s="290"/>
      <c r="W256" s="290"/>
      <c r="X256" s="290"/>
      <c r="Y256" s="290"/>
      <c r="Z256" s="295"/>
      <c r="AA256" s="584">
        <f>SUM(AB256:AF256)</f>
        <v>0</v>
      </c>
      <c r="AB256" s="583"/>
      <c r="AC256" s="290"/>
      <c r="AD256" s="290"/>
      <c r="AE256" s="290"/>
      <c r="AF256" s="295"/>
      <c r="AG256" s="585"/>
    </row>
    <row r="257" spans="1:33" ht="12">
      <c r="A257" s="246">
        <v>6360</v>
      </c>
      <c r="B257" s="115" t="s">
        <v>265</v>
      </c>
      <c r="C257" s="474">
        <f t="shared" si="163"/>
        <v>0</v>
      </c>
      <c r="D257" s="505">
        <f t="shared" si="163"/>
        <v>0</v>
      </c>
      <c r="E257" s="245">
        <f>SUM(F257:R257)</f>
        <v>0</v>
      </c>
      <c r="F257" s="508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245"/>
      <c r="S257" s="568">
        <f>SUM(T257:Z257)</f>
        <v>0</v>
      </c>
      <c r="T257" s="508"/>
      <c r="U257" s="123"/>
      <c r="V257" s="123"/>
      <c r="W257" s="123"/>
      <c r="X257" s="123"/>
      <c r="Y257" s="123"/>
      <c r="Z257" s="245"/>
      <c r="AA257" s="568">
        <f>SUM(AB257:AF257)</f>
        <v>0</v>
      </c>
      <c r="AB257" s="508"/>
      <c r="AC257" s="123"/>
      <c r="AD257" s="123"/>
      <c r="AE257" s="123"/>
      <c r="AF257" s="245"/>
      <c r="AG257" s="569"/>
    </row>
    <row r="258" spans="1:33" ht="36">
      <c r="A258" s="88">
        <v>6400</v>
      </c>
      <c r="B258" s="226" t="s">
        <v>266</v>
      </c>
      <c r="C258" s="528">
        <f>SUM(C259,C263)</f>
        <v>0</v>
      </c>
      <c r="D258" s="489">
        <f>SUM(D259,D263)</f>
        <v>0</v>
      </c>
      <c r="E258" s="259">
        <f>SUM(E259,E263)</f>
        <v>0</v>
      </c>
      <c r="F258" s="489">
        <f>SUM(F259,F263)</f>
        <v>0</v>
      </c>
      <c r="G258" s="101">
        <f aca="true" t="shared" si="164" ref="G258:Q258">SUM(G259,G263)</f>
        <v>0</v>
      </c>
      <c r="H258" s="101">
        <f t="shared" si="164"/>
        <v>0</v>
      </c>
      <c r="I258" s="101">
        <f t="shared" si="164"/>
        <v>0</v>
      </c>
      <c r="J258" s="101">
        <f t="shared" si="164"/>
        <v>0</v>
      </c>
      <c r="K258" s="101">
        <f>SUM(K259,K263)</f>
        <v>0</v>
      </c>
      <c r="L258" s="101">
        <f t="shared" si="164"/>
        <v>0</v>
      </c>
      <c r="M258" s="101">
        <f t="shared" si="164"/>
        <v>0</v>
      </c>
      <c r="N258" s="101">
        <f t="shared" si="164"/>
        <v>0</v>
      </c>
      <c r="O258" s="101">
        <f t="shared" si="164"/>
        <v>0</v>
      </c>
      <c r="P258" s="101">
        <f t="shared" si="164"/>
        <v>0</v>
      </c>
      <c r="Q258" s="101">
        <f t="shared" si="164"/>
        <v>0</v>
      </c>
      <c r="R258" s="259">
        <f>SUM(R259,R263)</f>
        <v>0</v>
      </c>
      <c r="S258" s="89">
        <f>SUM(S259,S263)</f>
        <v>0</v>
      </c>
      <c r="T258" s="489">
        <f>SUM(T259,T263)</f>
        <v>0</v>
      </c>
      <c r="U258" s="101">
        <f aca="true" t="shared" si="165" ref="U258:AA258">SUM(U259,U263)</f>
        <v>0</v>
      </c>
      <c r="V258" s="101">
        <f t="shared" si="165"/>
        <v>0</v>
      </c>
      <c r="W258" s="101">
        <f t="shared" si="165"/>
        <v>0</v>
      </c>
      <c r="X258" s="101">
        <f t="shared" si="165"/>
        <v>0</v>
      </c>
      <c r="Y258" s="101">
        <f t="shared" si="165"/>
        <v>0</v>
      </c>
      <c r="Z258" s="259">
        <f t="shared" si="165"/>
        <v>0</v>
      </c>
      <c r="AA258" s="89">
        <f t="shared" si="165"/>
        <v>0</v>
      </c>
      <c r="AB258" s="489">
        <f>SUM(AB259,AB263)</f>
        <v>0</v>
      </c>
      <c r="AC258" s="101">
        <f>SUM(AC259,AC263)</f>
        <v>0</v>
      </c>
      <c r="AD258" s="101">
        <f>SUM(AD259,AD263)</f>
        <v>0</v>
      </c>
      <c r="AE258" s="101">
        <f>SUM(AE259,AE263)</f>
        <v>0</v>
      </c>
      <c r="AF258" s="259">
        <f>SUM(AF259,AF263)</f>
        <v>0</v>
      </c>
      <c r="AG258" s="575">
        <f>SUM(AG259,AG263)</f>
        <v>0</v>
      </c>
    </row>
    <row r="259" spans="1:33" ht="24">
      <c r="A259" s="260">
        <v>6410</v>
      </c>
      <c r="B259" s="104" t="s">
        <v>267</v>
      </c>
      <c r="C259" s="469">
        <f>SUM(C260:C262)</f>
        <v>0</v>
      </c>
      <c r="D259" s="498">
        <f>SUM(D260:D262)</f>
        <v>0</v>
      </c>
      <c r="E259" s="267">
        <f>SUM(E260:E262)</f>
        <v>0</v>
      </c>
      <c r="F259" s="498">
        <f>SUM(F260:F262)</f>
        <v>0</v>
      </c>
      <c r="G259" s="262">
        <f aca="true" t="shared" si="166" ref="G259:Q259">SUM(G260:G262)</f>
        <v>0</v>
      </c>
      <c r="H259" s="262">
        <f t="shared" si="166"/>
        <v>0</v>
      </c>
      <c r="I259" s="262">
        <f t="shared" si="166"/>
        <v>0</v>
      </c>
      <c r="J259" s="262">
        <f t="shared" si="166"/>
        <v>0</v>
      </c>
      <c r="K259" s="262">
        <f>SUM(K260:K262)</f>
        <v>0</v>
      </c>
      <c r="L259" s="262">
        <f t="shared" si="166"/>
        <v>0</v>
      </c>
      <c r="M259" s="262">
        <f t="shared" si="166"/>
        <v>0</v>
      </c>
      <c r="N259" s="262">
        <f t="shared" si="166"/>
        <v>0</v>
      </c>
      <c r="O259" s="262">
        <f t="shared" si="166"/>
        <v>0</v>
      </c>
      <c r="P259" s="262">
        <f t="shared" si="166"/>
        <v>0</v>
      </c>
      <c r="Q259" s="262">
        <f t="shared" si="166"/>
        <v>0</v>
      </c>
      <c r="R259" s="267">
        <f>SUM(R260:R262)</f>
        <v>0</v>
      </c>
      <c r="S259" s="105">
        <f>SUM(S260:S262)</f>
        <v>0</v>
      </c>
      <c r="T259" s="498">
        <f>SUM(T260:T262)</f>
        <v>0</v>
      </c>
      <c r="U259" s="262">
        <f aca="true" t="shared" si="167" ref="U259:AA259">SUM(U260:U262)</f>
        <v>0</v>
      </c>
      <c r="V259" s="262">
        <f t="shared" si="167"/>
        <v>0</v>
      </c>
      <c r="W259" s="262">
        <f t="shared" si="167"/>
        <v>0</v>
      </c>
      <c r="X259" s="262">
        <f t="shared" si="167"/>
        <v>0</v>
      </c>
      <c r="Y259" s="262">
        <f t="shared" si="167"/>
        <v>0</v>
      </c>
      <c r="Z259" s="267">
        <f t="shared" si="167"/>
        <v>0</v>
      </c>
      <c r="AA259" s="105">
        <f t="shared" si="167"/>
        <v>0</v>
      </c>
      <c r="AB259" s="498">
        <f>SUM(AB260:AB262)</f>
        <v>0</v>
      </c>
      <c r="AC259" s="262">
        <f>SUM(AC260:AC262)</f>
        <v>0</v>
      </c>
      <c r="AD259" s="262">
        <f>SUM(AD260:AD262)</f>
        <v>0</v>
      </c>
      <c r="AE259" s="262">
        <f>SUM(AE260:AE262)</f>
        <v>0</v>
      </c>
      <c r="AF259" s="267">
        <f>SUM(AF260:AF262)</f>
        <v>0</v>
      </c>
      <c r="AG259" s="579">
        <f>SUM(AG260:AG262)</f>
        <v>0</v>
      </c>
    </row>
    <row r="260" spans="1:33" ht="12">
      <c r="A260" s="66">
        <v>6411</v>
      </c>
      <c r="B260" s="309" t="s">
        <v>268</v>
      </c>
      <c r="C260" s="67">
        <f aca="true" t="shared" si="168" ref="C260:D262">SUM(E260,S260,AA260)</f>
        <v>0</v>
      </c>
      <c r="D260" s="505">
        <f t="shared" si="168"/>
        <v>0</v>
      </c>
      <c r="E260" s="245">
        <f>SUM(F260:R260)</f>
        <v>0</v>
      </c>
      <c r="F260" s="508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245"/>
      <c r="S260" s="568">
        <f aca="true" t="shared" si="169" ref="S260:S267">SUM(T260:Z260)</f>
        <v>0</v>
      </c>
      <c r="T260" s="508"/>
      <c r="U260" s="123"/>
      <c r="V260" s="123"/>
      <c r="W260" s="123"/>
      <c r="X260" s="123"/>
      <c r="Y260" s="123"/>
      <c r="Z260" s="245"/>
      <c r="AA260" s="568">
        <f>SUM(AB260:AF260)</f>
        <v>0</v>
      </c>
      <c r="AB260" s="508"/>
      <c r="AC260" s="123"/>
      <c r="AD260" s="123"/>
      <c r="AE260" s="123"/>
      <c r="AF260" s="245"/>
      <c r="AG260" s="569"/>
    </row>
    <row r="261" spans="1:33" ht="46.5" customHeight="1">
      <c r="A261" s="66">
        <v>6412</v>
      </c>
      <c r="B261" s="115" t="s">
        <v>269</v>
      </c>
      <c r="C261" s="474">
        <f t="shared" si="168"/>
        <v>0</v>
      </c>
      <c r="D261" s="505">
        <f t="shared" si="168"/>
        <v>0</v>
      </c>
      <c r="E261" s="245">
        <f>SUM(F261:R261)</f>
        <v>0</v>
      </c>
      <c r="F261" s="508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245"/>
      <c r="S261" s="568">
        <f t="shared" si="169"/>
        <v>0</v>
      </c>
      <c r="T261" s="508"/>
      <c r="U261" s="123"/>
      <c r="V261" s="123"/>
      <c r="W261" s="123"/>
      <c r="X261" s="123"/>
      <c r="Y261" s="123"/>
      <c r="Z261" s="245"/>
      <c r="AA261" s="568">
        <f>SUM(AB261:AF261)</f>
        <v>0</v>
      </c>
      <c r="AB261" s="508"/>
      <c r="AC261" s="123"/>
      <c r="AD261" s="123"/>
      <c r="AE261" s="123"/>
      <c r="AF261" s="245"/>
      <c r="AG261" s="569"/>
    </row>
    <row r="262" spans="1:33" ht="36">
      <c r="A262" s="66">
        <v>6419</v>
      </c>
      <c r="B262" s="115" t="s">
        <v>270</v>
      </c>
      <c r="C262" s="474">
        <f t="shared" si="168"/>
        <v>0</v>
      </c>
      <c r="D262" s="505">
        <f t="shared" si="168"/>
        <v>0</v>
      </c>
      <c r="E262" s="245">
        <f>SUM(F262:R262)</f>
        <v>0</v>
      </c>
      <c r="F262" s="508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245"/>
      <c r="S262" s="568">
        <f t="shared" si="169"/>
        <v>0</v>
      </c>
      <c r="T262" s="508"/>
      <c r="U262" s="123"/>
      <c r="V262" s="123"/>
      <c r="W262" s="123"/>
      <c r="X262" s="123"/>
      <c r="Y262" s="123"/>
      <c r="Z262" s="245"/>
      <c r="AA262" s="568">
        <f>SUM(AB262:AF262)</f>
        <v>0</v>
      </c>
      <c r="AB262" s="508"/>
      <c r="AC262" s="123"/>
      <c r="AD262" s="123"/>
      <c r="AE262" s="123"/>
      <c r="AF262" s="245"/>
      <c r="AG262" s="569"/>
    </row>
    <row r="263" spans="1:33" ht="36">
      <c r="A263" s="246">
        <v>6420</v>
      </c>
      <c r="B263" s="115" t="s">
        <v>271</v>
      </c>
      <c r="C263" s="474">
        <f>SUM(C264:C267)</f>
        <v>0</v>
      </c>
      <c r="D263" s="505">
        <f>SUM(D264:D267)</f>
        <v>0</v>
      </c>
      <c r="E263" s="252">
        <f>SUM(E264:E267)</f>
        <v>0</v>
      </c>
      <c r="F263" s="505">
        <f>SUM(F264:F267)</f>
        <v>0</v>
      </c>
      <c r="G263" s="247">
        <f aca="true" t="shared" si="170" ref="G263:Q263">SUM(G264:G267)</f>
        <v>0</v>
      </c>
      <c r="H263" s="247">
        <f t="shared" si="170"/>
        <v>0</v>
      </c>
      <c r="I263" s="247">
        <f t="shared" si="170"/>
        <v>0</v>
      </c>
      <c r="J263" s="247">
        <f t="shared" si="170"/>
        <v>0</v>
      </c>
      <c r="K263" s="247">
        <f>SUM(K264:K267)</f>
        <v>0</v>
      </c>
      <c r="L263" s="247">
        <f t="shared" si="170"/>
        <v>0</v>
      </c>
      <c r="M263" s="247">
        <f t="shared" si="170"/>
        <v>0</v>
      </c>
      <c r="N263" s="247">
        <f t="shared" si="170"/>
        <v>0</v>
      </c>
      <c r="O263" s="247">
        <f t="shared" si="170"/>
        <v>0</v>
      </c>
      <c r="P263" s="247">
        <f t="shared" si="170"/>
        <v>0</v>
      </c>
      <c r="Q263" s="247">
        <f t="shared" si="170"/>
        <v>0</v>
      </c>
      <c r="R263" s="252">
        <f>SUM(R264:R267)</f>
        <v>0</v>
      </c>
      <c r="S263" s="116">
        <f>SUM(S264:S267)</f>
        <v>0</v>
      </c>
      <c r="T263" s="505">
        <f>SUM(T264:T267)</f>
        <v>0</v>
      </c>
      <c r="U263" s="247">
        <f aca="true" t="shared" si="171" ref="U263:AA263">SUM(U264:U267)</f>
        <v>0</v>
      </c>
      <c r="V263" s="247">
        <f t="shared" si="171"/>
        <v>0</v>
      </c>
      <c r="W263" s="247">
        <f t="shared" si="171"/>
        <v>0</v>
      </c>
      <c r="X263" s="247">
        <f t="shared" si="171"/>
        <v>0</v>
      </c>
      <c r="Y263" s="247">
        <f t="shared" si="171"/>
        <v>0</v>
      </c>
      <c r="Z263" s="252">
        <f t="shared" si="171"/>
        <v>0</v>
      </c>
      <c r="AA263" s="116">
        <f t="shared" si="171"/>
        <v>0</v>
      </c>
      <c r="AB263" s="505">
        <f>SUM(AB264:AB267)</f>
        <v>0</v>
      </c>
      <c r="AC263" s="247">
        <f>SUM(AC264:AC267)</f>
        <v>0</v>
      </c>
      <c r="AD263" s="247">
        <f>SUM(AD264:AD267)</f>
        <v>0</v>
      </c>
      <c r="AE263" s="247">
        <f>SUM(AE264:AE267)</f>
        <v>0</v>
      </c>
      <c r="AF263" s="252">
        <f>SUM(AF264:AF267)</f>
        <v>0</v>
      </c>
      <c r="AG263" s="570">
        <f>SUM(AG264:AG267)</f>
        <v>0</v>
      </c>
    </row>
    <row r="264" spans="1:33" ht="12">
      <c r="A264" s="66">
        <v>6421</v>
      </c>
      <c r="B264" s="115" t="s">
        <v>272</v>
      </c>
      <c r="C264" s="474">
        <f aca="true" t="shared" si="172" ref="C264:D267">SUM(E264,S264,AA264)</f>
        <v>0</v>
      </c>
      <c r="D264" s="505">
        <f t="shared" si="172"/>
        <v>0</v>
      </c>
      <c r="E264" s="245">
        <f>SUM(F264:R264)</f>
        <v>0</v>
      </c>
      <c r="F264" s="508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245"/>
      <c r="S264" s="568">
        <f t="shared" si="169"/>
        <v>0</v>
      </c>
      <c r="T264" s="508"/>
      <c r="U264" s="123"/>
      <c r="V264" s="123"/>
      <c r="W264" s="123"/>
      <c r="X264" s="123"/>
      <c r="Y264" s="123"/>
      <c r="Z264" s="245"/>
      <c r="AA264" s="568">
        <f>SUM(AB264:AF264)</f>
        <v>0</v>
      </c>
      <c r="AB264" s="508"/>
      <c r="AC264" s="123"/>
      <c r="AD264" s="123"/>
      <c r="AE264" s="123"/>
      <c r="AF264" s="245"/>
      <c r="AG264" s="569"/>
    </row>
    <row r="265" spans="1:33" ht="12">
      <c r="A265" s="66">
        <v>6422</v>
      </c>
      <c r="B265" s="115" t="s">
        <v>273</v>
      </c>
      <c r="C265" s="474">
        <f t="shared" si="172"/>
        <v>0</v>
      </c>
      <c r="D265" s="505">
        <f t="shared" si="172"/>
        <v>0</v>
      </c>
      <c r="E265" s="245">
        <f>SUM(F265:R265)</f>
        <v>0</v>
      </c>
      <c r="F265" s="508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245"/>
      <c r="S265" s="568">
        <f t="shared" si="169"/>
        <v>0</v>
      </c>
      <c r="T265" s="508"/>
      <c r="U265" s="123"/>
      <c r="V265" s="123"/>
      <c r="W265" s="123"/>
      <c r="X265" s="123"/>
      <c r="Y265" s="123"/>
      <c r="Z265" s="245"/>
      <c r="AA265" s="568">
        <f>SUM(AB265:AF265)</f>
        <v>0</v>
      </c>
      <c r="AB265" s="508"/>
      <c r="AC265" s="123"/>
      <c r="AD265" s="123"/>
      <c r="AE265" s="123"/>
      <c r="AF265" s="245"/>
      <c r="AG265" s="569"/>
    </row>
    <row r="266" spans="1:33" ht="24">
      <c r="A266" s="66">
        <v>6423</v>
      </c>
      <c r="B266" s="115" t="s">
        <v>274</v>
      </c>
      <c r="C266" s="474">
        <f t="shared" si="172"/>
        <v>0</v>
      </c>
      <c r="D266" s="505">
        <f t="shared" si="172"/>
        <v>0</v>
      </c>
      <c r="E266" s="245">
        <f>SUM(F266:R266)</f>
        <v>0</v>
      </c>
      <c r="F266" s="508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245"/>
      <c r="S266" s="568">
        <f t="shared" si="169"/>
        <v>0</v>
      </c>
      <c r="T266" s="508"/>
      <c r="U266" s="123"/>
      <c r="V266" s="123"/>
      <c r="W266" s="123"/>
      <c r="X266" s="123"/>
      <c r="Y266" s="123"/>
      <c r="Z266" s="245"/>
      <c r="AA266" s="568">
        <f>SUM(AB266:AF266)</f>
        <v>0</v>
      </c>
      <c r="AB266" s="508"/>
      <c r="AC266" s="123"/>
      <c r="AD266" s="123"/>
      <c r="AE266" s="123"/>
      <c r="AF266" s="245"/>
      <c r="AG266" s="569"/>
    </row>
    <row r="267" spans="1:34" ht="36">
      <c r="A267" s="66">
        <v>6424</v>
      </c>
      <c r="B267" s="115" t="s">
        <v>275</v>
      </c>
      <c r="C267" s="474">
        <f t="shared" si="172"/>
        <v>0</v>
      </c>
      <c r="D267" s="505">
        <f t="shared" si="172"/>
        <v>0</v>
      </c>
      <c r="E267" s="245">
        <f>SUM(F267:R267)</f>
        <v>0</v>
      </c>
      <c r="F267" s="508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245"/>
      <c r="S267" s="568">
        <f t="shared" si="169"/>
        <v>0</v>
      </c>
      <c r="T267" s="508"/>
      <c r="U267" s="123"/>
      <c r="V267" s="123"/>
      <c r="W267" s="123"/>
      <c r="X267" s="123"/>
      <c r="Y267" s="123"/>
      <c r="Z267" s="245"/>
      <c r="AA267" s="568">
        <f>SUM(AB267:AF267)</f>
        <v>0</v>
      </c>
      <c r="AB267" s="508"/>
      <c r="AC267" s="123"/>
      <c r="AD267" s="123"/>
      <c r="AE267" s="123"/>
      <c r="AF267" s="245"/>
      <c r="AG267" s="569"/>
      <c r="AH267" s="321"/>
    </row>
    <row r="268" spans="1:33" ht="48.75" customHeight="1">
      <c r="A268" s="310">
        <v>7000</v>
      </c>
      <c r="B268" s="590" t="s">
        <v>276</v>
      </c>
      <c r="C268" s="591">
        <f>SUM(C269,C280)</f>
        <v>0</v>
      </c>
      <c r="D268" s="592">
        <f>SUM(D269,D280)</f>
        <v>0</v>
      </c>
      <c r="E268" s="593">
        <f>SUM(E269,E280)</f>
        <v>0</v>
      </c>
      <c r="F268" s="592">
        <f>SUM(F269,F280)</f>
        <v>0</v>
      </c>
      <c r="G268" s="594">
        <f aca="true" t="shared" si="173" ref="G268:Q268">SUM(G269,G280)</f>
        <v>0</v>
      </c>
      <c r="H268" s="594">
        <f t="shared" si="173"/>
        <v>0</v>
      </c>
      <c r="I268" s="594">
        <f t="shared" si="173"/>
        <v>0</v>
      </c>
      <c r="J268" s="594">
        <f t="shared" si="173"/>
        <v>0</v>
      </c>
      <c r="K268" s="594">
        <f>SUM(K269,K280)</f>
        <v>0</v>
      </c>
      <c r="L268" s="594">
        <f t="shared" si="173"/>
        <v>0</v>
      </c>
      <c r="M268" s="594">
        <f t="shared" si="173"/>
        <v>0</v>
      </c>
      <c r="N268" s="594">
        <f t="shared" si="173"/>
        <v>0</v>
      </c>
      <c r="O268" s="594">
        <f t="shared" si="173"/>
        <v>0</v>
      </c>
      <c r="P268" s="594">
        <f t="shared" si="173"/>
        <v>0</v>
      </c>
      <c r="Q268" s="594">
        <f t="shared" si="173"/>
        <v>0</v>
      </c>
      <c r="R268" s="593">
        <f>SUM(R269,R280)</f>
        <v>0</v>
      </c>
      <c r="S268" s="592">
        <f>SUM(S269,S280)</f>
        <v>0</v>
      </c>
      <c r="T268" s="592">
        <f>SUM(T269,T280)</f>
        <v>0</v>
      </c>
      <c r="U268" s="594">
        <f aca="true" t="shared" si="174" ref="U268:AA268">SUM(U269,U280)</f>
        <v>0</v>
      </c>
      <c r="V268" s="594">
        <f t="shared" si="174"/>
        <v>0</v>
      </c>
      <c r="W268" s="594">
        <f t="shared" si="174"/>
        <v>0</v>
      </c>
      <c r="X268" s="594">
        <f t="shared" si="174"/>
        <v>0</v>
      </c>
      <c r="Y268" s="594">
        <f t="shared" si="174"/>
        <v>0</v>
      </c>
      <c r="Z268" s="593">
        <f t="shared" si="174"/>
        <v>0</v>
      </c>
      <c r="AA268" s="592">
        <f t="shared" si="174"/>
        <v>0</v>
      </c>
      <c r="AB268" s="592">
        <f>SUM(AB269,AB280)</f>
        <v>0</v>
      </c>
      <c r="AC268" s="312">
        <f>SUM(AC269,AC280)</f>
        <v>0</v>
      </c>
      <c r="AD268" s="312">
        <f>SUM(AD269,AD280)</f>
        <v>0</v>
      </c>
      <c r="AE268" s="312">
        <f>SUM(AE269,AE280)</f>
        <v>0</v>
      </c>
      <c r="AF268" s="595">
        <f>SUM(AF269,AF280)</f>
        <v>0</v>
      </c>
      <c r="AG268" s="596">
        <f>SUM(AG269,AG280)</f>
        <v>0</v>
      </c>
    </row>
    <row r="269" spans="1:33" ht="24">
      <c r="A269" s="88">
        <v>7200</v>
      </c>
      <c r="B269" s="226" t="s">
        <v>277</v>
      </c>
      <c r="C269" s="528">
        <f>SUM(C270,C271,C275,C276,C279)</f>
        <v>0</v>
      </c>
      <c r="D269" s="489">
        <f>SUM(D270,D271,D275,D276,D279)</f>
        <v>0</v>
      </c>
      <c r="E269" s="259">
        <f>SUM(E270,E271,E275,E276,E279)</f>
        <v>0</v>
      </c>
      <c r="F269" s="489">
        <f>SUM(F270,F271,F275,F276,F279)</f>
        <v>0</v>
      </c>
      <c r="G269" s="101">
        <f aca="true" t="shared" si="175" ref="G269:Q269">SUM(G270,G271,G275,G276,G279)</f>
        <v>0</v>
      </c>
      <c r="H269" s="101">
        <f t="shared" si="175"/>
        <v>0</v>
      </c>
      <c r="I269" s="101">
        <f t="shared" si="175"/>
        <v>0</v>
      </c>
      <c r="J269" s="101">
        <f t="shared" si="175"/>
        <v>0</v>
      </c>
      <c r="K269" s="101">
        <f>SUM(K270,K271,K275,K276,K279)</f>
        <v>0</v>
      </c>
      <c r="L269" s="101">
        <f t="shared" si="175"/>
        <v>0</v>
      </c>
      <c r="M269" s="101">
        <f t="shared" si="175"/>
        <v>0</v>
      </c>
      <c r="N269" s="101">
        <f t="shared" si="175"/>
        <v>0</v>
      </c>
      <c r="O269" s="101">
        <f t="shared" si="175"/>
        <v>0</v>
      </c>
      <c r="P269" s="101">
        <f t="shared" si="175"/>
        <v>0</v>
      </c>
      <c r="Q269" s="101">
        <f t="shared" si="175"/>
        <v>0</v>
      </c>
      <c r="R269" s="259">
        <f>SUM(R270,R271,R275,R276,R279)</f>
        <v>0</v>
      </c>
      <c r="S269" s="89">
        <f>SUM(S270,S271,S275,S276,S279)</f>
        <v>0</v>
      </c>
      <c r="T269" s="489">
        <f>SUM(T270,T271,T275,T276,T279)</f>
        <v>0</v>
      </c>
      <c r="U269" s="101">
        <f aca="true" t="shared" si="176" ref="U269:AA269">SUM(U270,U271,U275,U276,U279)</f>
        <v>0</v>
      </c>
      <c r="V269" s="101">
        <f t="shared" si="176"/>
        <v>0</v>
      </c>
      <c r="W269" s="101">
        <f t="shared" si="176"/>
        <v>0</v>
      </c>
      <c r="X269" s="101">
        <f t="shared" si="176"/>
        <v>0</v>
      </c>
      <c r="Y269" s="101">
        <f t="shared" si="176"/>
        <v>0</v>
      </c>
      <c r="Z269" s="259">
        <f t="shared" si="176"/>
        <v>0</v>
      </c>
      <c r="AA269" s="89">
        <f t="shared" si="176"/>
        <v>0</v>
      </c>
      <c r="AB269" s="489">
        <f>SUM(AB270,AB271,AB275,AB276,AB279)</f>
        <v>0</v>
      </c>
      <c r="AC269" s="101">
        <f>SUM(AC270,AC271,AC275,AC276,AC279)</f>
        <v>0</v>
      </c>
      <c r="AD269" s="101">
        <f>SUM(AD270,AD271,AD275,AD276,AD279)</f>
        <v>0</v>
      </c>
      <c r="AE269" s="101">
        <f>SUM(AE270,AE271,AE275,AE276,AE279)</f>
        <v>0</v>
      </c>
      <c r="AF269" s="259">
        <f>SUM(AF270,AF271,AF275,AF276,AF279)</f>
        <v>0</v>
      </c>
      <c r="AG269" s="563">
        <f>SUM(AG270,AG271,AG275,AG276,AG279)</f>
        <v>0</v>
      </c>
    </row>
    <row r="270" spans="1:33" ht="24">
      <c r="A270" s="260">
        <v>7210</v>
      </c>
      <c r="B270" s="104" t="s">
        <v>278</v>
      </c>
      <c r="C270" s="469">
        <f>SUM(E270,S270,AA270)</f>
        <v>0</v>
      </c>
      <c r="D270" s="498">
        <f>SUM(F270,T270,AB270)</f>
        <v>0</v>
      </c>
      <c r="E270" s="242">
        <f>SUM(F270:R270)</f>
        <v>0</v>
      </c>
      <c r="F270" s="501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242"/>
      <c r="S270" s="566">
        <f>SUM(T270:Z270)</f>
        <v>0</v>
      </c>
      <c r="T270" s="501"/>
      <c r="U270" s="112"/>
      <c r="V270" s="112"/>
      <c r="W270" s="112"/>
      <c r="X270" s="112"/>
      <c r="Y270" s="112"/>
      <c r="Z270" s="242"/>
      <c r="AA270" s="566">
        <f>SUM(AB270:AF270)</f>
        <v>0</v>
      </c>
      <c r="AB270" s="501"/>
      <c r="AC270" s="112"/>
      <c r="AD270" s="112"/>
      <c r="AE270" s="112"/>
      <c r="AF270" s="242"/>
      <c r="AG270" s="567"/>
    </row>
    <row r="271" spans="1:33" s="321" customFormat="1" ht="36">
      <c r="A271" s="246">
        <v>7220</v>
      </c>
      <c r="B271" s="115" t="s">
        <v>279</v>
      </c>
      <c r="C271" s="474">
        <f>SUM(C272:C274)</f>
        <v>0</v>
      </c>
      <c r="D271" s="505">
        <f>SUM(D272:D274)</f>
        <v>0</v>
      </c>
      <c r="E271" s="252">
        <f>SUM(E272:E274)</f>
        <v>0</v>
      </c>
      <c r="F271" s="505">
        <f>SUM(F272:F274)</f>
        <v>0</v>
      </c>
      <c r="G271" s="247">
        <f aca="true" t="shared" si="177" ref="G271:Q271">SUM(G272:G274)</f>
        <v>0</v>
      </c>
      <c r="H271" s="247">
        <f t="shared" si="177"/>
        <v>0</v>
      </c>
      <c r="I271" s="247">
        <f t="shared" si="177"/>
        <v>0</v>
      </c>
      <c r="J271" s="247">
        <f t="shared" si="177"/>
        <v>0</v>
      </c>
      <c r="K271" s="247">
        <f>SUM(K272:K274)</f>
        <v>0</v>
      </c>
      <c r="L271" s="247">
        <f t="shared" si="177"/>
        <v>0</v>
      </c>
      <c r="M271" s="247">
        <f t="shared" si="177"/>
        <v>0</v>
      </c>
      <c r="N271" s="247">
        <f t="shared" si="177"/>
        <v>0</v>
      </c>
      <c r="O271" s="247">
        <f t="shared" si="177"/>
        <v>0</v>
      </c>
      <c r="P271" s="247">
        <f t="shared" si="177"/>
        <v>0</v>
      </c>
      <c r="Q271" s="247">
        <f t="shared" si="177"/>
        <v>0</v>
      </c>
      <c r="R271" s="252">
        <f>SUM(R272:R274)</f>
        <v>0</v>
      </c>
      <c r="S271" s="116">
        <f>SUM(S272:S274)</f>
        <v>0</v>
      </c>
      <c r="T271" s="505">
        <f>SUM(T272:T274)</f>
        <v>0</v>
      </c>
      <c r="U271" s="247">
        <f aca="true" t="shared" si="178" ref="U271:AA271">SUM(U272:U274)</f>
        <v>0</v>
      </c>
      <c r="V271" s="247">
        <f t="shared" si="178"/>
        <v>0</v>
      </c>
      <c r="W271" s="247">
        <f t="shared" si="178"/>
        <v>0</v>
      </c>
      <c r="X271" s="247">
        <f t="shared" si="178"/>
        <v>0</v>
      </c>
      <c r="Y271" s="247">
        <f t="shared" si="178"/>
        <v>0</v>
      </c>
      <c r="Z271" s="252">
        <f t="shared" si="178"/>
        <v>0</v>
      </c>
      <c r="AA271" s="116">
        <f t="shared" si="178"/>
        <v>0</v>
      </c>
      <c r="AB271" s="505">
        <f>SUM(AB272:AB274)</f>
        <v>0</v>
      </c>
      <c r="AC271" s="247">
        <f>SUM(AC272:AC274)</f>
        <v>0</v>
      </c>
      <c r="AD271" s="247">
        <f>SUM(AD272:AD274)</f>
        <v>0</v>
      </c>
      <c r="AE271" s="247">
        <f>SUM(AE272:AE274)</f>
        <v>0</v>
      </c>
      <c r="AF271" s="252">
        <f>SUM(AF272:AF274)</f>
        <v>0</v>
      </c>
      <c r="AG271" s="570">
        <f>SUM(AG272:AG274)</f>
        <v>0</v>
      </c>
    </row>
    <row r="272" spans="1:33" s="321" customFormat="1" ht="36">
      <c r="A272" s="66">
        <v>7221</v>
      </c>
      <c r="B272" s="115" t="s">
        <v>280</v>
      </c>
      <c r="C272" s="474">
        <f aca="true" t="shared" si="179" ref="C272:D275">SUM(E272,S272,AA272)</f>
        <v>0</v>
      </c>
      <c r="D272" s="505">
        <f t="shared" si="179"/>
        <v>0</v>
      </c>
      <c r="E272" s="245">
        <f>SUM(F272:R272)</f>
        <v>0</v>
      </c>
      <c r="F272" s="508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245"/>
      <c r="S272" s="568">
        <f aca="true" t="shared" si="180" ref="S272:S284">SUM(T272:Z272)</f>
        <v>0</v>
      </c>
      <c r="T272" s="508"/>
      <c r="U272" s="123"/>
      <c r="V272" s="123"/>
      <c r="W272" s="123"/>
      <c r="X272" s="123"/>
      <c r="Y272" s="123"/>
      <c r="Z272" s="245"/>
      <c r="AA272" s="568">
        <f>SUM(AB272:AF272)</f>
        <v>0</v>
      </c>
      <c r="AB272" s="508"/>
      <c r="AC272" s="123"/>
      <c r="AD272" s="123"/>
      <c r="AE272" s="123"/>
      <c r="AF272" s="245"/>
      <c r="AG272" s="569"/>
    </row>
    <row r="273" spans="1:33" s="321" customFormat="1" ht="36">
      <c r="A273" s="66">
        <v>7222</v>
      </c>
      <c r="B273" s="115" t="s">
        <v>281</v>
      </c>
      <c r="C273" s="474">
        <f t="shared" si="179"/>
        <v>0</v>
      </c>
      <c r="D273" s="505">
        <f t="shared" si="179"/>
        <v>0</v>
      </c>
      <c r="E273" s="245">
        <f>SUM(F273:R273)</f>
        <v>0</v>
      </c>
      <c r="F273" s="508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245"/>
      <c r="S273" s="568">
        <f t="shared" si="180"/>
        <v>0</v>
      </c>
      <c r="T273" s="508"/>
      <c r="U273" s="123"/>
      <c r="V273" s="123"/>
      <c r="W273" s="123"/>
      <c r="X273" s="123"/>
      <c r="Y273" s="123"/>
      <c r="Z273" s="245"/>
      <c r="AA273" s="568">
        <f>SUM(AB273:AF273)</f>
        <v>0</v>
      </c>
      <c r="AB273" s="508"/>
      <c r="AC273" s="123"/>
      <c r="AD273" s="123"/>
      <c r="AE273" s="123"/>
      <c r="AF273" s="245"/>
      <c r="AG273" s="569"/>
    </row>
    <row r="274" spans="1:33" s="321" customFormat="1" ht="36">
      <c r="A274" s="56">
        <v>7223</v>
      </c>
      <c r="B274" s="104" t="s">
        <v>282</v>
      </c>
      <c r="C274" s="469">
        <f t="shared" si="179"/>
        <v>0</v>
      </c>
      <c r="D274" s="498">
        <f t="shared" si="179"/>
        <v>0</v>
      </c>
      <c r="E274" s="242">
        <f>SUM(F274:R274)</f>
        <v>0</v>
      </c>
      <c r="F274" s="501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242"/>
      <c r="S274" s="568">
        <f t="shared" si="180"/>
        <v>0</v>
      </c>
      <c r="T274" s="501"/>
      <c r="U274" s="112"/>
      <c r="V274" s="112"/>
      <c r="W274" s="112"/>
      <c r="X274" s="112"/>
      <c r="Y274" s="112"/>
      <c r="Z274" s="242"/>
      <c r="AA274" s="566">
        <f>SUM(AB274:AF274)</f>
        <v>0</v>
      </c>
      <c r="AB274" s="501"/>
      <c r="AC274" s="112"/>
      <c r="AD274" s="112"/>
      <c r="AE274" s="112"/>
      <c r="AF274" s="242"/>
      <c r="AG274" s="567"/>
    </row>
    <row r="275" spans="1:33" ht="24">
      <c r="A275" s="246">
        <v>7230</v>
      </c>
      <c r="B275" s="115" t="s">
        <v>283</v>
      </c>
      <c r="C275" s="474">
        <f t="shared" si="179"/>
        <v>0</v>
      </c>
      <c r="D275" s="505">
        <f t="shared" si="179"/>
        <v>0</v>
      </c>
      <c r="E275" s="245">
        <f>SUM(F275:R275)</f>
        <v>0</v>
      </c>
      <c r="F275" s="508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245"/>
      <c r="S275" s="568">
        <f t="shared" si="180"/>
        <v>0</v>
      </c>
      <c r="T275" s="508"/>
      <c r="U275" s="123"/>
      <c r="V275" s="123"/>
      <c r="W275" s="123"/>
      <c r="X275" s="123"/>
      <c r="Y275" s="123"/>
      <c r="Z275" s="245"/>
      <c r="AA275" s="568">
        <f>SUM(AB275:AF275)</f>
        <v>0</v>
      </c>
      <c r="AB275" s="508"/>
      <c r="AC275" s="123"/>
      <c r="AD275" s="123"/>
      <c r="AE275" s="123"/>
      <c r="AF275" s="245"/>
      <c r="AG275" s="569"/>
    </row>
    <row r="276" spans="1:33" ht="24">
      <c r="A276" s="246">
        <v>7240</v>
      </c>
      <c r="B276" s="115" t="s">
        <v>284</v>
      </c>
      <c r="C276" s="474">
        <f>SUM(C277:C278)</f>
        <v>0</v>
      </c>
      <c r="D276" s="505">
        <f>SUM(D277:D278)</f>
        <v>0</v>
      </c>
      <c r="E276" s="252">
        <f>SUM(E277:E278)</f>
        <v>0</v>
      </c>
      <c r="F276" s="505">
        <f>SUM(F277:F278)</f>
        <v>0</v>
      </c>
      <c r="G276" s="247">
        <f aca="true" t="shared" si="181" ref="G276:Q276">SUM(G277:G278)</f>
        <v>0</v>
      </c>
      <c r="H276" s="247">
        <f t="shared" si="181"/>
        <v>0</v>
      </c>
      <c r="I276" s="247">
        <f t="shared" si="181"/>
        <v>0</v>
      </c>
      <c r="J276" s="247">
        <f t="shared" si="181"/>
        <v>0</v>
      </c>
      <c r="K276" s="247">
        <f>SUM(K277:K278)</f>
        <v>0</v>
      </c>
      <c r="L276" s="247">
        <f t="shared" si="181"/>
        <v>0</v>
      </c>
      <c r="M276" s="247">
        <f t="shared" si="181"/>
        <v>0</v>
      </c>
      <c r="N276" s="247">
        <f t="shared" si="181"/>
        <v>0</v>
      </c>
      <c r="O276" s="247">
        <f t="shared" si="181"/>
        <v>0</v>
      </c>
      <c r="P276" s="247">
        <f t="shared" si="181"/>
        <v>0</v>
      </c>
      <c r="Q276" s="247">
        <f t="shared" si="181"/>
        <v>0</v>
      </c>
      <c r="R276" s="252">
        <f>SUM(R277:R278)</f>
        <v>0</v>
      </c>
      <c r="S276" s="116">
        <f>SUM(S277:S278)</f>
        <v>0</v>
      </c>
      <c r="T276" s="505">
        <f>SUM(T277:T278)</f>
        <v>0</v>
      </c>
      <c r="U276" s="247">
        <f aca="true" t="shared" si="182" ref="U276:AA276">SUM(U277:U278)</f>
        <v>0</v>
      </c>
      <c r="V276" s="247">
        <f t="shared" si="182"/>
        <v>0</v>
      </c>
      <c r="W276" s="247">
        <f t="shared" si="182"/>
        <v>0</v>
      </c>
      <c r="X276" s="247">
        <f t="shared" si="182"/>
        <v>0</v>
      </c>
      <c r="Y276" s="247">
        <f t="shared" si="182"/>
        <v>0</v>
      </c>
      <c r="Z276" s="252">
        <f t="shared" si="182"/>
        <v>0</v>
      </c>
      <c r="AA276" s="116">
        <f t="shared" si="182"/>
        <v>0</v>
      </c>
      <c r="AB276" s="505">
        <f>SUM(AB277:AB278)</f>
        <v>0</v>
      </c>
      <c r="AC276" s="247">
        <f>SUM(AC277:AC278)</f>
        <v>0</v>
      </c>
      <c r="AD276" s="247">
        <f>SUM(AD277:AD278)</f>
        <v>0</v>
      </c>
      <c r="AE276" s="247">
        <f>SUM(AE277:AE278)</f>
        <v>0</v>
      </c>
      <c r="AF276" s="252">
        <f>SUM(AF277:AF278)</f>
        <v>0</v>
      </c>
      <c r="AG276" s="570">
        <f>SUM(AG277:AG278)</f>
        <v>0</v>
      </c>
    </row>
    <row r="277" spans="1:33" ht="48">
      <c r="A277" s="66">
        <v>7245</v>
      </c>
      <c r="B277" s="115" t="s">
        <v>285</v>
      </c>
      <c r="C277" s="474">
        <f aca="true" t="shared" si="183" ref="C277:D279">SUM(E277,S277,AA277)</f>
        <v>0</v>
      </c>
      <c r="D277" s="505">
        <f t="shared" si="183"/>
        <v>0</v>
      </c>
      <c r="E277" s="245">
        <f>SUM(F277:R277)</f>
        <v>0</v>
      </c>
      <c r="F277" s="508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245"/>
      <c r="S277" s="568">
        <f t="shared" si="180"/>
        <v>0</v>
      </c>
      <c r="T277" s="508"/>
      <c r="U277" s="123"/>
      <c r="V277" s="123"/>
      <c r="W277" s="123"/>
      <c r="X277" s="123"/>
      <c r="Y277" s="123"/>
      <c r="Z277" s="245"/>
      <c r="AA277" s="568">
        <f>SUM(AB277:AF277)</f>
        <v>0</v>
      </c>
      <c r="AB277" s="508"/>
      <c r="AC277" s="123"/>
      <c r="AD277" s="123"/>
      <c r="AE277" s="123"/>
      <c r="AF277" s="245"/>
      <c r="AG277" s="569"/>
    </row>
    <row r="278" spans="1:33" ht="94.5" customHeight="1">
      <c r="A278" s="66">
        <v>7246</v>
      </c>
      <c r="B278" s="115" t="s">
        <v>286</v>
      </c>
      <c r="C278" s="474">
        <f t="shared" si="183"/>
        <v>0</v>
      </c>
      <c r="D278" s="505">
        <f t="shared" si="183"/>
        <v>0</v>
      </c>
      <c r="E278" s="245">
        <f>SUM(F278:R278)</f>
        <v>0</v>
      </c>
      <c r="F278" s="508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245"/>
      <c r="S278" s="568">
        <f t="shared" si="180"/>
        <v>0</v>
      </c>
      <c r="T278" s="508"/>
      <c r="U278" s="123"/>
      <c r="V278" s="123"/>
      <c r="W278" s="123"/>
      <c r="X278" s="123"/>
      <c r="Y278" s="123"/>
      <c r="Z278" s="245"/>
      <c r="AA278" s="568">
        <f>SUM(AB278:AF278)</f>
        <v>0</v>
      </c>
      <c r="AB278" s="508"/>
      <c r="AC278" s="123"/>
      <c r="AD278" s="123"/>
      <c r="AE278" s="123"/>
      <c r="AF278" s="245"/>
      <c r="AG278" s="569"/>
    </row>
    <row r="279" spans="1:33" ht="24">
      <c r="A279" s="307">
        <v>7260</v>
      </c>
      <c r="B279" s="104" t="s">
        <v>287</v>
      </c>
      <c r="C279" s="474">
        <f t="shared" si="183"/>
        <v>0</v>
      </c>
      <c r="D279" s="505">
        <f t="shared" si="183"/>
        <v>0</v>
      </c>
      <c r="E279" s="245">
        <f>SUM(F279:R279)</f>
        <v>0</v>
      </c>
      <c r="F279" s="501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245"/>
      <c r="S279" s="568">
        <f t="shared" si="180"/>
        <v>0</v>
      </c>
      <c r="T279" s="501"/>
      <c r="U279" s="123"/>
      <c r="V279" s="123"/>
      <c r="W279" s="123"/>
      <c r="X279" s="123"/>
      <c r="Y279" s="123"/>
      <c r="Z279" s="245"/>
      <c r="AA279" s="568">
        <f>SUM(AB279:AF279)</f>
        <v>0</v>
      </c>
      <c r="AB279" s="501"/>
      <c r="AC279" s="123"/>
      <c r="AD279" s="123"/>
      <c r="AE279" s="123"/>
      <c r="AF279" s="245"/>
      <c r="AG279" s="567"/>
    </row>
    <row r="280" spans="1:33" ht="12">
      <c r="A280" s="152">
        <v>7700</v>
      </c>
      <c r="B280" s="597" t="s">
        <v>288</v>
      </c>
      <c r="C280" s="528">
        <f>C281</f>
        <v>0</v>
      </c>
      <c r="D280" s="598">
        <f>D281</f>
        <v>0</v>
      </c>
      <c r="E280" s="278">
        <f>E281</f>
        <v>0</v>
      </c>
      <c r="F280" s="599">
        <f>F281</f>
        <v>0</v>
      </c>
      <c r="G280" s="273">
        <f aca="true" t="shared" si="184" ref="G280:Q280">G281</f>
        <v>0</v>
      </c>
      <c r="H280" s="273">
        <f t="shared" si="184"/>
        <v>0</v>
      </c>
      <c r="I280" s="273">
        <f t="shared" si="184"/>
        <v>0</v>
      </c>
      <c r="J280" s="273">
        <f t="shared" si="184"/>
        <v>0</v>
      </c>
      <c r="K280" s="273">
        <f>SUM(K281)</f>
        <v>0</v>
      </c>
      <c r="L280" s="273">
        <f t="shared" si="184"/>
        <v>0</v>
      </c>
      <c r="M280" s="273">
        <f t="shared" si="184"/>
        <v>0</v>
      </c>
      <c r="N280" s="273">
        <f t="shared" si="184"/>
        <v>0</v>
      </c>
      <c r="O280" s="273">
        <f t="shared" si="184"/>
        <v>0</v>
      </c>
      <c r="P280" s="273">
        <f t="shared" si="184"/>
        <v>0</v>
      </c>
      <c r="Q280" s="273">
        <f t="shared" si="184"/>
        <v>0</v>
      </c>
      <c r="R280" s="278">
        <f>R281</f>
        <v>0</v>
      </c>
      <c r="S280" s="577">
        <f aca="true" t="shared" si="185" ref="S280:AG280">S281</f>
        <v>0</v>
      </c>
      <c r="T280" s="599">
        <f t="shared" si="185"/>
        <v>0</v>
      </c>
      <c r="U280" s="273">
        <f t="shared" si="185"/>
        <v>0</v>
      </c>
      <c r="V280" s="273">
        <f t="shared" si="185"/>
        <v>0</v>
      </c>
      <c r="W280" s="273">
        <f t="shared" si="185"/>
        <v>0</v>
      </c>
      <c r="X280" s="273">
        <f t="shared" si="185"/>
        <v>0</v>
      </c>
      <c r="Y280" s="273">
        <f t="shared" si="185"/>
        <v>0</v>
      </c>
      <c r="Z280" s="278">
        <f t="shared" si="185"/>
        <v>0</v>
      </c>
      <c r="AA280" s="577">
        <f t="shared" si="185"/>
        <v>0</v>
      </c>
      <c r="AB280" s="599">
        <f t="shared" si="185"/>
        <v>0</v>
      </c>
      <c r="AC280" s="273">
        <f t="shared" si="185"/>
        <v>0</v>
      </c>
      <c r="AD280" s="273">
        <f t="shared" si="185"/>
        <v>0</v>
      </c>
      <c r="AE280" s="273">
        <f t="shared" si="185"/>
        <v>0</v>
      </c>
      <c r="AF280" s="278">
        <f t="shared" si="185"/>
        <v>0</v>
      </c>
      <c r="AG280" s="600">
        <f t="shared" si="185"/>
        <v>0</v>
      </c>
    </row>
    <row r="281" spans="1:33" ht="12">
      <c r="A281" s="233">
        <v>7720</v>
      </c>
      <c r="B281" s="104" t="s">
        <v>289</v>
      </c>
      <c r="C281" s="469"/>
      <c r="D281" s="564">
        <f>SUM(F281,T281,AB281)</f>
        <v>0</v>
      </c>
      <c r="E281" s="242">
        <f>SUM(F281:R281)</f>
        <v>0</v>
      </c>
      <c r="F281" s="501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242"/>
      <c r="S281" s="566">
        <f t="shared" si="180"/>
        <v>0</v>
      </c>
      <c r="T281" s="501"/>
      <c r="U281" s="112"/>
      <c r="V281" s="112"/>
      <c r="W281" s="112"/>
      <c r="X281" s="112"/>
      <c r="Y281" s="112"/>
      <c r="Z281" s="242"/>
      <c r="AA281" s="566">
        <f>SUM(AB281:AF281)</f>
        <v>0</v>
      </c>
      <c r="AB281" s="501"/>
      <c r="AC281" s="112"/>
      <c r="AD281" s="112"/>
      <c r="AE281" s="112"/>
      <c r="AF281" s="242"/>
      <c r="AG281" s="567"/>
    </row>
    <row r="282" spans="1:33" ht="12">
      <c r="A282" s="309"/>
      <c r="B282" s="115" t="s">
        <v>290</v>
      </c>
      <c r="C282" s="474">
        <f>SUM(C283:C284)</f>
        <v>0</v>
      </c>
      <c r="D282" s="505">
        <f>SUM(D283:D284)</f>
        <v>0</v>
      </c>
      <c r="E282" s="252">
        <f>SUM(E283:E284)</f>
        <v>0</v>
      </c>
      <c r="F282" s="505">
        <f>SUM(F283:F284)</f>
        <v>0</v>
      </c>
      <c r="G282" s="247">
        <f aca="true" t="shared" si="186" ref="G282:Q282">SUM(G283:G284)</f>
        <v>0</v>
      </c>
      <c r="H282" s="247">
        <f t="shared" si="186"/>
        <v>0</v>
      </c>
      <c r="I282" s="247">
        <f t="shared" si="186"/>
        <v>0</v>
      </c>
      <c r="J282" s="247">
        <f t="shared" si="186"/>
        <v>0</v>
      </c>
      <c r="K282" s="247">
        <f>SUM(K283:K284)</f>
        <v>0</v>
      </c>
      <c r="L282" s="247">
        <f t="shared" si="186"/>
        <v>0</v>
      </c>
      <c r="M282" s="247">
        <f t="shared" si="186"/>
        <v>0</v>
      </c>
      <c r="N282" s="247">
        <f t="shared" si="186"/>
        <v>0</v>
      </c>
      <c r="O282" s="247">
        <f t="shared" si="186"/>
        <v>0</v>
      </c>
      <c r="P282" s="247">
        <f t="shared" si="186"/>
        <v>0</v>
      </c>
      <c r="Q282" s="247">
        <f t="shared" si="186"/>
        <v>0</v>
      </c>
      <c r="R282" s="252">
        <f>SUM(R283:R284)</f>
        <v>0</v>
      </c>
      <c r="S282" s="116">
        <f>SUM(S283:S284)</f>
        <v>0</v>
      </c>
      <c r="T282" s="505">
        <f>SUM(T283:T284)</f>
        <v>0</v>
      </c>
      <c r="U282" s="247">
        <f aca="true" t="shared" si="187" ref="U282:AA282">SUM(U283:U284)</f>
        <v>0</v>
      </c>
      <c r="V282" s="247">
        <f t="shared" si="187"/>
        <v>0</v>
      </c>
      <c r="W282" s="247">
        <f t="shared" si="187"/>
        <v>0</v>
      </c>
      <c r="X282" s="247">
        <f t="shared" si="187"/>
        <v>0</v>
      </c>
      <c r="Y282" s="247">
        <f t="shared" si="187"/>
        <v>0</v>
      </c>
      <c r="Z282" s="252">
        <f t="shared" si="187"/>
        <v>0</v>
      </c>
      <c r="AA282" s="116">
        <f t="shared" si="187"/>
        <v>0</v>
      </c>
      <c r="AB282" s="505">
        <f>SUM(AB283:AB284)</f>
        <v>0</v>
      </c>
      <c r="AC282" s="247">
        <f>SUM(AC283:AC284)</f>
        <v>0</v>
      </c>
      <c r="AD282" s="247">
        <f>SUM(AD283:AD284)</f>
        <v>0</v>
      </c>
      <c r="AE282" s="247">
        <f>SUM(AE283:AE284)</f>
        <v>0</v>
      </c>
      <c r="AF282" s="252">
        <f>SUM(AF283:AF284)</f>
        <v>0</v>
      </c>
      <c r="AG282" s="570">
        <f>SUM(AG283:AG284)</f>
        <v>0</v>
      </c>
    </row>
    <row r="283" spans="1:33" ht="12">
      <c r="A283" s="309" t="s">
        <v>291</v>
      </c>
      <c r="B283" s="66" t="s">
        <v>292</v>
      </c>
      <c r="C283" s="474">
        <f>SUM(E283,S283,AA283)</f>
        <v>0</v>
      </c>
      <c r="D283" s="505">
        <f>SUM(F283,T283,AB283)</f>
        <v>0</v>
      </c>
      <c r="E283" s="245">
        <f>SUM(F283:R283)</f>
        <v>0</v>
      </c>
      <c r="F283" s="508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245"/>
      <c r="S283" s="568">
        <f t="shared" si="180"/>
        <v>0</v>
      </c>
      <c r="T283" s="508"/>
      <c r="U283" s="123"/>
      <c r="V283" s="123"/>
      <c r="W283" s="123"/>
      <c r="X283" s="123"/>
      <c r="Y283" s="123"/>
      <c r="Z283" s="245"/>
      <c r="AA283" s="568">
        <f>SUM(AB283:AF283)</f>
        <v>0</v>
      </c>
      <c r="AB283" s="508"/>
      <c r="AC283" s="123"/>
      <c r="AD283" s="123"/>
      <c r="AE283" s="123"/>
      <c r="AF283" s="245"/>
      <c r="AG283" s="569"/>
    </row>
    <row r="284" spans="1:33" ht="24">
      <c r="A284" s="309" t="s">
        <v>293</v>
      </c>
      <c r="B284" s="331" t="s">
        <v>294</v>
      </c>
      <c r="C284" s="469">
        <f>SUM(E284,S284,AA284)</f>
        <v>0</v>
      </c>
      <c r="D284" s="498">
        <f>SUM(F284,T284,AB284)</f>
        <v>0</v>
      </c>
      <c r="E284" s="242">
        <f>SUM(F284:R284)</f>
        <v>0</v>
      </c>
      <c r="F284" s="501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242"/>
      <c r="S284" s="566">
        <f t="shared" si="180"/>
        <v>0</v>
      </c>
      <c r="T284" s="501"/>
      <c r="U284" s="112"/>
      <c r="V284" s="112"/>
      <c r="W284" s="112"/>
      <c r="X284" s="112"/>
      <c r="Y284" s="112"/>
      <c r="Z284" s="242"/>
      <c r="AA284" s="566">
        <f>SUM(AB284:AF284)</f>
        <v>0</v>
      </c>
      <c r="AB284" s="501"/>
      <c r="AC284" s="112"/>
      <c r="AD284" s="112"/>
      <c r="AE284" s="112"/>
      <c r="AF284" s="242"/>
      <c r="AG284" s="567"/>
    </row>
    <row r="285" spans="1:33" ht="12">
      <c r="A285" s="332"/>
      <c r="B285" s="333" t="s">
        <v>295</v>
      </c>
      <c r="C285" s="601">
        <f>SUM(C282,C268,C230,C195,C187,C173,C75,C53)</f>
        <v>55659</v>
      </c>
      <c r="D285" s="602">
        <f>SUM(D282,D268,D230,D195,D187,D173,D75,D53)</f>
        <v>534375</v>
      </c>
      <c r="E285" s="603">
        <f>SUM(E282,E268,E230,E195,E187,E173,E75,E53)</f>
        <v>55659</v>
      </c>
      <c r="F285" s="602">
        <f>SUM(F282,F268,F230,F195,F187,F173,F75,F53)</f>
        <v>534375</v>
      </c>
      <c r="G285" s="335">
        <f aca="true" t="shared" si="188" ref="G285:Q285">SUM(G282,G268,G230,G195,G187,G173,G75,G53)</f>
        <v>-800</v>
      </c>
      <c r="H285" s="335">
        <f t="shared" si="188"/>
        <v>-19179</v>
      </c>
      <c r="I285" s="335">
        <f t="shared" si="188"/>
        <v>-3596</v>
      </c>
      <c r="J285" s="335">
        <f t="shared" si="188"/>
        <v>-6325</v>
      </c>
      <c r="K285" s="335">
        <f>SUM(K282,K268,K230,K195,K187,K173,K75,K53)</f>
        <v>-438861</v>
      </c>
      <c r="L285" s="335">
        <f t="shared" si="188"/>
        <v>-5955</v>
      </c>
      <c r="M285" s="335">
        <f t="shared" si="188"/>
        <v>-4000</v>
      </c>
      <c r="N285" s="335">
        <f t="shared" si="188"/>
        <v>0</v>
      </c>
      <c r="O285" s="335">
        <f t="shared" si="188"/>
        <v>0</v>
      </c>
      <c r="P285" s="335">
        <f t="shared" si="188"/>
        <v>0</v>
      </c>
      <c r="Q285" s="335">
        <f t="shared" si="188"/>
        <v>0</v>
      </c>
      <c r="R285" s="603">
        <f>SUM(R282,R268,R230,R195,R187,R173,R75,R53)</f>
        <v>0</v>
      </c>
      <c r="S285" s="604">
        <f>SUM(S282,S268,S230,S195,S187,S173,S75,S53)</f>
        <v>0</v>
      </c>
      <c r="T285" s="602">
        <f>SUM(T282,T268,T230,T195,T187,T173,T75,T53)</f>
        <v>0</v>
      </c>
      <c r="U285" s="335">
        <f aca="true" t="shared" si="189" ref="U285:AA285">SUM(U282,U268,U230,U195,U187,U173,U75,U53)</f>
        <v>0</v>
      </c>
      <c r="V285" s="335">
        <f t="shared" si="189"/>
        <v>0</v>
      </c>
      <c r="W285" s="335">
        <f t="shared" si="189"/>
        <v>0</v>
      </c>
      <c r="X285" s="335">
        <f t="shared" si="189"/>
        <v>0</v>
      </c>
      <c r="Y285" s="335">
        <f t="shared" si="189"/>
        <v>0</v>
      </c>
      <c r="Z285" s="603">
        <f t="shared" si="189"/>
        <v>0</v>
      </c>
      <c r="AA285" s="604">
        <f t="shared" si="189"/>
        <v>0</v>
      </c>
      <c r="AB285" s="602">
        <f>SUM(AB282,AB268,AB230,AB195,AB187,AB173,AB75,AB53)</f>
        <v>0</v>
      </c>
      <c r="AC285" s="335">
        <f>SUM(AC282,AC268,AC230,AC195,AC187,AC173,AC75,AC53)</f>
        <v>0</v>
      </c>
      <c r="AD285" s="335">
        <f>SUM(AD282,AD268,AD230,AD195,AD187,AD173,AD75,AD53)</f>
        <v>0</v>
      </c>
      <c r="AE285" s="335">
        <f>SUM(AE282,AE268,AE230,AE195,AE187,AE173,AE75,AE53)</f>
        <v>0</v>
      </c>
      <c r="AF285" s="603">
        <f>SUM(AF282,AF268,AF230,AF195,AF187,AF173,AF75,AF53)</f>
        <v>0</v>
      </c>
      <c r="AG285" s="563">
        <f>SUM(AG282,AG268,AG230,AG195,AG187,AG173,AG75,AG53)</f>
        <v>0</v>
      </c>
    </row>
    <row r="286" spans="1:33" ht="3" customHeight="1">
      <c r="A286" s="332"/>
      <c r="B286" s="332"/>
      <c r="C286" s="524"/>
      <c r="D286" s="587"/>
      <c r="E286" s="229"/>
      <c r="F286" s="587"/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29"/>
      <c r="S286" s="296"/>
      <c r="T286" s="587"/>
      <c r="U286" s="297"/>
      <c r="V286" s="297"/>
      <c r="W286" s="297"/>
      <c r="X286" s="297"/>
      <c r="Y286" s="297"/>
      <c r="Z286" s="229"/>
      <c r="AA286" s="296"/>
      <c r="AB286" s="587"/>
      <c r="AC286" s="297"/>
      <c r="AD286" s="297"/>
      <c r="AE286" s="297"/>
      <c r="AF286" s="229"/>
      <c r="AG286" s="563"/>
    </row>
    <row r="287" spans="1:33" s="32" customFormat="1" ht="12">
      <c r="A287" s="624" t="s">
        <v>296</v>
      </c>
      <c r="B287" s="625"/>
      <c r="C287" s="605">
        <f>SUM(C25,C26,C42)-C51</f>
        <v>0</v>
      </c>
      <c r="D287" s="606">
        <f>SUM(D25,D26,D42)-D51</f>
        <v>0</v>
      </c>
      <c r="E287" s="345">
        <f>SUM(E25,E26,E42)-E51</f>
        <v>0</v>
      </c>
      <c r="F287" s="606">
        <f>SUM(F25,F26,F42)-F51</f>
        <v>0</v>
      </c>
      <c r="G287" s="341">
        <f aca="true" t="shared" si="190" ref="G287:Q287">SUM(G25,G26,G42)-G51</f>
        <v>0</v>
      </c>
      <c r="H287" s="341">
        <f t="shared" si="190"/>
        <v>0</v>
      </c>
      <c r="I287" s="341">
        <f t="shared" si="190"/>
        <v>0</v>
      </c>
      <c r="J287" s="341">
        <f t="shared" si="190"/>
        <v>0</v>
      </c>
      <c r="K287" s="341">
        <f>SUM(K25,K26,K42)-K51</f>
        <v>0</v>
      </c>
      <c r="L287" s="341">
        <f t="shared" si="190"/>
        <v>0</v>
      </c>
      <c r="M287" s="341">
        <f t="shared" si="190"/>
        <v>0</v>
      </c>
      <c r="N287" s="341">
        <f t="shared" si="190"/>
        <v>0</v>
      </c>
      <c r="O287" s="341">
        <f t="shared" si="190"/>
        <v>0</v>
      </c>
      <c r="P287" s="341">
        <f t="shared" si="190"/>
        <v>0</v>
      </c>
      <c r="Q287" s="341">
        <f t="shared" si="190"/>
        <v>0</v>
      </c>
      <c r="R287" s="345">
        <f>SUM(R25,R26,R42)-R51</f>
        <v>0</v>
      </c>
      <c r="S287" s="356">
        <f>SUM(S25,S26,S42)-S51</f>
        <v>0</v>
      </c>
      <c r="T287" s="606">
        <f>SUM(T25,T26,T42)-T51</f>
        <v>0</v>
      </c>
      <c r="U287" s="341">
        <f aca="true" t="shared" si="191" ref="U287:Z287">SUM(U25,U26,U42)-U51</f>
        <v>0</v>
      </c>
      <c r="V287" s="341">
        <f t="shared" si="191"/>
        <v>0</v>
      </c>
      <c r="W287" s="341">
        <f t="shared" si="191"/>
        <v>0</v>
      </c>
      <c r="X287" s="341">
        <f t="shared" si="191"/>
        <v>0</v>
      </c>
      <c r="Y287" s="341">
        <f t="shared" si="191"/>
        <v>0</v>
      </c>
      <c r="Z287" s="345">
        <f t="shared" si="191"/>
        <v>0</v>
      </c>
      <c r="AA287" s="356">
        <f>(AA27+AA43)-AA51</f>
        <v>0</v>
      </c>
      <c r="AB287" s="606">
        <f>(AB27+AB43)-AB51</f>
        <v>0</v>
      </c>
      <c r="AC287" s="341">
        <f>SUM(AC25,AC26,AC42)-AC51</f>
        <v>0</v>
      </c>
      <c r="AD287" s="341">
        <f>SUM(AD25,AD26,AD42)-AD51</f>
        <v>0</v>
      </c>
      <c r="AE287" s="341">
        <f>SUM(AE25,AE26,AE42)-AE51</f>
        <v>0</v>
      </c>
      <c r="AF287" s="345">
        <f>SUM(AF25,AF26,AF42)-AF51</f>
        <v>0</v>
      </c>
      <c r="AG287" s="607">
        <f>AG45-AG51</f>
        <v>0</v>
      </c>
    </row>
    <row r="288" spans="1:33" ht="3" customHeight="1">
      <c r="A288" s="347"/>
      <c r="B288" s="347"/>
      <c r="C288" s="524"/>
      <c r="D288" s="587"/>
      <c r="E288" s="229"/>
      <c r="F288" s="587"/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29"/>
      <c r="S288" s="296"/>
      <c r="T288" s="587"/>
      <c r="U288" s="297"/>
      <c r="V288" s="297"/>
      <c r="W288" s="297"/>
      <c r="X288" s="297"/>
      <c r="Y288" s="297"/>
      <c r="Z288" s="229"/>
      <c r="AA288" s="296"/>
      <c r="AB288" s="587"/>
      <c r="AC288" s="297"/>
      <c r="AD288" s="297"/>
      <c r="AE288" s="297"/>
      <c r="AF288" s="229"/>
      <c r="AG288" s="563"/>
    </row>
    <row r="289" spans="1:33" s="32" customFormat="1" ht="12">
      <c r="A289" s="624" t="s">
        <v>297</v>
      </c>
      <c r="B289" s="625"/>
      <c r="C289" s="605">
        <f aca="true" t="shared" si="192" ref="C289:AG289">SUM(C290,C292)-C300+C302</f>
        <v>0</v>
      </c>
      <c r="D289" s="606">
        <f t="shared" si="192"/>
        <v>0</v>
      </c>
      <c r="E289" s="345">
        <f t="shared" si="192"/>
        <v>0</v>
      </c>
      <c r="F289" s="606">
        <f t="shared" si="192"/>
        <v>0</v>
      </c>
      <c r="G289" s="341">
        <f t="shared" si="192"/>
        <v>0</v>
      </c>
      <c r="H289" s="341">
        <f t="shared" si="192"/>
        <v>0</v>
      </c>
      <c r="I289" s="341">
        <f t="shared" si="192"/>
        <v>0</v>
      </c>
      <c r="J289" s="341">
        <f t="shared" si="192"/>
        <v>0</v>
      </c>
      <c r="K289" s="341">
        <f t="shared" si="192"/>
        <v>0</v>
      </c>
      <c r="L289" s="341">
        <f t="shared" si="192"/>
        <v>0</v>
      </c>
      <c r="M289" s="341">
        <f t="shared" si="192"/>
        <v>0</v>
      </c>
      <c r="N289" s="341">
        <f t="shared" si="192"/>
        <v>0</v>
      </c>
      <c r="O289" s="341">
        <f t="shared" si="192"/>
        <v>0</v>
      </c>
      <c r="P289" s="341">
        <f t="shared" si="192"/>
        <v>0</v>
      </c>
      <c r="Q289" s="341">
        <f t="shared" si="192"/>
        <v>0</v>
      </c>
      <c r="R289" s="345">
        <f t="shared" si="192"/>
        <v>0</v>
      </c>
      <c r="S289" s="356">
        <f t="shared" si="192"/>
        <v>0</v>
      </c>
      <c r="T289" s="606">
        <f t="shared" si="192"/>
        <v>0</v>
      </c>
      <c r="U289" s="341">
        <f t="shared" si="192"/>
        <v>0</v>
      </c>
      <c r="V289" s="341">
        <f t="shared" si="192"/>
        <v>0</v>
      </c>
      <c r="W289" s="341">
        <f t="shared" si="192"/>
        <v>0</v>
      </c>
      <c r="X289" s="341">
        <f t="shared" si="192"/>
        <v>0</v>
      </c>
      <c r="Y289" s="341">
        <f t="shared" si="192"/>
        <v>0</v>
      </c>
      <c r="Z289" s="345">
        <f t="shared" si="192"/>
        <v>0</v>
      </c>
      <c r="AA289" s="356">
        <f t="shared" si="192"/>
        <v>0</v>
      </c>
      <c r="AB289" s="606">
        <f t="shared" si="192"/>
        <v>0</v>
      </c>
      <c r="AC289" s="341">
        <f t="shared" si="192"/>
        <v>0</v>
      </c>
      <c r="AD289" s="341">
        <f t="shared" si="192"/>
        <v>0</v>
      </c>
      <c r="AE289" s="341">
        <f t="shared" si="192"/>
        <v>0</v>
      </c>
      <c r="AF289" s="345">
        <f t="shared" si="192"/>
        <v>0</v>
      </c>
      <c r="AG289" s="607">
        <f t="shared" si="192"/>
        <v>0</v>
      </c>
    </row>
    <row r="290" spans="1:33" s="32" customFormat="1" ht="12">
      <c r="A290" s="348" t="s">
        <v>298</v>
      </c>
      <c r="B290" s="348" t="s">
        <v>299</v>
      </c>
      <c r="C290" s="608">
        <f aca="true" t="shared" si="193" ref="C290:AG290">C22-C282</f>
        <v>0</v>
      </c>
      <c r="D290" s="606">
        <f t="shared" si="193"/>
        <v>0</v>
      </c>
      <c r="E290" s="345">
        <f t="shared" si="193"/>
        <v>0</v>
      </c>
      <c r="F290" s="606">
        <f t="shared" si="193"/>
        <v>0</v>
      </c>
      <c r="G290" s="341">
        <f t="shared" si="193"/>
        <v>0</v>
      </c>
      <c r="H290" s="341">
        <f t="shared" si="193"/>
        <v>0</v>
      </c>
      <c r="I290" s="341">
        <f t="shared" si="193"/>
        <v>0</v>
      </c>
      <c r="J290" s="341">
        <f t="shared" si="193"/>
        <v>0</v>
      </c>
      <c r="K290" s="341">
        <f>K22-K282</f>
        <v>0</v>
      </c>
      <c r="L290" s="341">
        <f t="shared" si="193"/>
        <v>0</v>
      </c>
      <c r="M290" s="341">
        <f t="shared" si="193"/>
        <v>0</v>
      </c>
      <c r="N290" s="341">
        <f t="shared" si="193"/>
        <v>0</v>
      </c>
      <c r="O290" s="341">
        <f t="shared" si="193"/>
        <v>0</v>
      </c>
      <c r="P290" s="341">
        <f t="shared" si="193"/>
        <v>0</v>
      </c>
      <c r="Q290" s="341">
        <f t="shared" si="193"/>
        <v>0</v>
      </c>
      <c r="R290" s="345">
        <f t="shared" si="193"/>
        <v>0</v>
      </c>
      <c r="S290" s="356">
        <f t="shared" si="193"/>
        <v>0</v>
      </c>
      <c r="T290" s="606">
        <f t="shared" si="193"/>
        <v>0</v>
      </c>
      <c r="U290" s="341">
        <f t="shared" si="193"/>
        <v>0</v>
      </c>
      <c r="V290" s="341">
        <f t="shared" si="193"/>
        <v>0</v>
      </c>
      <c r="W290" s="341">
        <f t="shared" si="193"/>
        <v>0</v>
      </c>
      <c r="X290" s="341">
        <f t="shared" si="193"/>
        <v>0</v>
      </c>
      <c r="Y290" s="341">
        <f t="shared" si="193"/>
        <v>0</v>
      </c>
      <c r="Z290" s="345">
        <f t="shared" si="193"/>
        <v>0</v>
      </c>
      <c r="AA290" s="356">
        <f t="shared" si="193"/>
        <v>0</v>
      </c>
      <c r="AB290" s="606">
        <f t="shared" si="193"/>
        <v>0</v>
      </c>
      <c r="AC290" s="341">
        <f t="shared" si="193"/>
        <v>0</v>
      </c>
      <c r="AD290" s="341">
        <f t="shared" si="193"/>
        <v>0</v>
      </c>
      <c r="AE290" s="341">
        <f t="shared" si="193"/>
        <v>0</v>
      </c>
      <c r="AF290" s="345">
        <f t="shared" si="193"/>
        <v>0</v>
      </c>
      <c r="AG290" s="607">
        <f t="shared" si="193"/>
        <v>0</v>
      </c>
    </row>
    <row r="291" spans="1:33" ht="3" customHeight="1">
      <c r="A291" s="332"/>
      <c r="B291" s="332"/>
      <c r="C291" s="524"/>
      <c r="D291" s="587"/>
      <c r="E291" s="229"/>
      <c r="F291" s="587"/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29"/>
      <c r="S291" s="296"/>
      <c r="T291" s="587"/>
      <c r="U291" s="297"/>
      <c r="V291" s="297"/>
      <c r="W291" s="297"/>
      <c r="X291" s="297"/>
      <c r="Y291" s="297"/>
      <c r="Z291" s="229"/>
      <c r="AA291" s="296"/>
      <c r="AB291" s="587"/>
      <c r="AC291" s="297"/>
      <c r="AD291" s="297"/>
      <c r="AE291" s="297"/>
      <c r="AF291" s="229"/>
      <c r="AG291" s="563"/>
    </row>
    <row r="292" spans="1:33" s="32" customFormat="1" ht="12">
      <c r="A292" s="349" t="s">
        <v>300</v>
      </c>
      <c r="B292" s="349" t="s">
        <v>301</v>
      </c>
      <c r="C292" s="605">
        <f aca="true" t="shared" si="194" ref="C292:AG292">SUM(C293,C295,C297)-SUM(C294,C296,C298)</f>
        <v>0</v>
      </c>
      <c r="D292" s="606">
        <f t="shared" si="194"/>
        <v>0</v>
      </c>
      <c r="E292" s="345">
        <f t="shared" si="194"/>
        <v>0</v>
      </c>
      <c r="F292" s="606">
        <f t="shared" si="194"/>
        <v>0</v>
      </c>
      <c r="G292" s="341">
        <f t="shared" si="194"/>
        <v>0</v>
      </c>
      <c r="H292" s="341">
        <f t="shared" si="194"/>
        <v>0</v>
      </c>
      <c r="I292" s="341">
        <f t="shared" si="194"/>
        <v>0</v>
      </c>
      <c r="J292" s="341">
        <f t="shared" si="194"/>
        <v>0</v>
      </c>
      <c r="K292" s="341">
        <f t="shared" si="194"/>
        <v>0</v>
      </c>
      <c r="L292" s="341">
        <f t="shared" si="194"/>
        <v>0</v>
      </c>
      <c r="M292" s="341">
        <f t="shared" si="194"/>
        <v>0</v>
      </c>
      <c r="N292" s="341">
        <f t="shared" si="194"/>
        <v>0</v>
      </c>
      <c r="O292" s="341">
        <f t="shared" si="194"/>
        <v>0</v>
      </c>
      <c r="P292" s="341">
        <f t="shared" si="194"/>
        <v>0</v>
      </c>
      <c r="Q292" s="341">
        <f t="shared" si="194"/>
        <v>0</v>
      </c>
      <c r="R292" s="345">
        <f t="shared" si="194"/>
        <v>0</v>
      </c>
      <c r="S292" s="356">
        <f t="shared" si="194"/>
        <v>0</v>
      </c>
      <c r="T292" s="606">
        <f t="shared" si="194"/>
        <v>0</v>
      </c>
      <c r="U292" s="341">
        <f t="shared" si="194"/>
        <v>0</v>
      </c>
      <c r="V292" s="341">
        <f t="shared" si="194"/>
        <v>0</v>
      </c>
      <c r="W292" s="341">
        <f t="shared" si="194"/>
        <v>0</v>
      </c>
      <c r="X292" s="341">
        <f t="shared" si="194"/>
        <v>0</v>
      </c>
      <c r="Y292" s="341">
        <f t="shared" si="194"/>
        <v>0</v>
      </c>
      <c r="Z292" s="345">
        <f t="shared" si="194"/>
        <v>0</v>
      </c>
      <c r="AA292" s="356">
        <f t="shared" si="194"/>
        <v>0</v>
      </c>
      <c r="AB292" s="606">
        <f t="shared" si="194"/>
        <v>0</v>
      </c>
      <c r="AC292" s="341">
        <f t="shared" si="194"/>
        <v>0</v>
      </c>
      <c r="AD292" s="341">
        <f t="shared" si="194"/>
        <v>0</v>
      </c>
      <c r="AE292" s="341">
        <f t="shared" si="194"/>
        <v>0</v>
      </c>
      <c r="AF292" s="345">
        <f t="shared" si="194"/>
        <v>0</v>
      </c>
      <c r="AG292" s="607">
        <f t="shared" si="194"/>
        <v>0</v>
      </c>
    </row>
    <row r="293" spans="1:33" ht="12">
      <c r="A293" s="350" t="s">
        <v>302</v>
      </c>
      <c r="B293" s="173" t="s">
        <v>303</v>
      </c>
      <c r="C293" s="525">
        <f aca="true" t="shared" si="195" ref="C293:D298">SUM(E293,S293,AA293)</f>
        <v>0</v>
      </c>
      <c r="D293" s="513">
        <f t="shared" si="195"/>
        <v>0</v>
      </c>
      <c r="E293" s="353">
        <f aca="true" t="shared" si="196" ref="E293:E298">SUM(F293:R293)</f>
        <v>0</v>
      </c>
      <c r="F293" s="516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353"/>
      <c r="S293" s="609">
        <f aca="true" t="shared" si="197" ref="S293:S298">SUM(T293:Z293)</f>
        <v>0</v>
      </c>
      <c r="T293" s="516"/>
      <c r="U293" s="135"/>
      <c r="V293" s="135"/>
      <c r="W293" s="135"/>
      <c r="X293" s="135"/>
      <c r="Y293" s="135"/>
      <c r="Z293" s="353"/>
      <c r="AA293" s="609">
        <f aca="true" t="shared" si="198" ref="AA293:AA298">SUM(AB293:AF293)</f>
        <v>0</v>
      </c>
      <c r="AB293" s="516"/>
      <c r="AC293" s="135"/>
      <c r="AD293" s="135"/>
      <c r="AE293" s="135"/>
      <c r="AF293" s="353"/>
      <c r="AG293" s="610"/>
    </row>
    <row r="294" spans="1:33" ht="24">
      <c r="A294" s="309" t="s">
        <v>304</v>
      </c>
      <c r="B294" s="65" t="s">
        <v>305</v>
      </c>
      <c r="C294" s="474">
        <f t="shared" si="195"/>
        <v>0</v>
      </c>
      <c r="D294" s="505">
        <f t="shared" si="195"/>
        <v>0</v>
      </c>
      <c r="E294" s="245">
        <f t="shared" si="196"/>
        <v>0</v>
      </c>
      <c r="F294" s="508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245"/>
      <c r="S294" s="568">
        <f t="shared" si="197"/>
        <v>0</v>
      </c>
      <c r="T294" s="508"/>
      <c r="U294" s="123"/>
      <c r="V294" s="123"/>
      <c r="W294" s="123"/>
      <c r="X294" s="123"/>
      <c r="Y294" s="123"/>
      <c r="Z294" s="245"/>
      <c r="AA294" s="568">
        <f t="shared" si="198"/>
        <v>0</v>
      </c>
      <c r="AB294" s="508"/>
      <c r="AC294" s="123"/>
      <c r="AD294" s="123"/>
      <c r="AE294" s="123"/>
      <c r="AF294" s="245"/>
      <c r="AG294" s="569"/>
    </row>
    <row r="295" spans="1:33" ht="12">
      <c r="A295" s="309" t="s">
        <v>306</v>
      </c>
      <c r="B295" s="65" t="s">
        <v>307</v>
      </c>
      <c r="C295" s="474">
        <f t="shared" si="195"/>
        <v>0</v>
      </c>
      <c r="D295" s="505">
        <f t="shared" si="195"/>
        <v>0</v>
      </c>
      <c r="E295" s="245">
        <f t="shared" si="196"/>
        <v>0</v>
      </c>
      <c r="F295" s="508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245"/>
      <c r="S295" s="568">
        <f t="shared" si="197"/>
        <v>0</v>
      </c>
      <c r="T295" s="508"/>
      <c r="U295" s="123"/>
      <c r="V295" s="123"/>
      <c r="W295" s="123"/>
      <c r="X295" s="123"/>
      <c r="Y295" s="123"/>
      <c r="Z295" s="245"/>
      <c r="AA295" s="568">
        <f t="shared" si="198"/>
        <v>0</v>
      </c>
      <c r="AB295" s="508"/>
      <c r="AC295" s="123"/>
      <c r="AD295" s="123"/>
      <c r="AE295" s="123"/>
      <c r="AF295" s="245"/>
      <c r="AG295" s="569"/>
    </row>
    <row r="296" spans="1:33" ht="24">
      <c r="A296" s="309" t="s">
        <v>308</v>
      </c>
      <c r="B296" s="65" t="s">
        <v>309</v>
      </c>
      <c r="C296" s="474">
        <f t="shared" si="195"/>
        <v>0</v>
      </c>
      <c r="D296" s="505">
        <f t="shared" si="195"/>
        <v>0</v>
      </c>
      <c r="E296" s="245">
        <f t="shared" si="196"/>
        <v>0</v>
      </c>
      <c r="F296" s="508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245"/>
      <c r="S296" s="568">
        <f t="shared" si="197"/>
        <v>0</v>
      </c>
      <c r="T296" s="508"/>
      <c r="U296" s="123"/>
      <c r="V296" s="123"/>
      <c r="W296" s="123"/>
      <c r="X296" s="123"/>
      <c r="Y296" s="123"/>
      <c r="Z296" s="245"/>
      <c r="AA296" s="568">
        <f t="shared" si="198"/>
        <v>0</v>
      </c>
      <c r="AB296" s="508"/>
      <c r="AC296" s="123"/>
      <c r="AD296" s="123"/>
      <c r="AE296" s="123"/>
      <c r="AF296" s="245"/>
      <c r="AG296" s="569"/>
    </row>
    <row r="297" spans="1:33" ht="12">
      <c r="A297" s="309" t="s">
        <v>310</v>
      </c>
      <c r="B297" s="65" t="s">
        <v>311</v>
      </c>
      <c r="C297" s="474">
        <f t="shared" si="195"/>
        <v>0</v>
      </c>
      <c r="D297" s="505">
        <f t="shared" si="195"/>
        <v>0</v>
      </c>
      <c r="E297" s="245">
        <f t="shared" si="196"/>
        <v>0</v>
      </c>
      <c r="F297" s="508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245"/>
      <c r="S297" s="568">
        <f t="shared" si="197"/>
        <v>0</v>
      </c>
      <c r="T297" s="508"/>
      <c r="U297" s="123"/>
      <c r="V297" s="123"/>
      <c r="W297" s="123"/>
      <c r="X297" s="123"/>
      <c r="Y297" s="123"/>
      <c r="Z297" s="245"/>
      <c r="AA297" s="568">
        <f t="shared" si="198"/>
        <v>0</v>
      </c>
      <c r="AB297" s="508"/>
      <c r="AC297" s="123"/>
      <c r="AD297" s="123"/>
      <c r="AE297" s="123"/>
      <c r="AF297" s="245"/>
      <c r="AG297" s="569"/>
    </row>
    <row r="298" spans="1:33" ht="24">
      <c r="A298" s="354" t="s">
        <v>312</v>
      </c>
      <c r="B298" s="355" t="s">
        <v>313</v>
      </c>
      <c r="C298" s="582">
        <f t="shared" si="195"/>
        <v>0</v>
      </c>
      <c r="D298" s="580">
        <f t="shared" si="195"/>
        <v>0</v>
      </c>
      <c r="E298" s="295">
        <f t="shared" si="196"/>
        <v>0</v>
      </c>
      <c r="F298" s="583"/>
      <c r="G298" s="290"/>
      <c r="H298" s="290"/>
      <c r="I298" s="290"/>
      <c r="J298" s="290"/>
      <c r="K298" s="290"/>
      <c r="L298" s="290"/>
      <c r="M298" s="290"/>
      <c r="N298" s="290"/>
      <c r="O298" s="290"/>
      <c r="P298" s="290"/>
      <c r="Q298" s="290"/>
      <c r="R298" s="295"/>
      <c r="S298" s="584">
        <f t="shared" si="197"/>
        <v>0</v>
      </c>
      <c r="T298" s="583"/>
      <c r="U298" s="290"/>
      <c r="V298" s="290"/>
      <c r="W298" s="290"/>
      <c r="X298" s="290"/>
      <c r="Y298" s="290"/>
      <c r="Z298" s="295"/>
      <c r="AA298" s="584">
        <f t="shared" si="198"/>
        <v>0</v>
      </c>
      <c r="AB298" s="583"/>
      <c r="AC298" s="290"/>
      <c r="AD298" s="290"/>
      <c r="AE298" s="290"/>
      <c r="AF298" s="295"/>
      <c r="AG298" s="585"/>
    </row>
    <row r="299" spans="1:33" ht="3" customHeight="1">
      <c r="A299" s="332"/>
      <c r="B299" s="332"/>
      <c r="C299" s="524"/>
      <c r="D299" s="587"/>
      <c r="E299" s="229"/>
      <c r="F299" s="587"/>
      <c r="G299" s="297"/>
      <c r="H299" s="297"/>
      <c r="I299" s="297"/>
      <c r="J299" s="297"/>
      <c r="K299" s="297"/>
      <c r="L299" s="297"/>
      <c r="M299" s="297"/>
      <c r="N299" s="297"/>
      <c r="O299" s="297"/>
      <c r="P299" s="297"/>
      <c r="Q299" s="297"/>
      <c r="R299" s="229"/>
      <c r="S299" s="296"/>
      <c r="T299" s="587"/>
      <c r="U299" s="297"/>
      <c r="V299" s="297"/>
      <c r="W299" s="297"/>
      <c r="X299" s="297"/>
      <c r="Y299" s="297"/>
      <c r="Z299" s="229"/>
      <c r="AA299" s="296"/>
      <c r="AB299" s="587"/>
      <c r="AC299" s="297"/>
      <c r="AD299" s="297"/>
      <c r="AE299" s="297"/>
      <c r="AF299" s="229"/>
      <c r="AG299" s="563"/>
    </row>
    <row r="300" spans="1:33" s="32" customFormat="1" ht="12">
      <c r="A300" s="349" t="s">
        <v>314</v>
      </c>
      <c r="B300" s="349" t="s">
        <v>315</v>
      </c>
      <c r="C300" s="605">
        <f>SUM(E300,S300,AA300)</f>
        <v>0</v>
      </c>
      <c r="D300" s="606">
        <f>SUM(F300,T300,AB300)</f>
        <v>0</v>
      </c>
      <c r="E300" s="362">
        <f>SUM(F300:R300)</f>
        <v>0</v>
      </c>
      <c r="F300" s="611"/>
      <c r="G300" s="357"/>
      <c r="H300" s="357"/>
      <c r="I300" s="357"/>
      <c r="J300" s="357"/>
      <c r="K300" s="357"/>
      <c r="L300" s="357"/>
      <c r="M300" s="357"/>
      <c r="N300" s="357"/>
      <c r="O300" s="357"/>
      <c r="P300" s="357"/>
      <c r="Q300" s="357"/>
      <c r="R300" s="362"/>
      <c r="S300" s="612">
        <f>SUM(T300:Z300)</f>
        <v>0</v>
      </c>
      <c r="T300" s="611"/>
      <c r="U300" s="357"/>
      <c r="V300" s="357"/>
      <c r="W300" s="357"/>
      <c r="X300" s="357"/>
      <c r="Y300" s="357"/>
      <c r="Z300" s="362"/>
      <c r="AA300" s="612">
        <f>SUM(AB300:AF300)</f>
        <v>0</v>
      </c>
      <c r="AB300" s="611"/>
      <c r="AC300" s="357"/>
      <c r="AD300" s="357"/>
      <c r="AE300" s="357"/>
      <c r="AF300" s="362"/>
      <c r="AG300" s="613"/>
    </row>
    <row r="301" spans="1:33" s="32" customFormat="1" ht="3" customHeight="1">
      <c r="A301" s="349"/>
      <c r="B301" s="363"/>
      <c r="C301" s="614"/>
      <c r="D301" s="615"/>
      <c r="E301" s="44"/>
      <c r="F301" s="615"/>
      <c r="G301" s="211"/>
      <c r="H301" s="211"/>
      <c r="I301" s="211"/>
      <c r="J301" s="211"/>
      <c r="K301" s="211"/>
      <c r="L301" s="211"/>
      <c r="M301" s="211"/>
      <c r="N301" s="211"/>
      <c r="O301" s="211"/>
      <c r="P301" s="211"/>
      <c r="Q301" s="211"/>
      <c r="R301" s="44"/>
      <c r="S301" s="210"/>
      <c r="T301" s="544"/>
      <c r="U301" s="211"/>
      <c r="V301" s="211"/>
      <c r="W301" s="211"/>
      <c r="X301" s="211"/>
      <c r="Y301" s="211"/>
      <c r="Z301" s="44"/>
      <c r="AA301" s="210"/>
      <c r="AB301" s="544"/>
      <c r="AC301" s="211"/>
      <c r="AD301" s="211"/>
      <c r="AE301" s="211"/>
      <c r="AF301" s="44"/>
      <c r="AG301" s="557"/>
    </row>
    <row r="302" spans="1:33" s="32" customFormat="1" ht="48">
      <c r="A302" s="349" t="s">
        <v>316</v>
      </c>
      <c r="B302" s="368" t="s">
        <v>317</v>
      </c>
      <c r="C302" s="488">
        <f>SUM(E302,S302,AA302)</f>
        <v>0</v>
      </c>
      <c r="D302" s="615">
        <f>SUM(F302,T302,AB302)</f>
        <v>0</v>
      </c>
      <c r="E302" s="616">
        <f>SUM(F302:R302)</f>
        <v>0</v>
      </c>
      <c r="F302" s="576"/>
      <c r="G302" s="617"/>
      <c r="H302" s="617"/>
      <c r="I302" s="617"/>
      <c r="J302" s="617"/>
      <c r="K302" s="617"/>
      <c r="L302" s="617"/>
      <c r="M302" s="617"/>
      <c r="N302" s="617"/>
      <c r="O302" s="617"/>
      <c r="P302" s="617"/>
      <c r="Q302" s="617"/>
      <c r="R302" s="616"/>
      <c r="S302" s="618">
        <f>SUM(T302:Z302)</f>
        <v>0</v>
      </c>
      <c r="T302" s="619"/>
      <c r="U302" s="620"/>
      <c r="V302" s="621"/>
      <c r="W302" s="621"/>
      <c r="X302" s="621"/>
      <c r="Y302" s="621"/>
      <c r="Z302" s="622"/>
      <c r="AA302" s="618">
        <f>SUM(AB302:AF302)</f>
        <v>0</v>
      </c>
      <c r="AB302" s="619"/>
      <c r="AC302" s="617"/>
      <c r="AD302" s="617"/>
      <c r="AE302" s="617"/>
      <c r="AF302" s="616"/>
      <c r="AG302" s="623"/>
    </row>
    <row r="303" spans="1:33" ht="12">
      <c r="A303" s="2"/>
      <c r="B303" s="2"/>
      <c r="D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T303" s="2"/>
      <c r="U303" s="2"/>
      <c r="V303" s="2"/>
      <c r="W303" s="2"/>
      <c r="X303" s="2"/>
      <c r="Y303" s="2"/>
      <c r="Z303" s="2"/>
      <c r="AB303" s="2"/>
      <c r="AC303" s="2"/>
      <c r="AD303" s="2"/>
      <c r="AE303" s="2"/>
      <c r="AF303" s="2"/>
      <c r="AG303" s="2"/>
    </row>
    <row r="304" spans="1:33" ht="12">
      <c r="A304" s="2"/>
      <c r="B304" s="2"/>
      <c r="D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T304" s="2"/>
      <c r="U304" s="2"/>
      <c r="V304" s="2"/>
      <c r="W304" s="2"/>
      <c r="X304" s="2"/>
      <c r="Y304" s="2"/>
      <c r="Z304" s="2"/>
      <c r="AB304" s="2"/>
      <c r="AC304" s="2"/>
      <c r="AD304" s="2"/>
      <c r="AE304" s="2"/>
      <c r="AF304" s="2"/>
      <c r="AG304" s="2"/>
    </row>
    <row r="305" spans="1:33" ht="12">
      <c r="A305" s="2"/>
      <c r="B305" s="2"/>
      <c r="D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T305" s="2"/>
      <c r="U305" s="2"/>
      <c r="V305" s="2"/>
      <c r="W305" s="2"/>
      <c r="X305" s="2"/>
      <c r="Y305" s="2"/>
      <c r="Z305" s="2"/>
      <c r="AB305" s="2"/>
      <c r="AC305" s="2"/>
      <c r="AD305" s="2"/>
      <c r="AE305" s="2"/>
      <c r="AF305" s="2"/>
      <c r="AG305" s="2"/>
    </row>
    <row r="306" spans="1:33" ht="12">
      <c r="A306" s="2"/>
      <c r="B306" s="2"/>
      <c r="D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T306" s="2"/>
      <c r="U306" s="2"/>
      <c r="V306" s="2"/>
      <c r="W306" s="2"/>
      <c r="X306" s="2"/>
      <c r="Y306" s="2"/>
      <c r="Z306" s="2"/>
      <c r="AB306" s="2"/>
      <c r="AC306" s="2"/>
      <c r="AD306" s="2"/>
      <c r="AE306" s="2"/>
      <c r="AF306" s="2"/>
      <c r="AG306" s="2"/>
    </row>
    <row r="307" spans="1:33" ht="12">
      <c r="A307" s="2"/>
      <c r="B307" s="2"/>
      <c r="D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T307" s="2"/>
      <c r="U307" s="2"/>
      <c r="V307" s="2"/>
      <c r="W307" s="2"/>
      <c r="X307" s="2"/>
      <c r="Y307" s="2"/>
      <c r="Z307" s="2"/>
      <c r="AB307" s="2"/>
      <c r="AC307" s="2"/>
      <c r="AD307" s="2"/>
      <c r="AE307" s="2"/>
      <c r="AF307" s="2"/>
      <c r="AG307" s="2"/>
    </row>
    <row r="308" spans="1:33" ht="12">
      <c r="A308" s="2"/>
      <c r="B308" s="2"/>
      <c r="D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T308" s="2"/>
      <c r="U308" s="2"/>
      <c r="V308" s="2"/>
      <c r="W308" s="2"/>
      <c r="X308" s="2"/>
      <c r="Y308" s="2"/>
      <c r="Z308" s="2"/>
      <c r="AB308" s="2"/>
      <c r="AC308" s="2"/>
      <c r="AD308" s="2"/>
      <c r="AE308" s="2"/>
      <c r="AF308" s="2"/>
      <c r="AG308" s="2"/>
    </row>
    <row r="309" spans="1:33" ht="12">
      <c r="A309" s="2"/>
      <c r="B309" s="2"/>
      <c r="D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T309" s="2"/>
      <c r="U309" s="2"/>
      <c r="V309" s="2"/>
      <c r="W309" s="2"/>
      <c r="X309" s="2"/>
      <c r="Y309" s="2"/>
      <c r="Z309" s="2"/>
      <c r="AB309" s="2"/>
      <c r="AC309" s="2"/>
      <c r="AD309" s="2"/>
      <c r="AE309" s="2"/>
      <c r="AF309" s="2"/>
      <c r="AG309" s="2"/>
    </row>
    <row r="310" spans="1:33" ht="12">
      <c r="A310" s="2"/>
      <c r="B310" s="2"/>
      <c r="D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T310" s="2"/>
      <c r="U310" s="2"/>
      <c r="V310" s="2"/>
      <c r="W310" s="2"/>
      <c r="X310" s="2"/>
      <c r="Y310" s="2"/>
      <c r="Z310" s="2"/>
      <c r="AB310" s="2"/>
      <c r="AC310" s="2"/>
      <c r="AD310" s="2"/>
      <c r="AE310" s="2"/>
      <c r="AF310" s="2"/>
      <c r="AG310" s="2"/>
    </row>
    <row r="311" spans="1:33" ht="12">
      <c r="A311" s="2"/>
      <c r="B311" s="2"/>
      <c r="D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T311" s="2"/>
      <c r="U311" s="2"/>
      <c r="V311" s="2"/>
      <c r="W311" s="2"/>
      <c r="X311" s="2"/>
      <c r="Y311" s="2"/>
      <c r="Z311" s="2"/>
      <c r="AB311" s="2"/>
      <c r="AC311" s="2"/>
      <c r="AD311" s="2"/>
      <c r="AE311" s="2"/>
      <c r="AF311" s="2"/>
      <c r="AG311" s="2"/>
    </row>
    <row r="312" spans="1:33" ht="12">
      <c r="A312" s="2"/>
      <c r="B312" s="2"/>
      <c r="D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T312" s="2"/>
      <c r="U312" s="2"/>
      <c r="V312" s="2"/>
      <c r="W312" s="2"/>
      <c r="X312" s="2"/>
      <c r="Y312" s="2"/>
      <c r="Z312" s="2"/>
      <c r="AB312" s="2"/>
      <c r="AC312" s="2"/>
      <c r="AD312" s="2"/>
      <c r="AE312" s="2"/>
      <c r="AF312" s="2"/>
      <c r="AG312" s="2"/>
    </row>
    <row r="313" spans="1:33" ht="12">
      <c r="A313" s="2"/>
      <c r="B313" s="2"/>
      <c r="D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T313" s="2"/>
      <c r="U313" s="2"/>
      <c r="V313" s="2"/>
      <c r="W313" s="2"/>
      <c r="X313" s="2"/>
      <c r="Y313" s="2"/>
      <c r="Z313" s="2"/>
      <c r="AB313" s="2"/>
      <c r="AC313" s="2"/>
      <c r="AD313" s="2"/>
      <c r="AE313" s="2"/>
      <c r="AF313" s="2"/>
      <c r="AG313" s="2"/>
    </row>
    <row r="314" spans="1:33" ht="12">
      <c r="A314" s="2"/>
      <c r="B314" s="2"/>
      <c r="D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T314" s="2"/>
      <c r="U314" s="2"/>
      <c r="V314" s="2"/>
      <c r="W314" s="2"/>
      <c r="X314" s="2"/>
      <c r="Y314" s="2"/>
      <c r="Z314" s="2"/>
      <c r="AB314" s="2"/>
      <c r="AC314" s="2"/>
      <c r="AD314" s="2"/>
      <c r="AE314" s="2"/>
      <c r="AF314" s="2"/>
      <c r="AG314" s="2"/>
    </row>
    <row r="315" spans="1:33" ht="12">
      <c r="A315" s="2"/>
      <c r="B315" s="2"/>
      <c r="D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T315" s="2"/>
      <c r="U315" s="2"/>
      <c r="V315" s="2"/>
      <c r="W315" s="2"/>
      <c r="X315" s="2"/>
      <c r="Y315" s="2"/>
      <c r="Z315" s="2"/>
      <c r="AB315" s="2"/>
      <c r="AC315" s="2"/>
      <c r="AD315" s="2"/>
      <c r="AE315" s="2"/>
      <c r="AF315" s="2"/>
      <c r="AG315" s="2"/>
    </row>
    <row r="316" spans="1:33" ht="12">
      <c r="A316" s="2"/>
      <c r="B316" s="2"/>
      <c r="D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T316" s="2"/>
      <c r="U316" s="2"/>
      <c r="V316" s="2"/>
      <c r="W316" s="2"/>
      <c r="X316" s="2"/>
      <c r="Y316" s="2"/>
      <c r="Z316" s="2"/>
      <c r="AB316" s="2"/>
      <c r="AC316" s="2"/>
      <c r="AD316" s="2"/>
      <c r="AE316" s="2"/>
      <c r="AF316" s="2"/>
      <c r="AG316" s="2"/>
    </row>
    <row r="317" spans="1:33" ht="12">
      <c r="A317" s="2"/>
      <c r="B317" s="2"/>
      <c r="D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T317" s="2"/>
      <c r="U317" s="2"/>
      <c r="V317" s="2"/>
      <c r="W317" s="2"/>
      <c r="X317" s="2"/>
      <c r="Y317" s="2"/>
      <c r="Z317" s="2"/>
      <c r="AB317" s="2"/>
      <c r="AC317" s="2"/>
      <c r="AD317" s="2"/>
      <c r="AE317" s="2"/>
      <c r="AF317" s="2"/>
      <c r="AG317" s="2"/>
    </row>
    <row r="318" spans="1:33" ht="12">
      <c r="A318" s="2"/>
      <c r="B318" s="2"/>
      <c r="D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T318" s="2"/>
      <c r="U318" s="2"/>
      <c r="V318" s="2"/>
      <c r="W318" s="2"/>
      <c r="X318" s="2"/>
      <c r="Y318" s="2"/>
      <c r="Z318" s="2"/>
      <c r="AB318" s="2"/>
      <c r="AC318" s="2"/>
      <c r="AD318" s="2"/>
      <c r="AE318" s="2"/>
      <c r="AF318" s="2"/>
      <c r="AG318" s="2"/>
    </row>
    <row r="319" spans="1:33" ht="12">
      <c r="A319" s="2"/>
      <c r="B319" s="2"/>
      <c r="D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T319" s="2"/>
      <c r="U319" s="2"/>
      <c r="V319" s="2"/>
      <c r="W319" s="2"/>
      <c r="X319" s="2"/>
      <c r="Y319" s="2"/>
      <c r="Z319" s="2"/>
      <c r="AB319" s="2"/>
      <c r="AC319" s="2"/>
      <c r="AD319" s="2"/>
      <c r="AE319" s="2"/>
      <c r="AF319" s="2"/>
      <c r="AG319" s="2"/>
    </row>
    <row r="320" spans="1:33" ht="12">
      <c r="A320" s="2"/>
      <c r="B320" s="2"/>
      <c r="D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T320" s="2"/>
      <c r="U320" s="2"/>
      <c r="V320" s="2"/>
      <c r="W320" s="2"/>
      <c r="X320" s="2"/>
      <c r="Y320" s="2"/>
      <c r="Z320" s="2"/>
      <c r="AB320" s="2"/>
      <c r="AC320" s="2"/>
      <c r="AD320" s="2"/>
      <c r="AE320" s="2"/>
      <c r="AF320" s="2"/>
      <c r="AG320" s="2"/>
    </row>
    <row r="321" spans="1:33" ht="12">
      <c r="A321" s="2"/>
      <c r="B321" s="2"/>
      <c r="D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T321" s="2"/>
      <c r="U321" s="2"/>
      <c r="V321" s="2"/>
      <c r="W321" s="2"/>
      <c r="X321" s="2"/>
      <c r="Y321" s="2"/>
      <c r="Z321" s="2"/>
      <c r="AB321" s="2"/>
      <c r="AC321" s="2"/>
      <c r="AD321" s="2"/>
      <c r="AE321" s="2"/>
      <c r="AF321" s="2"/>
      <c r="AG321" s="2"/>
    </row>
  </sheetData>
  <sheetProtection sheet="1" objects="1" scenarios="1"/>
  <mergeCells count="30">
    <mergeCell ref="C13:AG13"/>
    <mergeCell ref="A1:AG1"/>
    <mergeCell ref="A2:AG2"/>
    <mergeCell ref="C4:AG4"/>
    <mergeCell ref="C5:AG5"/>
    <mergeCell ref="C6:AG6"/>
    <mergeCell ref="C7:AG7"/>
    <mergeCell ref="C8:AG8"/>
    <mergeCell ref="C9:AG9"/>
    <mergeCell ref="C10:AG10"/>
    <mergeCell ref="C11:AG11"/>
    <mergeCell ref="C12:AG12"/>
    <mergeCell ref="AB17:AB18"/>
    <mergeCell ref="AC17:AF17"/>
    <mergeCell ref="AG17:AG18"/>
    <mergeCell ref="C14:AG14"/>
    <mergeCell ref="A16:A18"/>
    <mergeCell ref="B16:B18"/>
    <mergeCell ref="C16:AG16"/>
    <mergeCell ref="C17:C18"/>
    <mergeCell ref="D17:D18"/>
    <mergeCell ref="E17:E18"/>
    <mergeCell ref="F17:F18"/>
    <mergeCell ref="G17:R17"/>
    <mergeCell ref="S17:S18"/>
    <mergeCell ref="A287:B287"/>
    <mergeCell ref="A289:B289"/>
    <mergeCell ref="T17:T18"/>
    <mergeCell ref="U17:Z17"/>
    <mergeCell ref="AA17:AA18"/>
  </mergeCells>
  <printOptions/>
  <pageMargins left="0.984251968503937" right="0.31496062992125984" top="0.4330708661417323" bottom="0.3937007874015748" header="0.2362204724409449" footer="0.31496062992125984"/>
  <pageSetup horizontalDpi="600" verticalDpi="600" orientation="portrait" paperSize="9" scale="70" r:id="rId1"/>
  <headerFooter differentFirst="1">
    <oddFooter>&amp;R&amp;P (&amp;N)</oddFooter>
    <firstHeader xml:space="preserve">&amp;R&amp;"Times New Roman,Regular"&amp;9  67.pielikums Jūrmalas pilsētas domes
2015.gada 15.oktobra saistošajiem noteikumiem Nr.38
(protokols Nr.19, 4.punkts)
Tāme Nr.04.3.1.  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X314"/>
  <sheetViews>
    <sheetView view="pageLayout" zoomScaleNormal="90" workbookViewId="0" topLeftCell="A1">
      <selection activeCell="S8" sqref="S8"/>
    </sheetView>
  </sheetViews>
  <sheetFormatPr defaultColWidth="9.140625" defaultRowHeight="15" outlineLevelCol="1"/>
  <cols>
    <col min="1" max="1" width="10.8515625" style="372" customWidth="1"/>
    <col min="2" max="2" width="28.00390625" style="372" customWidth="1"/>
    <col min="3" max="3" width="8.7109375" style="372" customWidth="1"/>
    <col min="4" max="5" width="8.7109375" style="372" hidden="1" customWidth="1" outlineLevel="1"/>
    <col min="6" max="6" width="8.7109375" style="372" customWidth="1" collapsed="1"/>
    <col min="7" max="7" width="12.28125" style="372" hidden="1" customWidth="1" outlineLevel="1"/>
    <col min="8" max="8" width="10.00390625" style="372" hidden="1" customWidth="1" outlineLevel="1"/>
    <col min="9" max="9" width="8.7109375" style="372" customWidth="1" collapsed="1"/>
    <col min="10" max="10" width="8.7109375" style="372" hidden="1" customWidth="1" outlineLevel="1"/>
    <col min="11" max="11" width="7.7109375" style="372" hidden="1" customWidth="1" outlineLevel="1"/>
    <col min="12" max="12" width="7.421875" style="372" customWidth="1" collapsed="1"/>
    <col min="13" max="14" width="8.7109375" style="372" hidden="1" customWidth="1" outlineLevel="1"/>
    <col min="15" max="15" width="7.57421875" style="372" customWidth="1" collapsed="1"/>
    <col min="16" max="16" width="36.7109375" style="2" hidden="1" customWidth="1" outlineLevel="1"/>
    <col min="17" max="17" width="9.140625" style="2" customWidth="1" collapsed="1"/>
    <col min="18" max="16384" width="9.140625" style="2" customWidth="1"/>
  </cols>
  <sheetData>
    <row r="1" spans="1:16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12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9"/>
      <c r="Q2" s="3"/>
    </row>
    <row r="3" spans="1:17" ht="18" customHeight="1">
      <c r="A3" s="650" t="s">
        <v>0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2"/>
      <c r="Q3" s="3"/>
    </row>
    <row r="4" spans="1:17" ht="12">
      <c r="A4" s="4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"/>
      <c r="P4" s="8"/>
      <c r="Q4" s="3"/>
    </row>
    <row r="5" spans="1:17" ht="15" customHeight="1">
      <c r="A5" s="9" t="s">
        <v>1</v>
      </c>
      <c r="B5" s="10"/>
      <c r="C5" s="653" t="s">
        <v>328</v>
      </c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4"/>
      <c r="Q5" s="3"/>
    </row>
    <row r="6" spans="1:17" ht="15" customHeight="1">
      <c r="A6" s="9" t="s">
        <v>2</v>
      </c>
      <c r="B6" s="10"/>
      <c r="C6" s="653" t="s">
        <v>329</v>
      </c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4"/>
      <c r="Q6" s="3"/>
    </row>
    <row r="7" spans="1:17" ht="12.75" customHeight="1">
      <c r="A7" s="4" t="s">
        <v>3</v>
      </c>
      <c r="B7" s="5"/>
      <c r="C7" s="645" t="s">
        <v>330</v>
      </c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46"/>
      <c r="Q7" s="3"/>
    </row>
    <row r="8" spans="1:17" ht="12.75" customHeight="1">
      <c r="A8" s="4" t="s">
        <v>4</v>
      </c>
      <c r="B8" s="5"/>
      <c r="C8" s="645" t="s">
        <v>331</v>
      </c>
      <c r="D8" s="645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46"/>
      <c r="Q8" s="3"/>
    </row>
    <row r="9" spans="1:17" ht="24" customHeight="1">
      <c r="A9" s="4" t="s">
        <v>5</v>
      </c>
      <c r="B9" s="5"/>
      <c r="C9" s="653" t="s">
        <v>332</v>
      </c>
      <c r="D9" s="653"/>
      <c r="E9" s="653"/>
      <c r="F9" s="653"/>
      <c r="G9" s="653"/>
      <c r="H9" s="653"/>
      <c r="I9" s="653"/>
      <c r="J9" s="653"/>
      <c r="K9" s="653"/>
      <c r="L9" s="653"/>
      <c r="M9" s="653"/>
      <c r="N9" s="653"/>
      <c r="O9" s="653"/>
      <c r="P9" s="654"/>
      <c r="Q9" s="3"/>
    </row>
    <row r="10" spans="1:17" ht="12.75" customHeight="1">
      <c r="A10" s="11" t="s">
        <v>6</v>
      </c>
      <c r="B10" s="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3"/>
    </row>
    <row r="11" spans="1:17" ht="12.75" customHeight="1">
      <c r="A11" s="4"/>
      <c r="B11" s="5" t="s">
        <v>7</v>
      </c>
      <c r="C11" s="645" t="s">
        <v>333</v>
      </c>
      <c r="D11" s="645"/>
      <c r="E11" s="645"/>
      <c r="F11" s="645"/>
      <c r="G11" s="645"/>
      <c r="H11" s="645"/>
      <c r="I11" s="645"/>
      <c r="J11" s="645"/>
      <c r="K11" s="645"/>
      <c r="L11" s="645"/>
      <c r="M11" s="645"/>
      <c r="N11" s="645"/>
      <c r="O11" s="645"/>
      <c r="P11" s="646"/>
      <c r="Q11" s="3"/>
    </row>
    <row r="12" spans="1:17" ht="12.75" customHeight="1">
      <c r="A12" s="4"/>
      <c r="B12" s="5" t="s">
        <v>8</v>
      </c>
      <c r="C12" s="645"/>
      <c r="D12" s="645"/>
      <c r="E12" s="645"/>
      <c r="F12" s="645"/>
      <c r="G12" s="645"/>
      <c r="H12" s="645"/>
      <c r="I12" s="645"/>
      <c r="J12" s="645"/>
      <c r="K12" s="645"/>
      <c r="L12" s="645"/>
      <c r="M12" s="645"/>
      <c r="N12" s="645"/>
      <c r="O12" s="645"/>
      <c r="P12" s="646"/>
      <c r="Q12" s="3"/>
    </row>
    <row r="13" spans="1:17" ht="12.75" customHeight="1">
      <c r="A13" s="4"/>
      <c r="B13" s="5" t="s">
        <v>9</v>
      </c>
      <c r="C13" s="645"/>
      <c r="D13" s="645"/>
      <c r="E13" s="645"/>
      <c r="F13" s="645"/>
      <c r="G13" s="645"/>
      <c r="H13" s="645"/>
      <c r="I13" s="645"/>
      <c r="J13" s="645"/>
      <c r="K13" s="645"/>
      <c r="L13" s="645"/>
      <c r="M13" s="645"/>
      <c r="N13" s="645"/>
      <c r="O13" s="645"/>
      <c r="P13" s="646"/>
      <c r="Q13" s="3"/>
    </row>
    <row r="14" spans="1:17" ht="12.75" customHeight="1">
      <c r="A14" s="4"/>
      <c r="B14" s="5" t="s">
        <v>10</v>
      </c>
      <c r="C14" s="645" t="s">
        <v>334</v>
      </c>
      <c r="D14" s="645"/>
      <c r="E14" s="645"/>
      <c r="F14" s="645"/>
      <c r="G14" s="645"/>
      <c r="H14" s="645"/>
      <c r="I14" s="645"/>
      <c r="J14" s="645"/>
      <c r="K14" s="645"/>
      <c r="L14" s="645"/>
      <c r="M14" s="645"/>
      <c r="N14" s="645"/>
      <c r="O14" s="645"/>
      <c r="P14" s="646"/>
      <c r="Q14" s="3"/>
    </row>
    <row r="15" spans="1:17" ht="12.75" customHeight="1">
      <c r="A15" s="4"/>
      <c r="B15" s="5" t="s">
        <v>11</v>
      </c>
      <c r="C15" s="645"/>
      <c r="D15" s="645"/>
      <c r="E15" s="645"/>
      <c r="F15" s="645"/>
      <c r="G15" s="645"/>
      <c r="H15" s="645"/>
      <c r="I15" s="645"/>
      <c r="J15" s="645"/>
      <c r="K15" s="645"/>
      <c r="L15" s="645"/>
      <c r="M15" s="645"/>
      <c r="N15" s="645"/>
      <c r="O15" s="645"/>
      <c r="P15" s="646"/>
      <c r="Q15" s="3"/>
    </row>
    <row r="16" spans="1:17" ht="12.75" customHeight="1">
      <c r="A16" s="14"/>
      <c r="B16" s="15"/>
      <c r="C16" s="632"/>
      <c r="D16" s="632"/>
      <c r="E16" s="632"/>
      <c r="F16" s="632"/>
      <c r="G16" s="632"/>
      <c r="H16" s="632"/>
      <c r="I16" s="632"/>
      <c r="J16" s="632"/>
      <c r="K16" s="632"/>
      <c r="L16" s="632"/>
      <c r="M16" s="632"/>
      <c r="N16" s="632"/>
      <c r="O16" s="632"/>
      <c r="P16" s="633"/>
      <c r="Q16" s="3"/>
    </row>
    <row r="17" spans="1:16" s="16" customFormat="1" ht="12.75" customHeight="1">
      <c r="A17" s="634" t="s">
        <v>12</v>
      </c>
      <c r="B17" s="637" t="s">
        <v>13</v>
      </c>
      <c r="C17" s="640" t="s">
        <v>14</v>
      </c>
      <c r="D17" s="641"/>
      <c r="E17" s="641"/>
      <c r="F17" s="641"/>
      <c r="G17" s="641"/>
      <c r="H17" s="641"/>
      <c r="I17" s="641"/>
      <c r="J17" s="641"/>
      <c r="K17" s="641"/>
      <c r="L17" s="641"/>
      <c r="M17" s="641"/>
      <c r="N17" s="641"/>
      <c r="O17" s="642"/>
      <c r="P17" s="637" t="s">
        <v>15</v>
      </c>
    </row>
    <row r="18" spans="1:16" s="16" customFormat="1" ht="12.75" customHeight="1">
      <c r="A18" s="635"/>
      <c r="B18" s="638"/>
      <c r="C18" s="643" t="s">
        <v>16</v>
      </c>
      <c r="D18" s="630" t="s">
        <v>17</v>
      </c>
      <c r="E18" s="626" t="s">
        <v>18</v>
      </c>
      <c r="F18" s="628" t="s">
        <v>19</v>
      </c>
      <c r="G18" s="630" t="s">
        <v>20</v>
      </c>
      <c r="H18" s="626" t="s">
        <v>21</v>
      </c>
      <c r="I18" s="628" t="s">
        <v>22</v>
      </c>
      <c r="J18" s="630" t="s">
        <v>23</v>
      </c>
      <c r="K18" s="626" t="s">
        <v>24</v>
      </c>
      <c r="L18" s="628" t="s">
        <v>25</v>
      </c>
      <c r="M18" s="630" t="s">
        <v>26</v>
      </c>
      <c r="N18" s="626" t="s">
        <v>27</v>
      </c>
      <c r="O18" s="628" t="s">
        <v>28</v>
      </c>
      <c r="P18" s="638"/>
    </row>
    <row r="19" spans="1:16" s="17" customFormat="1" ht="78.75" customHeight="1" thickBot="1">
      <c r="A19" s="636"/>
      <c r="B19" s="639"/>
      <c r="C19" s="644"/>
      <c r="D19" s="631"/>
      <c r="E19" s="627"/>
      <c r="F19" s="629"/>
      <c r="G19" s="631"/>
      <c r="H19" s="627"/>
      <c r="I19" s="629"/>
      <c r="J19" s="631"/>
      <c r="K19" s="627"/>
      <c r="L19" s="629"/>
      <c r="M19" s="631"/>
      <c r="N19" s="627"/>
      <c r="O19" s="629"/>
      <c r="P19" s="639"/>
    </row>
    <row r="20" spans="1:16" s="17" customFormat="1" ht="9.75" customHeight="1" thickTop="1">
      <c r="A20" s="18" t="s">
        <v>29</v>
      </c>
      <c r="B20" s="18">
        <v>2</v>
      </c>
      <c r="C20" s="18">
        <v>3</v>
      </c>
      <c r="D20" s="19">
        <v>4</v>
      </c>
      <c r="E20" s="20">
        <v>5</v>
      </c>
      <c r="F20" s="21">
        <v>6</v>
      </c>
      <c r="G20" s="19">
        <v>7</v>
      </c>
      <c r="H20" s="22">
        <v>8</v>
      </c>
      <c r="I20" s="23">
        <v>9</v>
      </c>
      <c r="J20" s="19">
        <v>10</v>
      </c>
      <c r="K20" s="24">
        <v>11</v>
      </c>
      <c r="L20" s="23">
        <v>12</v>
      </c>
      <c r="M20" s="24">
        <v>13</v>
      </c>
      <c r="N20" s="20">
        <v>14</v>
      </c>
      <c r="O20" s="23">
        <v>15</v>
      </c>
      <c r="P20" s="23">
        <v>16</v>
      </c>
    </row>
    <row r="21" spans="1:16" s="32" customFormat="1" ht="12">
      <c r="A21" s="25"/>
      <c r="B21" s="26" t="s">
        <v>30</v>
      </c>
      <c r="C21" s="209"/>
      <c r="D21" s="27"/>
      <c r="E21" s="28"/>
      <c r="F21" s="29"/>
      <c r="G21" s="27"/>
      <c r="H21" s="30"/>
      <c r="I21" s="31"/>
      <c r="J21" s="27"/>
      <c r="L21" s="31"/>
      <c r="N21" s="28"/>
      <c r="O21" s="31"/>
      <c r="P21" s="33"/>
    </row>
    <row r="22" spans="1:24" s="32" customFormat="1" ht="32.25" customHeight="1" thickBot="1">
      <c r="A22" s="34"/>
      <c r="B22" s="35" t="s">
        <v>31</v>
      </c>
      <c r="C22" s="36">
        <f>F22+I22+L22+O22</f>
        <v>603136</v>
      </c>
      <c r="D22" s="40">
        <f>SUM(D23,D26,D27,D43,D44)</f>
        <v>580290</v>
      </c>
      <c r="E22" s="38">
        <f>SUM(E23,E26,E27,E43,E44)</f>
        <v>0</v>
      </c>
      <c r="F22" s="39">
        <f aca="true" t="shared" si="0" ref="F22:F27">D22+E22</f>
        <v>580290</v>
      </c>
      <c r="G22" s="40">
        <f>SUM(G23,G26,G44)</f>
        <v>0</v>
      </c>
      <c r="H22" s="37">
        <f>SUM(H23,H26,H44)</f>
        <v>0</v>
      </c>
      <c r="I22" s="41">
        <f>G22+H22</f>
        <v>0</v>
      </c>
      <c r="J22" s="40">
        <f>SUM(J23,J28,J44)</f>
        <v>22728</v>
      </c>
      <c r="K22" s="37">
        <f>SUM(K23,K28,K44)</f>
        <v>0</v>
      </c>
      <c r="L22" s="41">
        <f>J22+K22</f>
        <v>22728</v>
      </c>
      <c r="M22" s="42">
        <f>SUM(M23,M26,M46)</f>
        <v>118</v>
      </c>
      <c r="N22" s="38">
        <f>SUM(N23,N26,N46)</f>
        <v>0</v>
      </c>
      <c r="O22" s="41">
        <f>M22+N22</f>
        <v>118</v>
      </c>
      <c r="P22" s="43"/>
      <c r="R22" s="44"/>
      <c r="S22" s="44"/>
      <c r="V22" s="44"/>
      <c r="W22" s="44"/>
      <c r="X22" s="44"/>
    </row>
    <row r="23" spans="1:24" ht="21.75" customHeight="1" thickTop="1">
      <c r="A23" s="45"/>
      <c r="B23" s="46" t="s">
        <v>32</v>
      </c>
      <c r="C23" s="47">
        <f>F23+I23+L23+O23</f>
        <v>8911</v>
      </c>
      <c r="D23" s="51">
        <f>SUM(D24:D25)</f>
        <v>0</v>
      </c>
      <c r="E23" s="49">
        <f>SUM(E24:E25)</f>
        <v>0</v>
      </c>
      <c r="F23" s="50">
        <f t="shared" si="0"/>
        <v>0</v>
      </c>
      <c r="G23" s="51">
        <f>SUM(G24:G25)</f>
        <v>0</v>
      </c>
      <c r="H23" s="48">
        <f>SUM(H24:H25)</f>
        <v>0</v>
      </c>
      <c r="I23" s="52">
        <f>G23+H23</f>
        <v>0</v>
      </c>
      <c r="J23" s="51">
        <f>SUM(J24:J25)</f>
        <v>8911</v>
      </c>
      <c r="K23" s="48">
        <f>SUM(K24:K25)</f>
        <v>0</v>
      </c>
      <c r="L23" s="52">
        <f>J23+K23</f>
        <v>8911</v>
      </c>
      <c r="M23" s="53">
        <v>0</v>
      </c>
      <c r="N23" s="49">
        <f>SUM(N24:N25)</f>
        <v>0</v>
      </c>
      <c r="O23" s="52">
        <f>M23+N23</f>
        <v>0</v>
      </c>
      <c r="P23" s="54"/>
      <c r="R23" s="44"/>
      <c r="S23" s="44"/>
      <c r="V23" s="44"/>
      <c r="W23" s="44"/>
      <c r="X23" s="44"/>
    </row>
    <row r="24" spans="1:24" ht="12">
      <c r="A24" s="55"/>
      <c r="B24" s="56" t="s">
        <v>33</v>
      </c>
      <c r="C24" s="57">
        <f>F24+I24+L24+O24</f>
        <v>0</v>
      </c>
      <c r="D24" s="61"/>
      <c r="E24" s="59"/>
      <c r="F24" s="60">
        <f t="shared" si="0"/>
        <v>0</v>
      </c>
      <c r="G24" s="61"/>
      <c r="H24" s="58"/>
      <c r="I24" s="62">
        <f>G24+H24</f>
        <v>0</v>
      </c>
      <c r="J24" s="61"/>
      <c r="K24" s="58"/>
      <c r="L24" s="62">
        <f>J24+K24</f>
        <v>0</v>
      </c>
      <c r="M24" s="63"/>
      <c r="N24" s="59"/>
      <c r="O24" s="62">
        <f>M24+N24</f>
        <v>0</v>
      </c>
      <c r="P24" s="64"/>
      <c r="R24" s="44"/>
      <c r="S24" s="44"/>
      <c r="V24" s="44"/>
      <c r="W24" s="44"/>
      <c r="X24" s="44"/>
    </row>
    <row r="25" spans="1:24" ht="12">
      <c r="A25" s="65"/>
      <c r="B25" s="66" t="s">
        <v>34</v>
      </c>
      <c r="C25" s="67">
        <f>F25+I25+L25+O25</f>
        <v>8911</v>
      </c>
      <c r="D25" s="71"/>
      <c r="E25" s="69"/>
      <c r="F25" s="70">
        <f t="shared" si="0"/>
        <v>0</v>
      </c>
      <c r="G25" s="71"/>
      <c r="H25" s="68"/>
      <c r="I25" s="72">
        <f>G25+H25</f>
        <v>0</v>
      </c>
      <c r="J25" s="71">
        <v>8911</v>
      </c>
      <c r="K25" s="68">
        <v>0</v>
      </c>
      <c r="L25" s="72">
        <f>J25+K25</f>
        <v>8911</v>
      </c>
      <c r="M25" s="73"/>
      <c r="N25" s="69"/>
      <c r="O25" s="72">
        <f>M25+N25</f>
        <v>0</v>
      </c>
      <c r="P25" s="74"/>
      <c r="R25" s="44"/>
      <c r="S25" s="44"/>
      <c r="V25" s="44"/>
      <c r="W25" s="44"/>
      <c r="X25" s="44"/>
    </row>
    <row r="26" spans="1:24" s="32" customFormat="1" ht="51" customHeight="1" thickBot="1">
      <c r="A26" s="75">
        <v>19300</v>
      </c>
      <c r="B26" s="75" t="s">
        <v>35</v>
      </c>
      <c r="C26" s="76">
        <f>SUM(F26,I26,O26)</f>
        <v>580408</v>
      </c>
      <c r="D26" s="80">
        <v>580290</v>
      </c>
      <c r="E26" s="78"/>
      <c r="F26" s="79">
        <f t="shared" si="0"/>
        <v>580290</v>
      </c>
      <c r="G26" s="80">
        <f>G52</f>
        <v>0</v>
      </c>
      <c r="H26" s="77"/>
      <c r="I26" s="81">
        <f>G26+H26</f>
        <v>0</v>
      </c>
      <c r="J26" s="82" t="s">
        <v>36</v>
      </c>
      <c r="K26" s="83" t="s">
        <v>36</v>
      </c>
      <c r="L26" s="84" t="s">
        <v>36</v>
      </c>
      <c r="M26" s="373">
        <v>118</v>
      </c>
      <c r="N26" s="381"/>
      <c r="O26" s="374">
        <f>M26+N26</f>
        <v>118</v>
      </c>
      <c r="P26" s="87"/>
      <c r="R26" s="44"/>
      <c r="S26" s="44"/>
      <c r="V26" s="44"/>
      <c r="W26" s="44"/>
      <c r="X26" s="44"/>
    </row>
    <row r="27" spans="1:24" s="32" customFormat="1" ht="36.75" customHeight="1" thickTop="1">
      <c r="A27" s="88"/>
      <c r="B27" s="88" t="s">
        <v>37</v>
      </c>
      <c r="C27" s="89">
        <f>F27</f>
        <v>0</v>
      </c>
      <c r="D27" s="375"/>
      <c r="E27" s="91"/>
      <c r="F27" s="92">
        <f t="shared" si="0"/>
        <v>0</v>
      </c>
      <c r="G27" s="93" t="s">
        <v>36</v>
      </c>
      <c r="H27" s="94" t="s">
        <v>36</v>
      </c>
      <c r="I27" s="95" t="s">
        <v>36</v>
      </c>
      <c r="J27" s="93" t="s">
        <v>36</v>
      </c>
      <c r="K27" s="94" t="s">
        <v>36</v>
      </c>
      <c r="L27" s="95" t="s">
        <v>36</v>
      </c>
      <c r="M27" s="96" t="s">
        <v>36</v>
      </c>
      <c r="N27" s="97" t="s">
        <v>36</v>
      </c>
      <c r="O27" s="95" t="s">
        <v>36</v>
      </c>
      <c r="P27" s="98"/>
      <c r="R27" s="44"/>
      <c r="S27" s="44"/>
      <c r="V27" s="44"/>
      <c r="W27" s="44"/>
      <c r="X27" s="44"/>
    </row>
    <row r="28" spans="1:24" s="32" customFormat="1" ht="36">
      <c r="A28" s="88">
        <v>21300</v>
      </c>
      <c r="B28" s="88" t="s">
        <v>38</v>
      </c>
      <c r="C28" s="89">
        <f aca="true" t="shared" si="1" ref="C28:C42">L28</f>
        <v>13817</v>
      </c>
      <c r="D28" s="93" t="s">
        <v>36</v>
      </c>
      <c r="E28" s="97" t="s">
        <v>36</v>
      </c>
      <c r="F28" s="99" t="s">
        <v>36</v>
      </c>
      <c r="G28" s="93" t="s">
        <v>36</v>
      </c>
      <c r="H28" s="94" t="s">
        <v>36</v>
      </c>
      <c r="I28" s="95" t="s">
        <v>36</v>
      </c>
      <c r="J28" s="100">
        <f>SUM(J29,J33,J35,J38)</f>
        <v>13817</v>
      </c>
      <c r="K28" s="101">
        <f>SUM(K29,K33,K35,K38)</f>
        <v>0</v>
      </c>
      <c r="L28" s="102">
        <f aca="true" t="shared" si="2" ref="L28:L42">J28+K28</f>
        <v>13817</v>
      </c>
      <c r="M28" s="96" t="s">
        <v>36</v>
      </c>
      <c r="N28" s="97" t="s">
        <v>36</v>
      </c>
      <c r="O28" s="95" t="s">
        <v>36</v>
      </c>
      <c r="P28" s="98"/>
      <c r="R28" s="44"/>
      <c r="S28" s="44"/>
      <c r="V28" s="44"/>
      <c r="W28" s="44"/>
      <c r="X28" s="44"/>
    </row>
    <row r="29" spans="1:24" s="32" customFormat="1" ht="24">
      <c r="A29" s="103">
        <v>21350</v>
      </c>
      <c r="B29" s="88" t="s">
        <v>39</v>
      </c>
      <c r="C29" s="89">
        <f t="shared" si="1"/>
        <v>0</v>
      </c>
      <c r="D29" s="93" t="s">
        <v>36</v>
      </c>
      <c r="E29" s="97" t="s">
        <v>36</v>
      </c>
      <c r="F29" s="99" t="s">
        <v>36</v>
      </c>
      <c r="G29" s="93" t="s">
        <v>36</v>
      </c>
      <c r="H29" s="94" t="s">
        <v>36</v>
      </c>
      <c r="I29" s="95" t="s">
        <v>36</v>
      </c>
      <c r="J29" s="100">
        <f>SUM(J30:J32)</f>
        <v>0</v>
      </c>
      <c r="K29" s="101">
        <f>SUM(K30:K32)</f>
        <v>0</v>
      </c>
      <c r="L29" s="102">
        <f t="shared" si="2"/>
        <v>0</v>
      </c>
      <c r="M29" s="96" t="s">
        <v>36</v>
      </c>
      <c r="N29" s="97" t="s">
        <v>36</v>
      </c>
      <c r="O29" s="95" t="s">
        <v>36</v>
      </c>
      <c r="P29" s="98"/>
      <c r="R29" s="44"/>
      <c r="S29" s="44"/>
      <c r="V29" s="44"/>
      <c r="W29" s="44"/>
      <c r="X29" s="44"/>
    </row>
    <row r="30" spans="1:24" ht="12">
      <c r="A30" s="55">
        <v>21351</v>
      </c>
      <c r="B30" s="104" t="s">
        <v>40</v>
      </c>
      <c r="C30" s="105">
        <f t="shared" si="1"/>
        <v>0</v>
      </c>
      <c r="D30" s="109" t="s">
        <v>36</v>
      </c>
      <c r="E30" s="107" t="s">
        <v>36</v>
      </c>
      <c r="F30" s="108" t="s">
        <v>36</v>
      </c>
      <c r="G30" s="109" t="s">
        <v>36</v>
      </c>
      <c r="H30" s="106" t="s">
        <v>36</v>
      </c>
      <c r="I30" s="110" t="s">
        <v>36</v>
      </c>
      <c r="J30" s="111"/>
      <c r="K30" s="112"/>
      <c r="L30" s="113">
        <f t="shared" si="2"/>
        <v>0</v>
      </c>
      <c r="M30" s="114" t="s">
        <v>36</v>
      </c>
      <c r="N30" s="107" t="s">
        <v>36</v>
      </c>
      <c r="O30" s="110" t="s">
        <v>36</v>
      </c>
      <c r="P30" s="64"/>
      <c r="R30" s="44"/>
      <c r="S30" s="44"/>
      <c r="V30" s="44"/>
      <c r="W30" s="44"/>
      <c r="X30" s="44"/>
    </row>
    <row r="31" spans="1:24" ht="12">
      <c r="A31" s="65">
        <v>21352</v>
      </c>
      <c r="B31" s="115" t="s">
        <v>41</v>
      </c>
      <c r="C31" s="116">
        <f t="shared" si="1"/>
        <v>0</v>
      </c>
      <c r="D31" s="120" t="s">
        <v>36</v>
      </c>
      <c r="E31" s="118" t="s">
        <v>36</v>
      </c>
      <c r="F31" s="119" t="s">
        <v>36</v>
      </c>
      <c r="G31" s="120" t="s">
        <v>36</v>
      </c>
      <c r="H31" s="117" t="s">
        <v>36</v>
      </c>
      <c r="I31" s="121" t="s">
        <v>36</v>
      </c>
      <c r="J31" s="122"/>
      <c r="K31" s="123"/>
      <c r="L31" s="124">
        <f t="shared" si="2"/>
        <v>0</v>
      </c>
      <c r="M31" s="125" t="s">
        <v>36</v>
      </c>
      <c r="N31" s="118" t="s">
        <v>36</v>
      </c>
      <c r="O31" s="121" t="s">
        <v>36</v>
      </c>
      <c r="P31" s="74"/>
      <c r="R31" s="44"/>
      <c r="S31" s="44"/>
      <c r="V31" s="44"/>
      <c r="W31" s="44"/>
      <c r="X31" s="44"/>
    </row>
    <row r="32" spans="1:24" ht="24">
      <c r="A32" s="65">
        <v>21359</v>
      </c>
      <c r="B32" s="115" t="s">
        <v>42</v>
      </c>
      <c r="C32" s="116">
        <f t="shared" si="1"/>
        <v>0</v>
      </c>
      <c r="D32" s="120" t="s">
        <v>36</v>
      </c>
      <c r="E32" s="118" t="s">
        <v>36</v>
      </c>
      <c r="F32" s="119" t="s">
        <v>36</v>
      </c>
      <c r="G32" s="120" t="s">
        <v>36</v>
      </c>
      <c r="H32" s="117" t="s">
        <v>36</v>
      </c>
      <c r="I32" s="121" t="s">
        <v>36</v>
      </c>
      <c r="J32" s="122"/>
      <c r="K32" s="123"/>
      <c r="L32" s="124">
        <f t="shared" si="2"/>
        <v>0</v>
      </c>
      <c r="M32" s="125" t="s">
        <v>36</v>
      </c>
      <c r="N32" s="118" t="s">
        <v>36</v>
      </c>
      <c r="O32" s="121" t="s">
        <v>36</v>
      </c>
      <c r="P32" s="74"/>
      <c r="R32" s="44"/>
      <c r="S32" s="44"/>
      <c r="V32" s="44"/>
      <c r="W32" s="44"/>
      <c r="X32" s="44"/>
    </row>
    <row r="33" spans="1:24" s="32" customFormat="1" ht="36">
      <c r="A33" s="103">
        <v>21370</v>
      </c>
      <c r="B33" s="88" t="s">
        <v>43</v>
      </c>
      <c r="C33" s="89">
        <f t="shared" si="1"/>
        <v>0</v>
      </c>
      <c r="D33" s="93" t="s">
        <v>36</v>
      </c>
      <c r="E33" s="97" t="s">
        <v>36</v>
      </c>
      <c r="F33" s="99" t="s">
        <v>36</v>
      </c>
      <c r="G33" s="93" t="s">
        <v>36</v>
      </c>
      <c r="H33" s="94" t="s">
        <v>36</v>
      </c>
      <c r="I33" s="95" t="s">
        <v>36</v>
      </c>
      <c r="J33" s="100">
        <f>SUM(J34)</f>
        <v>0</v>
      </c>
      <c r="K33" s="101">
        <f>SUM(K34)</f>
        <v>0</v>
      </c>
      <c r="L33" s="102">
        <f t="shared" si="2"/>
        <v>0</v>
      </c>
      <c r="M33" s="96" t="s">
        <v>36</v>
      </c>
      <c r="N33" s="97" t="s">
        <v>36</v>
      </c>
      <c r="O33" s="95" t="s">
        <v>36</v>
      </c>
      <c r="P33" s="98"/>
      <c r="R33" s="44"/>
      <c r="S33" s="44"/>
      <c r="V33" s="44"/>
      <c r="W33" s="44"/>
      <c r="X33" s="44"/>
    </row>
    <row r="34" spans="1:24" ht="36">
      <c r="A34" s="126">
        <v>21379</v>
      </c>
      <c r="B34" s="127" t="s">
        <v>44</v>
      </c>
      <c r="C34" s="128">
        <f t="shared" si="1"/>
        <v>0</v>
      </c>
      <c r="D34" s="132" t="s">
        <v>36</v>
      </c>
      <c r="E34" s="130" t="s">
        <v>36</v>
      </c>
      <c r="F34" s="131" t="s">
        <v>36</v>
      </c>
      <c r="G34" s="132" t="s">
        <v>36</v>
      </c>
      <c r="H34" s="129" t="s">
        <v>36</v>
      </c>
      <c r="I34" s="133" t="s">
        <v>36</v>
      </c>
      <c r="J34" s="134"/>
      <c r="K34" s="135"/>
      <c r="L34" s="136">
        <f t="shared" si="2"/>
        <v>0</v>
      </c>
      <c r="M34" s="137" t="s">
        <v>36</v>
      </c>
      <c r="N34" s="130" t="s">
        <v>36</v>
      </c>
      <c r="O34" s="133" t="s">
        <v>36</v>
      </c>
      <c r="P34" s="138"/>
      <c r="R34" s="44"/>
      <c r="S34" s="44"/>
      <c r="V34" s="44"/>
      <c r="W34" s="44"/>
      <c r="X34" s="44"/>
    </row>
    <row r="35" spans="1:24" s="32" customFormat="1" ht="12">
      <c r="A35" s="103">
        <v>21380</v>
      </c>
      <c r="B35" s="88" t="s">
        <v>45</v>
      </c>
      <c r="C35" s="89">
        <f t="shared" si="1"/>
        <v>0</v>
      </c>
      <c r="D35" s="93" t="s">
        <v>36</v>
      </c>
      <c r="E35" s="97" t="s">
        <v>36</v>
      </c>
      <c r="F35" s="99" t="s">
        <v>36</v>
      </c>
      <c r="G35" s="93" t="s">
        <v>36</v>
      </c>
      <c r="H35" s="94" t="s">
        <v>36</v>
      </c>
      <c r="I35" s="95" t="s">
        <v>36</v>
      </c>
      <c r="J35" s="100">
        <f>SUM(J36:J37)</f>
        <v>0</v>
      </c>
      <c r="K35" s="101">
        <f>SUM(K36:K37)</f>
        <v>0</v>
      </c>
      <c r="L35" s="102">
        <f t="shared" si="2"/>
        <v>0</v>
      </c>
      <c r="M35" s="96" t="s">
        <v>36</v>
      </c>
      <c r="N35" s="97" t="s">
        <v>36</v>
      </c>
      <c r="O35" s="95" t="s">
        <v>36</v>
      </c>
      <c r="P35" s="98"/>
      <c r="R35" s="44"/>
      <c r="S35" s="44"/>
      <c r="V35" s="44"/>
      <c r="W35" s="44"/>
      <c r="X35" s="44"/>
    </row>
    <row r="36" spans="1:24" ht="12">
      <c r="A36" s="56">
        <v>21381</v>
      </c>
      <c r="B36" s="104" t="s">
        <v>46</v>
      </c>
      <c r="C36" s="105">
        <f t="shared" si="1"/>
        <v>0</v>
      </c>
      <c r="D36" s="109" t="s">
        <v>36</v>
      </c>
      <c r="E36" s="107" t="s">
        <v>36</v>
      </c>
      <c r="F36" s="108" t="s">
        <v>36</v>
      </c>
      <c r="G36" s="109" t="s">
        <v>36</v>
      </c>
      <c r="H36" s="106" t="s">
        <v>36</v>
      </c>
      <c r="I36" s="110" t="s">
        <v>36</v>
      </c>
      <c r="J36" s="111"/>
      <c r="K36" s="112"/>
      <c r="L36" s="113">
        <f t="shared" si="2"/>
        <v>0</v>
      </c>
      <c r="M36" s="114" t="s">
        <v>36</v>
      </c>
      <c r="N36" s="107" t="s">
        <v>36</v>
      </c>
      <c r="O36" s="110" t="s">
        <v>36</v>
      </c>
      <c r="P36" s="64"/>
      <c r="R36" s="44"/>
      <c r="S36" s="44"/>
      <c r="V36" s="44"/>
      <c r="W36" s="44"/>
      <c r="X36" s="44"/>
    </row>
    <row r="37" spans="1:24" ht="24">
      <c r="A37" s="66">
        <v>21383</v>
      </c>
      <c r="B37" s="115" t="s">
        <v>47</v>
      </c>
      <c r="C37" s="116">
        <f t="shared" si="1"/>
        <v>0</v>
      </c>
      <c r="D37" s="120" t="s">
        <v>36</v>
      </c>
      <c r="E37" s="118" t="s">
        <v>36</v>
      </c>
      <c r="F37" s="119" t="s">
        <v>36</v>
      </c>
      <c r="G37" s="120" t="s">
        <v>36</v>
      </c>
      <c r="H37" s="117" t="s">
        <v>36</v>
      </c>
      <c r="I37" s="121" t="s">
        <v>36</v>
      </c>
      <c r="J37" s="122"/>
      <c r="K37" s="123"/>
      <c r="L37" s="124">
        <f t="shared" si="2"/>
        <v>0</v>
      </c>
      <c r="M37" s="125" t="s">
        <v>36</v>
      </c>
      <c r="N37" s="118" t="s">
        <v>36</v>
      </c>
      <c r="O37" s="121" t="s">
        <v>36</v>
      </c>
      <c r="P37" s="74"/>
      <c r="R37" s="44"/>
      <c r="S37" s="44"/>
      <c r="V37" s="44"/>
      <c r="W37" s="44"/>
      <c r="X37" s="44"/>
    </row>
    <row r="38" spans="1:24" s="32" customFormat="1" ht="24">
      <c r="A38" s="103">
        <v>21390</v>
      </c>
      <c r="B38" s="88" t="s">
        <v>48</v>
      </c>
      <c r="C38" s="89">
        <f t="shared" si="1"/>
        <v>13817</v>
      </c>
      <c r="D38" s="93" t="s">
        <v>36</v>
      </c>
      <c r="E38" s="97" t="s">
        <v>36</v>
      </c>
      <c r="F38" s="99" t="s">
        <v>36</v>
      </c>
      <c r="G38" s="93" t="s">
        <v>36</v>
      </c>
      <c r="H38" s="94" t="s">
        <v>36</v>
      </c>
      <c r="I38" s="95" t="s">
        <v>36</v>
      </c>
      <c r="J38" s="100">
        <f>SUM(J39:J42)</f>
        <v>13817</v>
      </c>
      <c r="K38" s="101">
        <f>SUM(K39:K42)</f>
        <v>0</v>
      </c>
      <c r="L38" s="102">
        <f t="shared" si="2"/>
        <v>13817</v>
      </c>
      <c r="M38" s="96" t="s">
        <v>36</v>
      </c>
      <c r="N38" s="97" t="s">
        <v>36</v>
      </c>
      <c r="O38" s="95" t="s">
        <v>36</v>
      </c>
      <c r="P38" s="98"/>
      <c r="R38" s="44"/>
      <c r="S38" s="44"/>
      <c r="V38" s="44"/>
      <c r="W38" s="44"/>
      <c r="X38" s="44"/>
    </row>
    <row r="39" spans="1:24" ht="24">
      <c r="A39" s="56">
        <v>21391</v>
      </c>
      <c r="B39" s="104" t="s">
        <v>49</v>
      </c>
      <c r="C39" s="105">
        <f t="shared" si="1"/>
        <v>0</v>
      </c>
      <c r="D39" s="109" t="s">
        <v>36</v>
      </c>
      <c r="E39" s="107" t="s">
        <v>36</v>
      </c>
      <c r="F39" s="108" t="s">
        <v>36</v>
      </c>
      <c r="G39" s="109" t="s">
        <v>36</v>
      </c>
      <c r="H39" s="106" t="s">
        <v>36</v>
      </c>
      <c r="I39" s="110" t="s">
        <v>36</v>
      </c>
      <c r="J39" s="111"/>
      <c r="K39" s="112"/>
      <c r="L39" s="113">
        <f t="shared" si="2"/>
        <v>0</v>
      </c>
      <c r="M39" s="114" t="s">
        <v>36</v>
      </c>
      <c r="N39" s="107" t="s">
        <v>36</v>
      </c>
      <c r="O39" s="110" t="s">
        <v>36</v>
      </c>
      <c r="P39" s="64"/>
      <c r="R39" s="44"/>
      <c r="S39" s="44"/>
      <c r="V39" s="44"/>
      <c r="W39" s="44"/>
      <c r="X39" s="44"/>
    </row>
    <row r="40" spans="1:24" ht="12">
      <c r="A40" s="66">
        <v>21393</v>
      </c>
      <c r="B40" s="115" t="s">
        <v>50</v>
      </c>
      <c r="C40" s="116">
        <f t="shared" si="1"/>
        <v>13817</v>
      </c>
      <c r="D40" s="120" t="s">
        <v>36</v>
      </c>
      <c r="E40" s="118" t="s">
        <v>36</v>
      </c>
      <c r="F40" s="119" t="s">
        <v>36</v>
      </c>
      <c r="G40" s="120" t="s">
        <v>36</v>
      </c>
      <c r="H40" s="117" t="s">
        <v>36</v>
      </c>
      <c r="I40" s="121" t="s">
        <v>36</v>
      </c>
      <c r="J40" s="122">
        <v>13817</v>
      </c>
      <c r="K40" s="123"/>
      <c r="L40" s="124">
        <f t="shared" si="2"/>
        <v>13817</v>
      </c>
      <c r="M40" s="125" t="s">
        <v>36</v>
      </c>
      <c r="N40" s="118" t="s">
        <v>36</v>
      </c>
      <c r="O40" s="121" t="s">
        <v>36</v>
      </c>
      <c r="P40" s="74"/>
      <c r="R40" s="44"/>
      <c r="S40" s="44"/>
      <c r="V40" s="44"/>
      <c r="W40" s="44"/>
      <c r="X40" s="44"/>
    </row>
    <row r="41" spans="1:24" ht="12">
      <c r="A41" s="66">
        <v>21395</v>
      </c>
      <c r="B41" s="115" t="s">
        <v>51</v>
      </c>
      <c r="C41" s="116">
        <f t="shared" si="1"/>
        <v>0</v>
      </c>
      <c r="D41" s="120" t="s">
        <v>36</v>
      </c>
      <c r="E41" s="118" t="s">
        <v>36</v>
      </c>
      <c r="F41" s="119" t="s">
        <v>36</v>
      </c>
      <c r="G41" s="120" t="s">
        <v>36</v>
      </c>
      <c r="H41" s="117" t="s">
        <v>36</v>
      </c>
      <c r="I41" s="121" t="s">
        <v>36</v>
      </c>
      <c r="J41" s="122"/>
      <c r="K41" s="123"/>
      <c r="L41" s="124">
        <f t="shared" si="2"/>
        <v>0</v>
      </c>
      <c r="M41" s="125" t="s">
        <v>36</v>
      </c>
      <c r="N41" s="118" t="s">
        <v>36</v>
      </c>
      <c r="O41" s="121" t="s">
        <v>36</v>
      </c>
      <c r="P41" s="74"/>
      <c r="R41" s="44"/>
      <c r="S41" s="44"/>
      <c r="V41" s="44"/>
      <c r="W41" s="44"/>
      <c r="X41" s="44"/>
    </row>
    <row r="42" spans="1:24" ht="24">
      <c r="A42" s="66">
        <v>21399</v>
      </c>
      <c r="B42" s="115" t="s">
        <v>52</v>
      </c>
      <c r="C42" s="116">
        <f t="shared" si="1"/>
        <v>0</v>
      </c>
      <c r="D42" s="120" t="s">
        <v>36</v>
      </c>
      <c r="E42" s="118" t="s">
        <v>36</v>
      </c>
      <c r="F42" s="119" t="s">
        <v>36</v>
      </c>
      <c r="G42" s="120" t="s">
        <v>36</v>
      </c>
      <c r="H42" s="117" t="s">
        <v>36</v>
      </c>
      <c r="I42" s="121" t="s">
        <v>36</v>
      </c>
      <c r="J42" s="122"/>
      <c r="K42" s="123"/>
      <c r="L42" s="124">
        <f t="shared" si="2"/>
        <v>0</v>
      </c>
      <c r="M42" s="125" t="s">
        <v>36</v>
      </c>
      <c r="N42" s="118" t="s">
        <v>36</v>
      </c>
      <c r="O42" s="121" t="s">
        <v>36</v>
      </c>
      <c r="P42" s="74"/>
      <c r="R42" s="44"/>
      <c r="S42" s="44"/>
      <c r="V42" s="44"/>
      <c r="W42" s="44"/>
      <c r="X42" s="44"/>
    </row>
    <row r="43" spans="1:24" s="32" customFormat="1" ht="36.75" customHeight="1">
      <c r="A43" s="103">
        <v>21420</v>
      </c>
      <c r="B43" s="88" t="s">
        <v>53</v>
      </c>
      <c r="C43" s="139">
        <f>F43</f>
        <v>0</v>
      </c>
      <c r="D43" s="376"/>
      <c r="E43" s="141"/>
      <c r="F43" s="92">
        <f>D43+E43</f>
        <v>0</v>
      </c>
      <c r="G43" s="93" t="s">
        <v>36</v>
      </c>
      <c r="H43" s="94" t="s">
        <v>36</v>
      </c>
      <c r="I43" s="95" t="s">
        <v>36</v>
      </c>
      <c r="J43" s="93" t="s">
        <v>36</v>
      </c>
      <c r="K43" s="94" t="s">
        <v>36</v>
      </c>
      <c r="L43" s="95" t="s">
        <v>36</v>
      </c>
      <c r="M43" s="96" t="s">
        <v>36</v>
      </c>
      <c r="N43" s="97" t="s">
        <v>36</v>
      </c>
      <c r="O43" s="95" t="s">
        <v>36</v>
      </c>
      <c r="P43" s="98"/>
      <c r="R43" s="44"/>
      <c r="S43" s="44"/>
      <c r="V43" s="44"/>
      <c r="W43" s="44"/>
      <c r="X43" s="44"/>
    </row>
    <row r="44" spans="1:24" s="32" customFormat="1" ht="24">
      <c r="A44" s="142">
        <v>21490</v>
      </c>
      <c r="B44" s="143" t="s">
        <v>54</v>
      </c>
      <c r="C44" s="139">
        <f>F44+I44+L44</f>
        <v>0</v>
      </c>
      <c r="D44" s="147">
        <f>D45</f>
        <v>0</v>
      </c>
      <c r="E44" s="145">
        <f>E45</f>
        <v>0</v>
      </c>
      <c r="F44" s="146">
        <f>D44+E44</f>
        <v>0</v>
      </c>
      <c r="G44" s="147">
        <f>G45</f>
        <v>0</v>
      </c>
      <c r="H44" s="144">
        <f>H45</f>
        <v>0</v>
      </c>
      <c r="I44" s="148">
        <f>G44+H44</f>
        <v>0</v>
      </c>
      <c r="J44" s="147">
        <f>J45</f>
        <v>0</v>
      </c>
      <c r="K44" s="144">
        <f>K45</f>
        <v>0</v>
      </c>
      <c r="L44" s="148">
        <f>J44+K44</f>
        <v>0</v>
      </c>
      <c r="M44" s="96" t="s">
        <v>36</v>
      </c>
      <c r="N44" s="97" t="s">
        <v>36</v>
      </c>
      <c r="O44" s="95" t="s">
        <v>36</v>
      </c>
      <c r="P44" s="98"/>
      <c r="R44" s="44"/>
      <c r="S44" s="44"/>
      <c r="V44" s="44"/>
      <c r="W44" s="44"/>
      <c r="X44" s="44"/>
    </row>
    <row r="45" spans="1:24" s="32" customFormat="1" ht="24">
      <c r="A45" s="66">
        <v>21499</v>
      </c>
      <c r="B45" s="115" t="s">
        <v>55</v>
      </c>
      <c r="C45" s="149">
        <f>F45+I45+L45</f>
        <v>0</v>
      </c>
      <c r="D45" s="61"/>
      <c r="E45" s="59"/>
      <c r="F45" s="60">
        <f>D45+E45</f>
        <v>0</v>
      </c>
      <c r="G45" s="150"/>
      <c r="H45" s="58"/>
      <c r="I45" s="62">
        <f>G45+H45</f>
        <v>0</v>
      </c>
      <c r="J45" s="61"/>
      <c r="K45" s="58"/>
      <c r="L45" s="62">
        <f>J45+K45</f>
        <v>0</v>
      </c>
      <c r="M45" s="137" t="s">
        <v>36</v>
      </c>
      <c r="N45" s="130" t="s">
        <v>36</v>
      </c>
      <c r="O45" s="133" t="s">
        <v>36</v>
      </c>
      <c r="P45" s="138"/>
      <c r="R45" s="44"/>
      <c r="S45" s="44"/>
      <c r="V45" s="44"/>
      <c r="W45" s="44"/>
      <c r="X45" s="44"/>
    </row>
    <row r="46" spans="1:24" ht="24">
      <c r="A46" s="151">
        <v>23000</v>
      </c>
      <c r="B46" s="152" t="s">
        <v>56</v>
      </c>
      <c r="C46" s="139">
        <f>O46</f>
        <v>0</v>
      </c>
      <c r="D46" s="156" t="s">
        <v>36</v>
      </c>
      <c r="E46" s="154" t="s">
        <v>36</v>
      </c>
      <c r="F46" s="155" t="s">
        <v>36</v>
      </c>
      <c r="G46" s="156" t="s">
        <v>36</v>
      </c>
      <c r="H46" s="153" t="s">
        <v>36</v>
      </c>
      <c r="I46" s="157" t="s">
        <v>36</v>
      </c>
      <c r="J46" s="156" t="s">
        <v>36</v>
      </c>
      <c r="K46" s="153" t="s">
        <v>36</v>
      </c>
      <c r="L46" s="157" t="s">
        <v>36</v>
      </c>
      <c r="M46" s="158">
        <v>0</v>
      </c>
      <c r="N46" s="159">
        <f>SUM(N47:N48)</f>
        <v>0</v>
      </c>
      <c r="O46" s="160">
        <f>M46+N46</f>
        <v>0</v>
      </c>
      <c r="P46" s="98"/>
      <c r="R46" s="44"/>
      <c r="S46" s="44"/>
      <c r="V46" s="44"/>
      <c r="W46" s="44"/>
      <c r="X46" s="44"/>
    </row>
    <row r="47" spans="1:24" ht="24">
      <c r="A47" s="161">
        <v>23410</v>
      </c>
      <c r="B47" s="162" t="s">
        <v>57</v>
      </c>
      <c r="C47" s="163">
        <f>O47</f>
        <v>0</v>
      </c>
      <c r="D47" s="167" t="s">
        <v>36</v>
      </c>
      <c r="E47" s="165" t="s">
        <v>36</v>
      </c>
      <c r="F47" s="166" t="s">
        <v>36</v>
      </c>
      <c r="G47" s="167" t="s">
        <v>36</v>
      </c>
      <c r="H47" s="164" t="s">
        <v>36</v>
      </c>
      <c r="I47" s="168" t="s">
        <v>36</v>
      </c>
      <c r="J47" s="167" t="s">
        <v>36</v>
      </c>
      <c r="K47" s="164" t="s">
        <v>36</v>
      </c>
      <c r="L47" s="168" t="s">
        <v>36</v>
      </c>
      <c r="M47" s="169"/>
      <c r="N47" s="170"/>
      <c r="O47" s="171">
        <f>M47+N47</f>
        <v>0</v>
      </c>
      <c r="P47" s="172"/>
      <c r="R47" s="44"/>
      <c r="S47" s="44"/>
      <c r="V47" s="44"/>
      <c r="W47" s="44"/>
      <c r="X47" s="44"/>
    </row>
    <row r="48" spans="1:24" ht="24">
      <c r="A48" s="161">
        <v>23510</v>
      </c>
      <c r="B48" s="162" t="s">
        <v>58</v>
      </c>
      <c r="C48" s="163">
        <f>O48</f>
        <v>0</v>
      </c>
      <c r="D48" s="167" t="s">
        <v>36</v>
      </c>
      <c r="E48" s="165" t="s">
        <v>36</v>
      </c>
      <c r="F48" s="166" t="s">
        <v>36</v>
      </c>
      <c r="G48" s="167" t="s">
        <v>36</v>
      </c>
      <c r="H48" s="164" t="s">
        <v>36</v>
      </c>
      <c r="I48" s="168" t="s">
        <v>36</v>
      </c>
      <c r="J48" s="167" t="s">
        <v>36</v>
      </c>
      <c r="K48" s="164" t="s">
        <v>36</v>
      </c>
      <c r="L48" s="168" t="s">
        <v>36</v>
      </c>
      <c r="M48" s="169"/>
      <c r="N48" s="170"/>
      <c r="O48" s="171">
        <f>M48+N48</f>
        <v>0</v>
      </c>
      <c r="P48" s="172"/>
      <c r="R48" s="44"/>
      <c r="S48" s="44"/>
      <c r="V48" s="44"/>
      <c r="W48" s="44"/>
      <c r="X48" s="44"/>
    </row>
    <row r="49" spans="1:24" ht="12">
      <c r="A49" s="173"/>
      <c r="B49" s="162"/>
      <c r="C49" s="174"/>
      <c r="D49" s="167"/>
      <c r="E49" s="165"/>
      <c r="F49" s="175"/>
      <c r="G49" s="167"/>
      <c r="H49" s="164"/>
      <c r="I49" s="168"/>
      <c r="J49" s="176"/>
      <c r="K49" s="177"/>
      <c r="L49" s="178"/>
      <c r="M49" s="179"/>
      <c r="N49" s="180"/>
      <c r="O49" s="178"/>
      <c r="P49" s="172"/>
      <c r="R49" s="44"/>
      <c r="S49" s="44"/>
      <c r="V49" s="44"/>
      <c r="W49" s="44"/>
      <c r="X49" s="44"/>
    </row>
    <row r="50" spans="1:24" s="32" customFormat="1" ht="12">
      <c r="A50" s="181"/>
      <c r="B50" s="182" t="s">
        <v>59</v>
      </c>
      <c r="C50" s="183"/>
      <c r="D50" s="187"/>
      <c r="E50" s="185"/>
      <c r="F50" s="186"/>
      <c r="G50" s="187"/>
      <c r="H50" s="184"/>
      <c r="I50" s="188"/>
      <c r="J50" s="187"/>
      <c r="K50" s="184"/>
      <c r="L50" s="188"/>
      <c r="M50" s="189"/>
      <c r="N50" s="185"/>
      <c r="O50" s="188"/>
      <c r="P50" s="190"/>
      <c r="R50" s="44"/>
      <c r="S50" s="44"/>
      <c r="V50" s="44"/>
      <c r="W50" s="44"/>
      <c r="X50" s="44"/>
    </row>
    <row r="51" spans="1:24" s="32" customFormat="1" ht="12.75" thickBot="1">
      <c r="A51" s="191"/>
      <c r="B51" s="34" t="s">
        <v>60</v>
      </c>
      <c r="C51" s="192">
        <f aca="true" t="shared" si="3" ref="C51:C114">F51+I51+L51+O51</f>
        <v>603136</v>
      </c>
      <c r="D51" s="196">
        <f>SUM(D52,D283)</f>
        <v>580290</v>
      </c>
      <c r="E51" s="194">
        <f>SUM(E52,E283)</f>
        <v>0</v>
      </c>
      <c r="F51" s="195">
        <f aca="true" t="shared" si="4" ref="F51:F115">D51+E51</f>
        <v>580290</v>
      </c>
      <c r="G51" s="196">
        <f>SUM(G52,G283)</f>
        <v>0</v>
      </c>
      <c r="H51" s="193">
        <f>SUM(H52,H283)</f>
        <v>0</v>
      </c>
      <c r="I51" s="197">
        <f aca="true" t="shared" si="5" ref="I51:I115">G51+H51</f>
        <v>0</v>
      </c>
      <c r="J51" s="196">
        <f>SUM(J52,J283)</f>
        <v>22728</v>
      </c>
      <c r="K51" s="193">
        <f>SUM(K52,K283)</f>
        <v>0</v>
      </c>
      <c r="L51" s="197">
        <f aca="true" t="shared" si="6" ref="L51:L115">J51+K51</f>
        <v>22728</v>
      </c>
      <c r="M51" s="198">
        <v>118</v>
      </c>
      <c r="N51" s="194">
        <f>SUM(N52,N283)</f>
        <v>0</v>
      </c>
      <c r="O51" s="197">
        <f aca="true" t="shared" si="7" ref="O51:O115">M51+N51</f>
        <v>118</v>
      </c>
      <c r="P51" s="43"/>
      <c r="R51" s="44"/>
      <c r="S51" s="44"/>
      <c r="V51" s="44"/>
      <c r="W51" s="44"/>
      <c r="X51" s="44"/>
    </row>
    <row r="52" spans="1:24" s="32" customFormat="1" ht="36.75" thickTop="1">
      <c r="A52" s="199"/>
      <c r="B52" s="200" t="s">
        <v>61</v>
      </c>
      <c r="C52" s="201">
        <f t="shared" si="3"/>
        <v>603136</v>
      </c>
      <c r="D52" s="205">
        <f>SUM(D53,D195)</f>
        <v>580290</v>
      </c>
      <c r="E52" s="203">
        <f>SUM(E53,E195)</f>
        <v>0</v>
      </c>
      <c r="F52" s="204">
        <f t="shared" si="4"/>
        <v>580290</v>
      </c>
      <c r="G52" s="205">
        <f>SUM(G53,G195)</f>
        <v>0</v>
      </c>
      <c r="H52" s="202">
        <f>SUM(H53,H195)</f>
        <v>0</v>
      </c>
      <c r="I52" s="206">
        <f t="shared" si="5"/>
        <v>0</v>
      </c>
      <c r="J52" s="205">
        <f>SUM(J53,J195)</f>
        <v>22728</v>
      </c>
      <c r="K52" s="202">
        <f>SUM(K53,K195)</f>
        <v>0</v>
      </c>
      <c r="L52" s="206">
        <f t="shared" si="6"/>
        <v>22728</v>
      </c>
      <c r="M52" s="207">
        <v>118</v>
      </c>
      <c r="N52" s="203">
        <f>SUM(N53,N195)</f>
        <v>0</v>
      </c>
      <c r="O52" s="206">
        <f t="shared" si="7"/>
        <v>118</v>
      </c>
      <c r="P52" s="208"/>
      <c r="R52" s="44"/>
      <c r="S52" s="44"/>
      <c r="V52" s="44"/>
      <c r="W52" s="44"/>
      <c r="X52" s="44"/>
    </row>
    <row r="53" spans="1:24" s="32" customFormat="1" ht="24">
      <c r="A53" s="209"/>
      <c r="B53" s="25" t="s">
        <v>62</v>
      </c>
      <c r="C53" s="210">
        <f t="shared" si="3"/>
        <v>600112</v>
      </c>
      <c r="D53" s="214">
        <f>SUM(D54,D76,D174,D188)</f>
        <v>577266</v>
      </c>
      <c r="E53" s="212">
        <f>SUM(E54,E76,E174,E188)</f>
        <v>0</v>
      </c>
      <c r="F53" s="213">
        <f t="shared" si="4"/>
        <v>577266</v>
      </c>
      <c r="G53" s="214">
        <f>SUM(G54,G76,G174,G188)</f>
        <v>0</v>
      </c>
      <c r="H53" s="211">
        <f>SUM(H54,H76,H174,H188)</f>
        <v>0</v>
      </c>
      <c r="I53" s="215">
        <f t="shared" si="5"/>
        <v>0</v>
      </c>
      <c r="J53" s="214">
        <f>SUM(J54,J76,J174,J188)</f>
        <v>22728</v>
      </c>
      <c r="K53" s="211">
        <f>SUM(K54,K76,K174,K188)</f>
        <v>0</v>
      </c>
      <c r="L53" s="215">
        <f t="shared" si="6"/>
        <v>22728</v>
      </c>
      <c r="M53" s="44">
        <v>118</v>
      </c>
      <c r="N53" s="212">
        <f>SUM(N54,N76,N174,N188)</f>
        <v>0</v>
      </c>
      <c r="O53" s="215">
        <f t="shared" si="7"/>
        <v>118</v>
      </c>
      <c r="P53" s="216"/>
      <c r="R53" s="44"/>
      <c r="S53" s="44"/>
      <c r="V53" s="44"/>
      <c r="W53" s="44"/>
      <c r="X53" s="44"/>
    </row>
    <row r="54" spans="1:24" s="32" customFormat="1" ht="12">
      <c r="A54" s="217">
        <v>1000</v>
      </c>
      <c r="B54" s="217" t="s">
        <v>63</v>
      </c>
      <c r="C54" s="218">
        <f t="shared" si="3"/>
        <v>88489</v>
      </c>
      <c r="D54" s="222">
        <f>SUM(D55,D68)</f>
        <v>90302</v>
      </c>
      <c r="E54" s="220">
        <f>SUM(E55,E68)</f>
        <v>-3813</v>
      </c>
      <c r="F54" s="221">
        <f t="shared" si="4"/>
        <v>86489</v>
      </c>
      <c r="G54" s="222">
        <f>SUM(G55,G68)</f>
        <v>0</v>
      </c>
      <c r="H54" s="219">
        <f>SUM(H55,H68)</f>
        <v>0</v>
      </c>
      <c r="I54" s="223">
        <f t="shared" si="5"/>
        <v>0</v>
      </c>
      <c r="J54" s="222">
        <f>SUM(J55,J68)</f>
        <v>2000</v>
      </c>
      <c r="K54" s="219">
        <f>SUM(K55,K68)</f>
        <v>0</v>
      </c>
      <c r="L54" s="223">
        <f t="shared" si="6"/>
        <v>2000</v>
      </c>
      <c r="M54" s="224">
        <v>0</v>
      </c>
      <c r="N54" s="220">
        <f>SUM(N55,N68)</f>
        <v>0</v>
      </c>
      <c r="O54" s="223">
        <f t="shared" si="7"/>
        <v>0</v>
      </c>
      <c r="P54" s="225"/>
      <c r="R54" s="44"/>
      <c r="S54" s="44"/>
      <c r="V54" s="44"/>
      <c r="W54" s="44"/>
      <c r="X54" s="44"/>
    </row>
    <row r="55" spans="1:24" ht="12">
      <c r="A55" s="88">
        <v>1100</v>
      </c>
      <c r="B55" s="226" t="s">
        <v>64</v>
      </c>
      <c r="C55" s="89">
        <f t="shared" si="3"/>
        <v>88385</v>
      </c>
      <c r="D55" s="100">
        <f>SUM(D56,D59,D67)</f>
        <v>90198</v>
      </c>
      <c r="E55" s="227">
        <f>SUM(E56,E59,E67)</f>
        <v>-3813</v>
      </c>
      <c r="F55" s="228">
        <f t="shared" si="4"/>
        <v>86385</v>
      </c>
      <c r="G55" s="100">
        <f>SUM(G56,G59,G67)</f>
        <v>0</v>
      </c>
      <c r="H55" s="101">
        <f>SUM(H56,H59,H67)</f>
        <v>0</v>
      </c>
      <c r="I55" s="102">
        <f t="shared" si="5"/>
        <v>0</v>
      </c>
      <c r="J55" s="100">
        <f>SUM(J56,J59,J67)</f>
        <v>2000</v>
      </c>
      <c r="K55" s="101">
        <f>SUM(K56,K59,K67)</f>
        <v>0</v>
      </c>
      <c r="L55" s="102">
        <f t="shared" si="6"/>
        <v>2000</v>
      </c>
      <c r="M55" s="229">
        <v>0</v>
      </c>
      <c r="N55" s="230">
        <f>SUM(N56,N59,N67)</f>
        <v>0</v>
      </c>
      <c r="O55" s="231">
        <f t="shared" si="7"/>
        <v>0</v>
      </c>
      <c r="P55" s="232"/>
      <c r="R55" s="44"/>
      <c r="S55" s="44"/>
      <c r="V55" s="44"/>
      <c r="W55" s="44"/>
      <c r="X55" s="44"/>
    </row>
    <row r="56" spans="1:24" ht="12">
      <c r="A56" s="233">
        <v>1110</v>
      </c>
      <c r="B56" s="162" t="s">
        <v>65</v>
      </c>
      <c r="C56" s="174">
        <f t="shared" si="3"/>
        <v>0</v>
      </c>
      <c r="D56" s="237">
        <f>SUM(D57:D58)</f>
        <v>0</v>
      </c>
      <c r="E56" s="235">
        <f>SUM(E57:E58)</f>
        <v>0</v>
      </c>
      <c r="F56" s="236">
        <f t="shared" si="4"/>
        <v>0</v>
      </c>
      <c r="G56" s="237">
        <f>SUM(G57:G58)</f>
        <v>0</v>
      </c>
      <c r="H56" s="234">
        <f>SUM(H57:H58)</f>
        <v>0</v>
      </c>
      <c r="I56" s="238">
        <f t="shared" si="5"/>
        <v>0</v>
      </c>
      <c r="J56" s="237">
        <f>SUM(J57:J58)</f>
        <v>0</v>
      </c>
      <c r="K56" s="234">
        <f>SUM(K57:K58)</f>
        <v>0</v>
      </c>
      <c r="L56" s="238">
        <f t="shared" si="6"/>
        <v>0</v>
      </c>
      <c r="M56" s="239">
        <v>0</v>
      </c>
      <c r="N56" s="235">
        <f>SUM(N57:N58)</f>
        <v>0</v>
      </c>
      <c r="O56" s="238">
        <f t="shared" si="7"/>
        <v>0</v>
      </c>
      <c r="P56" s="172"/>
      <c r="R56" s="44"/>
      <c r="S56" s="44"/>
      <c r="V56" s="44"/>
      <c r="W56" s="44"/>
      <c r="X56" s="44"/>
    </row>
    <row r="57" spans="1:24" ht="12">
      <c r="A57" s="56">
        <v>1111</v>
      </c>
      <c r="B57" s="104" t="s">
        <v>66</v>
      </c>
      <c r="C57" s="105">
        <f t="shared" si="3"/>
        <v>0</v>
      </c>
      <c r="D57" s="111"/>
      <c r="E57" s="240"/>
      <c r="F57" s="241">
        <f t="shared" si="4"/>
        <v>0</v>
      </c>
      <c r="G57" s="111"/>
      <c r="H57" s="112"/>
      <c r="I57" s="113">
        <f t="shared" si="5"/>
        <v>0</v>
      </c>
      <c r="J57" s="111"/>
      <c r="K57" s="112"/>
      <c r="L57" s="113">
        <f t="shared" si="6"/>
        <v>0</v>
      </c>
      <c r="M57" s="242"/>
      <c r="N57" s="240"/>
      <c r="O57" s="113">
        <f t="shared" si="7"/>
        <v>0</v>
      </c>
      <c r="P57" s="64"/>
      <c r="R57" s="44"/>
      <c r="S57" s="44"/>
      <c r="T57" s="267"/>
      <c r="V57" s="44"/>
      <c r="W57" s="44"/>
      <c r="X57" s="44"/>
    </row>
    <row r="58" spans="1:24" ht="24" customHeight="1">
      <c r="A58" s="66">
        <v>1119</v>
      </c>
      <c r="B58" s="115" t="s">
        <v>67</v>
      </c>
      <c r="C58" s="116">
        <f t="shared" si="3"/>
        <v>0</v>
      </c>
      <c r="D58" s="122"/>
      <c r="E58" s="243"/>
      <c r="F58" s="244">
        <f t="shared" si="4"/>
        <v>0</v>
      </c>
      <c r="G58" s="122"/>
      <c r="H58" s="123"/>
      <c r="I58" s="124">
        <f t="shared" si="5"/>
        <v>0</v>
      </c>
      <c r="J58" s="122"/>
      <c r="K58" s="123"/>
      <c r="L58" s="124">
        <f t="shared" si="6"/>
        <v>0</v>
      </c>
      <c r="M58" s="245"/>
      <c r="N58" s="243"/>
      <c r="O58" s="124">
        <f t="shared" si="7"/>
        <v>0</v>
      </c>
      <c r="P58" s="74"/>
      <c r="R58" s="44"/>
      <c r="S58" s="44"/>
      <c r="T58" s="267"/>
      <c r="V58" s="44"/>
      <c r="W58" s="44"/>
      <c r="X58" s="44"/>
    </row>
    <row r="59" spans="1:24" ht="23.25" customHeight="1">
      <c r="A59" s="246">
        <v>1140</v>
      </c>
      <c r="B59" s="115" t="s">
        <v>68</v>
      </c>
      <c r="C59" s="116">
        <f t="shared" si="3"/>
        <v>0</v>
      </c>
      <c r="D59" s="250">
        <f>SUM(D60:D66)</f>
        <v>0</v>
      </c>
      <c r="E59" s="248">
        <f>SUM(E60:E66)</f>
        <v>0</v>
      </c>
      <c r="F59" s="249">
        <f>D59+E59</f>
        <v>0</v>
      </c>
      <c r="G59" s="250">
        <f>SUM(G60:G66)</f>
        <v>0</v>
      </c>
      <c r="H59" s="247">
        <f>SUM(H60:H66)</f>
        <v>0</v>
      </c>
      <c r="I59" s="251">
        <f t="shared" si="5"/>
        <v>0</v>
      </c>
      <c r="J59" s="250">
        <f>SUM(J60:J66)</f>
        <v>0</v>
      </c>
      <c r="K59" s="247">
        <f>SUM(K60:K66)</f>
        <v>0</v>
      </c>
      <c r="L59" s="251">
        <f t="shared" si="6"/>
        <v>0</v>
      </c>
      <c r="M59" s="252">
        <v>0</v>
      </c>
      <c r="N59" s="248">
        <f>SUM(N60:N66)</f>
        <v>0</v>
      </c>
      <c r="O59" s="251">
        <f t="shared" si="7"/>
        <v>0</v>
      </c>
      <c r="P59" s="74"/>
      <c r="R59" s="44"/>
      <c r="S59" s="44"/>
      <c r="T59" s="267"/>
      <c r="V59" s="44"/>
      <c r="W59" s="44"/>
      <c r="X59" s="44"/>
    </row>
    <row r="60" spans="1:24" ht="12">
      <c r="A60" s="66">
        <v>1141</v>
      </c>
      <c r="B60" s="115" t="s">
        <v>69</v>
      </c>
      <c r="C60" s="116">
        <f t="shared" si="3"/>
        <v>0</v>
      </c>
      <c r="D60" s="122"/>
      <c r="E60" s="243"/>
      <c r="F60" s="244">
        <f t="shared" si="4"/>
        <v>0</v>
      </c>
      <c r="G60" s="122"/>
      <c r="H60" s="123"/>
      <c r="I60" s="124">
        <f t="shared" si="5"/>
        <v>0</v>
      </c>
      <c r="J60" s="122"/>
      <c r="K60" s="123"/>
      <c r="L60" s="124">
        <f t="shared" si="6"/>
        <v>0</v>
      </c>
      <c r="M60" s="245"/>
      <c r="N60" s="243"/>
      <c r="O60" s="124">
        <f t="shared" si="7"/>
        <v>0</v>
      </c>
      <c r="P60" s="74"/>
      <c r="R60" s="44"/>
      <c r="S60" s="44"/>
      <c r="T60" s="267"/>
      <c r="V60" s="44"/>
      <c r="W60" s="44"/>
      <c r="X60" s="44"/>
    </row>
    <row r="61" spans="1:24" ht="24.75" customHeight="1">
      <c r="A61" s="66">
        <v>1142</v>
      </c>
      <c r="B61" s="115" t="s">
        <v>70</v>
      </c>
      <c r="C61" s="116">
        <f t="shared" si="3"/>
        <v>0</v>
      </c>
      <c r="D61" s="122"/>
      <c r="E61" s="243"/>
      <c r="F61" s="244">
        <f t="shared" si="4"/>
        <v>0</v>
      </c>
      <c r="G61" s="122"/>
      <c r="H61" s="123"/>
      <c r="I61" s="124">
        <f t="shared" si="5"/>
        <v>0</v>
      </c>
      <c r="J61" s="122"/>
      <c r="K61" s="123"/>
      <c r="L61" s="124">
        <f t="shared" si="6"/>
        <v>0</v>
      </c>
      <c r="M61" s="245"/>
      <c r="N61" s="243"/>
      <c r="O61" s="124">
        <f t="shared" si="7"/>
        <v>0</v>
      </c>
      <c r="P61" s="74"/>
      <c r="R61" s="44"/>
      <c r="S61" s="44"/>
      <c r="T61" s="267"/>
      <c r="V61" s="44"/>
      <c r="W61" s="44"/>
      <c r="X61" s="44"/>
    </row>
    <row r="62" spans="1:24" ht="24">
      <c r="A62" s="66">
        <v>1145</v>
      </c>
      <c r="B62" s="115" t="s">
        <v>71</v>
      </c>
      <c r="C62" s="116">
        <f t="shared" si="3"/>
        <v>0</v>
      </c>
      <c r="D62" s="122"/>
      <c r="E62" s="243"/>
      <c r="F62" s="244">
        <f t="shared" si="4"/>
        <v>0</v>
      </c>
      <c r="G62" s="122"/>
      <c r="H62" s="123"/>
      <c r="I62" s="124">
        <f t="shared" si="5"/>
        <v>0</v>
      </c>
      <c r="J62" s="122"/>
      <c r="K62" s="123"/>
      <c r="L62" s="124">
        <f t="shared" si="6"/>
        <v>0</v>
      </c>
      <c r="M62" s="245"/>
      <c r="N62" s="243"/>
      <c r="O62" s="124">
        <f t="shared" si="7"/>
        <v>0</v>
      </c>
      <c r="P62" s="74"/>
      <c r="R62" s="44"/>
      <c r="S62" s="44"/>
      <c r="T62" s="267"/>
      <c r="V62" s="44"/>
      <c r="W62" s="44"/>
      <c r="X62" s="44"/>
    </row>
    <row r="63" spans="1:24" ht="27.75" customHeight="1">
      <c r="A63" s="66">
        <v>1146</v>
      </c>
      <c r="B63" s="115" t="s">
        <v>72</v>
      </c>
      <c r="C63" s="116">
        <f t="shared" si="3"/>
        <v>0</v>
      </c>
      <c r="D63" s="122"/>
      <c r="E63" s="243"/>
      <c r="F63" s="244">
        <f t="shared" si="4"/>
        <v>0</v>
      </c>
      <c r="G63" s="122"/>
      <c r="H63" s="123"/>
      <c r="I63" s="124">
        <f t="shared" si="5"/>
        <v>0</v>
      </c>
      <c r="J63" s="122"/>
      <c r="K63" s="123"/>
      <c r="L63" s="124">
        <f t="shared" si="6"/>
        <v>0</v>
      </c>
      <c r="M63" s="245"/>
      <c r="N63" s="243"/>
      <c r="O63" s="124">
        <f t="shared" si="7"/>
        <v>0</v>
      </c>
      <c r="P63" s="74"/>
      <c r="R63" s="44"/>
      <c r="S63" s="44"/>
      <c r="T63" s="267"/>
      <c r="V63" s="44"/>
      <c r="W63" s="44"/>
      <c r="X63" s="44"/>
    </row>
    <row r="64" spans="1:24" ht="12">
      <c r="A64" s="66">
        <v>1147</v>
      </c>
      <c r="B64" s="115" t="s">
        <v>73</v>
      </c>
      <c r="C64" s="116">
        <f t="shared" si="3"/>
        <v>0</v>
      </c>
      <c r="D64" s="122"/>
      <c r="E64" s="243"/>
      <c r="F64" s="244">
        <f t="shared" si="4"/>
        <v>0</v>
      </c>
      <c r="G64" s="122"/>
      <c r="H64" s="123"/>
      <c r="I64" s="124">
        <f t="shared" si="5"/>
        <v>0</v>
      </c>
      <c r="J64" s="122"/>
      <c r="K64" s="123"/>
      <c r="L64" s="124">
        <f t="shared" si="6"/>
        <v>0</v>
      </c>
      <c r="M64" s="245"/>
      <c r="N64" s="243"/>
      <c r="O64" s="124">
        <f t="shared" si="7"/>
        <v>0</v>
      </c>
      <c r="P64" s="74"/>
      <c r="R64" s="44"/>
      <c r="S64" s="44"/>
      <c r="T64" s="267"/>
      <c r="V64" s="44"/>
      <c r="W64" s="44"/>
      <c r="X64" s="44"/>
    </row>
    <row r="65" spans="1:24" ht="12">
      <c r="A65" s="66">
        <v>1148</v>
      </c>
      <c r="B65" s="115" t="s">
        <v>74</v>
      </c>
      <c r="C65" s="116">
        <f t="shared" si="3"/>
        <v>0</v>
      </c>
      <c r="D65" s="122"/>
      <c r="E65" s="243"/>
      <c r="F65" s="244">
        <f t="shared" si="4"/>
        <v>0</v>
      </c>
      <c r="G65" s="122"/>
      <c r="H65" s="123"/>
      <c r="I65" s="124">
        <f t="shared" si="5"/>
        <v>0</v>
      </c>
      <c r="J65" s="122"/>
      <c r="K65" s="123"/>
      <c r="L65" s="124">
        <f t="shared" si="6"/>
        <v>0</v>
      </c>
      <c r="M65" s="245"/>
      <c r="N65" s="243"/>
      <c r="O65" s="124">
        <f t="shared" si="7"/>
        <v>0</v>
      </c>
      <c r="P65" s="74"/>
      <c r="R65" s="44"/>
      <c r="S65" s="44"/>
      <c r="T65" s="267"/>
      <c r="V65" s="44"/>
      <c r="W65" s="44"/>
      <c r="X65" s="44"/>
    </row>
    <row r="66" spans="1:24" ht="37.5" customHeight="1">
      <c r="A66" s="66">
        <v>1149</v>
      </c>
      <c r="B66" s="115" t="s">
        <v>75</v>
      </c>
      <c r="C66" s="116">
        <f t="shared" si="3"/>
        <v>0</v>
      </c>
      <c r="D66" s="122"/>
      <c r="E66" s="243"/>
      <c r="F66" s="244">
        <f t="shared" si="4"/>
        <v>0</v>
      </c>
      <c r="G66" s="122"/>
      <c r="H66" s="123"/>
      <c r="I66" s="124">
        <f t="shared" si="5"/>
        <v>0</v>
      </c>
      <c r="J66" s="122"/>
      <c r="K66" s="123"/>
      <c r="L66" s="124">
        <f t="shared" si="6"/>
        <v>0</v>
      </c>
      <c r="M66" s="245"/>
      <c r="N66" s="243"/>
      <c r="O66" s="124">
        <f t="shared" si="7"/>
        <v>0</v>
      </c>
      <c r="P66" s="74"/>
      <c r="R66" s="44"/>
      <c r="S66" s="44"/>
      <c r="T66" s="267"/>
      <c r="V66" s="44"/>
      <c r="W66" s="44"/>
      <c r="X66" s="44"/>
    </row>
    <row r="67" spans="1:24" ht="35.25" customHeight="1">
      <c r="A67" s="233">
        <v>1150</v>
      </c>
      <c r="B67" s="162" t="s">
        <v>76</v>
      </c>
      <c r="C67" s="116">
        <f t="shared" si="3"/>
        <v>88385</v>
      </c>
      <c r="D67" s="256">
        <f>89171+1027</f>
        <v>90198</v>
      </c>
      <c r="E67" s="254">
        <v>-3813</v>
      </c>
      <c r="F67" s="255">
        <f t="shared" si="4"/>
        <v>86385</v>
      </c>
      <c r="G67" s="256"/>
      <c r="H67" s="253"/>
      <c r="I67" s="257">
        <f t="shared" si="5"/>
        <v>0</v>
      </c>
      <c r="J67" s="256">
        <v>2000</v>
      </c>
      <c r="K67" s="253"/>
      <c r="L67" s="257">
        <f t="shared" si="6"/>
        <v>2000</v>
      </c>
      <c r="M67" s="258"/>
      <c r="N67" s="254"/>
      <c r="O67" s="257">
        <f t="shared" si="7"/>
        <v>0</v>
      </c>
      <c r="P67" s="172" t="s">
        <v>335</v>
      </c>
      <c r="R67" s="44"/>
      <c r="S67" s="44"/>
      <c r="T67" s="267"/>
      <c r="V67" s="44"/>
      <c r="W67" s="44"/>
      <c r="X67" s="44"/>
    </row>
    <row r="68" spans="1:24" ht="36">
      <c r="A68" s="88">
        <v>1200</v>
      </c>
      <c r="B68" s="226" t="s">
        <v>77</v>
      </c>
      <c r="C68" s="89">
        <f t="shared" si="3"/>
        <v>104</v>
      </c>
      <c r="D68" s="100">
        <f>SUM(D69:D70)</f>
        <v>104</v>
      </c>
      <c r="E68" s="227">
        <f>SUM(E69:E70)</f>
        <v>0</v>
      </c>
      <c r="F68" s="228">
        <f>D68+E68</f>
        <v>104</v>
      </c>
      <c r="G68" s="100">
        <f>SUM(G69:G70)</f>
        <v>0</v>
      </c>
      <c r="H68" s="101">
        <f>SUM(H69:H70)</f>
        <v>0</v>
      </c>
      <c r="I68" s="102">
        <f t="shared" si="5"/>
        <v>0</v>
      </c>
      <c r="J68" s="100">
        <f>SUM(J69:J70)</f>
        <v>0</v>
      </c>
      <c r="K68" s="101">
        <f>SUM(K69:K70)</f>
        <v>0</v>
      </c>
      <c r="L68" s="102">
        <f t="shared" si="6"/>
        <v>0</v>
      </c>
      <c r="M68" s="259">
        <v>0</v>
      </c>
      <c r="N68" s="227">
        <f>SUM(N69:N70)</f>
        <v>0</v>
      </c>
      <c r="O68" s="102">
        <f t="shared" si="7"/>
        <v>0</v>
      </c>
      <c r="P68" s="98"/>
      <c r="R68" s="44"/>
      <c r="S68" s="44"/>
      <c r="T68" s="267"/>
      <c r="V68" s="44"/>
      <c r="W68" s="44"/>
      <c r="X68" s="44"/>
    </row>
    <row r="69" spans="1:24" ht="24">
      <c r="A69" s="260">
        <v>1210</v>
      </c>
      <c r="B69" s="104" t="s">
        <v>78</v>
      </c>
      <c r="C69" s="105">
        <f t="shared" si="3"/>
        <v>104</v>
      </c>
      <c r="D69" s="111">
        <v>104</v>
      </c>
      <c r="E69" s="240"/>
      <c r="F69" s="241">
        <f t="shared" si="4"/>
        <v>104</v>
      </c>
      <c r="G69" s="111"/>
      <c r="H69" s="112"/>
      <c r="I69" s="113">
        <f t="shared" si="5"/>
        <v>0</v>
      </c>
      <c r="J69" s="111"/>
      <c r="K69" s="112"/>
      <c r="L69" s="113">
        <f t="shared" si="6"/>
        <v>0</v>
      </c>
      <c r="M69" s="242"/>
      <c r="N69" s="240"/>
      <c r="O69" s="113">
        <f t="shared" si="7"/>
        <v>0</v>
      </c>
      <c r="P69" s="64"/>
      <c r="R69" s="44"/>
      <c r="S69" s="44"/>
      <c r="T69" s="267"/>
      <c r="V69" s="44"/>
      <c r="W69" s="44"/>
      <c r="X69" s="44"/>
    </row>
    <row r="70" spans="1:24" ht="24">
      <c r="A70" s="246">
        <v>1220</v>
      </c>
      <c r="B70" s="115" t="s">
        <v>79</v>
      </c>
      <c r="C70" s="116">
        <f t="shared" si="3"/>
        <v>0</v>
      </c>
      <c r="D70" s="250">
        <f>SUM(D71:D75)</f>
        <v>0</v>
      </c>
      <c r="E70" s="248">
        <f>SUM(E71:E75)</f>
        <v>0</v>
      </c>
      <c r="F70" s="249">
        <f t="shared" si="4"/>
        <v>0</v>
      </c>
      <c r="G70" s="250">
        <f>SUM(G71:G75)</f>
        <v>0</v>
      </c>
      <c r="H70" s="247">
        <f>SUM(H71:H75)</f>
        <v>0</v>
      </c>
      <c r="I70" s="251">
        <f t="shared" si="5"/>
        <v>0</v>
      </c>
      <c r="J70" s="250">
        <f>SUM(J71:J75)</f>
        <v>0</v>
      </c>
      <c r="K70" s="247">
        <f>SUM(K71:K75)</f>
        <v>0</v>
      </c>
      <c r="L70" s="251">
        <f t="shared" si="6"/>
        <v>0</v>
      </c>
      <c r="M70" s="252">
        <v>0</v>
      </c>
      <c r="N70" s="248">
        <f>SUM(N71:N75)</f>
        <v>0</v>
      </c>
      <c r="O70" s="251">
        <f t="shared" si="7"/>
        <v>0</v>
      </c>
      <c r="P70" s="74"/>
      <c r="R70" s="44"/>
      <c r="S70" s="44"/>
      <c r="T70" s="267"/>
      <c r="V70" s="44"/>
      <c r="W70" s="44"/>
      <c r="X70" s="44"/>
    </row>
    <row r="71" spans="1:24" ht="60">
      <c r="A71" s="66">
        <v>1221</v>
      </c>
      <c r="B71" s="115" t="s">
        <v>80</v>
      </c>
      <c r="C71" s="116">
        <f t="shared" si="3"/>
        <v>0</v>
      </c>
      <c r="D71" s="122"/>
      <c r="E71" s="243"/>
      <c r="F71" s="244">
        <f t="shared" si="4"/>
        <v>0</v>
      </c>
      <c r="G71" s="122"/>
      <c r="H71" s="123"/>
      <c r="I71" s="124">
        <f t="shared" si="5"/>
        <v>0</v>
      </c>
      <c r="J71" s="122"/>
      <c r="K71" s="123"/>
      <c r="L71" s="124">
        <f t="shared" si="6"/>
        <v>0</v>
      </c>
      <c r="M71" s="245"/>
      <c r="N71" s="243"/>
      <c r="O71" s="124">
        <f t="shared" si="7"/>
        <v>0</v>
      </c>
      <c r="P71" s="74"/>
      <c r="R71" s="44"/>
      <c r="S71" s="44"/>
      <c r="T71" s="267"/>
      <c r="V71" s="44"/>
      <c r="W71" s="44"/>
      <c r="X71" s="44"/>
    </row>
    <row r="72" spans="1:24" ht="12">
      <c r="A72" s="66">
        <v>1223</v>
      </c>
      <c r="B72" s="115" t="s">
        <v>81</v>
      </c>
      <c r="C72" s="116">
        <f t="shared" si="3"/>
        <v>0</v>
      </c>
      <c r="D72" s="122"/>
      <c r="E72" s="243"/>
      <c r="F72" s="244">
        <f t="shared" si="4"/>
        <v>0</v>
      </c>
      <c r="G72" s="122"/>
      <c r="H72" s="123"/>
      <c r="I72" s="124">
        <f t="shared" si="5"/>
        <v>0</v>
      </c>
      <c r="J72" s="122"/>
      <c r="K72" s="123"/>
      <c r="L72" s="124">
        <f t="shared" si="6"/>
        <v>0</v>
      </c>
      <c r="M72" s="245"/>
      <c r="N72" s="243"/>
      <c r="O72" s="124">
        <f t="shared" si="7"/>
        <v>0</v>
      </c>
      <c r="P72" s="74"/>
      <c r="R72" s="44"/>
      <c r="S72" s="44"/>
      <c r="T72" s="267"/>
      <c r="V72" s="44"/>
      <c r="W72" s="44"/>
      <c r="X72" s="44"/>
    </row>
    <row r="73" spans="1:24" ht="12">
      <c r="A73" s="66">
        <v>1225</v>
      </c>
      <c r="B73" s="115" t="s">
        <v>82</v>
      </c>
      <c r="C73" s="116">
        <f t="shared" si="3"/>
        <v>0</v>
      </c>
      <c r="D73" s="122"/>
      <c r="E73" s="243"/>
      <c r="F73" s="244">
        <f t="shared" si="4"/>
        <v>0</v>
      </c>
      <c r="G73" s="122"/>
      <c r="H73" s="123"/>
      <c r="I73" s="124">
        <f t="shared" si="5"/>
        <v>0</v>
      </c>
      <c r="J73" s="122"/>
      <c r="K73" s="123"/>
      <c r="L73" s="124">
        <f t="shared" si="6"/>
        <v>0</v>
      </c>
      <c r="M73" s="245"/>
      <c r="N73" s="243"/>
      <c r="O73" s="124">
        <f t="shared" si="7"/>
        <v>0</v>
      </c>
      <c r="P73" s="74"/>
      <c r="R73" s="44"/>
      <c r="S73" s="44"/>
      <c r="T73" s="267"/>
      <c r="V73" s="44"/>
      <c r="W73" s="44"/>
      <c r="X73" s="44"/>
    </row>
    <row r="74" spans="1:24" ht="36">
      <c r="A74" s="66">
        <v>1227</v>
      </c>
      <c r="B74" s="115" t="s">
        <v>83</v>
      </c>
      <c r="C74" s="116">
        <f t="shared" si="3"/>
        <v>0</v>
      </c>
      <c r="D74" s="122"/>
      <c r="E74" s="243"/>
      <c r="F74" s="244">
        <f t="shared" si="4"/>
        <v>0</v>
      </c>
      <c r="G74" s="122"/>
      <c r="H74" s="123"/>
      <c r="I74" s="124">
        <f t="shared" si="5"/>
        <v>0</v>
      </c>
      <c r="J74" s="122"/>
      <c r="K74" s="123"/>
      <c r="L74" s="124">
        <f t="shared" si="6"/>
        <v>0</v>
      </c>
      <c r="M74" s="245"/>
      <c r="N74" s="243"/>
      <c r="O74" s="124">
        <f t="shared" si="7"/>
        <v>0</v>
      </c>
      <c r="P74" s="74"/>
      <c r="R74" s="44"/>
      <c r="S74" s="44"/>
      <c r="T74" s="267"/>
      <c r="V74" s="44"/>
      <c r="W74" s="44"/>
      <c r="X74" s="44"/>
    </row>
    <row r="75" spans="1:24" ht="60">
      <c r="A75" s="66">
        <v>1228</v>
      </c>
      <c r="B75" s="115" t="s">
        <v>84</v>
      </c>
      <c r="C75" s="116">
        <f t="shared" si="3"/>
        <v>0</v>
      </c>
      <c r="D75" s="122"/>
      <c r="E75" s="243"/>
      <c r="F75" s="244">
        <f t="shared" si="4"/>
        <v>0</v>
      </c>
      <c r="G75" s="122"/>
      <c r="H75" s="123"/>
      <c r="I75" s="124">
        <f t="shared" si="5"/>
        <v>0</v>
      </c>
      <c r="J75" s="122"/>
      <c r="K75" s="123"/>
      <c r="L75" s="124">
        <f t="shared" si="6"/>
        <v>0</v>
      </c>
      <c r="M75" s="245"/>
      <c r="N75" s="243"/>
      <c r="O75" s="124">
        <f t="shared" si="7"/>
        <v>0</v>
      </c>
      <c r="P75" s="74"/>
      <c r="R75" s="44"/>
      <c r="S75" s="44"/>
      <c r="T75" s="267"/>
      <c r="V75" s="44"/>
      <c r="W75" s="44"/>
      <c r="X75" s="44"/>
    </row>
    <row r="76" spans="1:24" ht="15" customHeight="1">
      <c r="A76" s="217">
        <v>2000</v>
      </c>
      <c r="B76" s="217" t="s">
        <v>85</v>
      </c>
      <c r="C76" s="218">
        <f t="shared" si="3"/>
        <v>511623</v>
      </c>
      <c r="D76" s="222">
        <f>SUM(D77,D84,D131,D165,D166,D173)</f>
        <v>486964</v>
      </c>
      <c r="E76" s="220">
        <f>SUM(E77,E84,E131,E165,E166,E173)</f>
        <v>3813</v>
      </c>
      <c r="F76" s="221">
        <f t="shared" si="4"/>
        <v>490777</v>
      </c>
      <c r="G76" s="222">
        <f>SUM(G77,G84,G131,G165,G166,G173)</f>
        <v>0</v>
      </c>
      <c r="H76" s="219">
        <f>SUM(H77,H84,H131,H165,H166,H173)</f>
        <v>0</v>
      </c>
      <c r="I76" s="223">
        <f t="shared" si="5"/>
        <v>0</v>
      </c>
      <c r="J76" s="222">
        <f>SUM(J77,J84,J131,J165,J166,J173)</f>
        <v>20728</v>
      </c>
      <c r="K76" s="219">
        <f>SUM(K77,K84,K131,K165,K166,K173)</f>
        <v>0</v>
      </c>
      <c r="L76" s="223">
        <f t="shared" si="6"/>
        <v>20728</v>
      </c>
      <c r="M76" s="224">
        <v>118</v>
      </c>
      <c r="N76" s="220">
        <f>SUM(N77,N84,N131,N165,N166,N173)</f>
        <v>0</v>
      </c>
      <c r="O76" s="223">
        <f t="shared" si="7"/>
        <v>118</v>
      </c>
      <c r="P76" s="225"/>
      <c r="R76" s="44"/>
      <c r="S76" s="44"/>
      <c r="T76" s="267"/>
      <c r="V76" s="44"/>
      <c r="W76" s="44"/>
      <c r="X76" s="44"/>
    </row>
    <row r="77" spans="1:24" ht="36" customHeight="1">
      <c r="A77" s="88">
        <v>2100</v>
      </c>
      <c r="B77" s="226" t="s">
        <v>86</v>
      </c>
      <c r="C77" s="89">
        <f t="shared" si="3"/>
        <v>12023</v>
      </c>
      <c r="D77" s="100">
        <f>SUM(D78,D81)</f>
        <v>12023</v>
      </c>
      <c r="E77" s="227">
        <f>SUM(E78,E81)</f>
        <v>0</v>
      </c>
      <c r="F77" s="228">
        <f t="shared" si="4"/>
        <v>12023</v>
      </c>
      <c r="G77" s="100">
        <f>SUM(G78,G81)</f>
        <v>0</v>
      </c>
      <c r="H77" s="101">
        <f>SUM(H78,H81)</f>
        <v>0</v>
      </c>
      <c r="I77" s="102">
        <f t="shared" si="5"/>
        <v>0</v>
      </c>
      <c r="J77" s="100">
        <f>SUM(J78,J81)</f>
        <v>0</v>
      </c>
      <c r="K77" s="101">
        <f>SUM(K78,K81)</f>
        <v>0</v>
      </c>
      <c r="L77" s="102">
        <f t="shared" si="6"/>
        <v>0</v>
      </c>
      <c r="M77" s="259">
        <v>0</v>
      </c>
      <c r="N77" s="227">
        <f>SUM(N78,N81)</f>
        <v>0</v>
      </c>
      <c r="O77" s="102">
        <f t="shared" si="7"/>
        <v>0</v>
      </c>
      <c r="P77" s="98"/>
      <c r="R77" s="44"/>
      <c r="S77" s="44"/>
      <c r="T77" s="267"/>
      <c r="V77" s="44"/>
      <c r="W77" s="44"/>
      <c r="X77" s="44"/>
    </row>
    <row r="78" spans="1:24" ht="35.25" customHeight="1">
      <c r="A78" s="260">
        <v>2110</v>
      </c>
      <c r="B78" s="104" t="s">
        <v>87</v>
      </c>
      <c r="C78" s="105">
        <f t="shared" si="3"/>
        <v>18</v>
      </c>
      <c r="D78" s="265">
        <f>SUM(D79:D80)</f>
        <v>18</v>
      </c>
      <c r="E78" s="263">
        <f>SUM(E79:E80)</f>
        <v>0</v>
      </c>
      <c r="F78" s="264">
        <f t="shared" si="4"/>
        <v>18</v>
      </c>
      <c r="G78" s="265">
        <f>SUM(G79:G80)</f>
        <v>0</v>
      </c>
      <c r="H78" s="262">
        <f>SUM(H79:H80)</f>
        <v>0</v>
      </c>
      <c r="I78" s="266">
        <f t="shared" si="5"/>
        <v>0</v>
      </c>
      <c r="J78" s="265">
        <f>SUM(J79:J80)</f>
        <v>0</v>
      </c>
      <c r="K78" s="262">
        <f>SUM(K79:K80)</f>
        <v>0</v>
      </c>
      <c r="L78" s="266">
        <f t="shared" si="6"/>
        <v>0</v>
      </c>
      <c r="M78" s="267">
        <v>0</v>
      </c>
      <c r="N78" s="263">
        <f>SUM(N79:N80)</f>
        <v>0</v>
      </c>
      <c r="O78" s="266">
        <f t="shared" si="7"/>
        <v>0</v>
      </c>
      <c r="P78" s="64"/>
      <c r="R78" s="44"/>
      <c r="S78" s="44"/>
      <c r="T78" s="267"/>
      <c r="V78" s="44"/>
      <c r="W78" s="44"/>
      <c r="X78" s="44"/>
    </row>
    <row r="79" spans="1:24" ht="12">
      <c r="A79" s="66">
        <v>2111</v>
      </c>
      <c r="B79" s="115" t="s">
        <v>88</v>
      </c>
      <c r="C79" s="116">
        <f t="shared" si="3"/>
        <v>18</v>
      </c>
      <c r="D79" s="122">
        <v>18</v>
      </c>
      <c r="E79" s="243"/>
      <c r="F79" s="244">
        <f t="shared" si="4"/>
        <v>18</v>
      </c>
      <c r="G79" s="122"/>
      <c r="H79" s="123"/>
      <c r="I79" s="124">
        <f t="shared" si="5"/>
        <v>0</v>
      </c>
      <c r="J79" s="122"/>
      <c r="K79" s="123"/>
      <c r="L79" s="124">
        <f t="shared" si="6"/>
        <v>0</v>
      </c>
      <c r="M79" s="245"/>
      <c r="N79" s="243"/>
      <c r="O79" s="124">
        <f t="shared" si="7"/>
        <v>0</v>
      </c>
      <c r="P79" s="74"/>
      <c r="R79" s="44"/>
      <c r="S79" s="44"/>
      <c r="T79" s="267"/>
      <c r="V79" s="44"/>
      <c r="W79" s="44"/>
      <c r="X79" s="44"/>
    </row>
    <row r="80" spans="1:24" ht="24">
      <c r="A80" s="66">
        <v>2112</v>
      </c>
      <c r="B80" s="115" t="s">
        <v>89</v>
      </c>
      <c r="C80" s="116">
        <f t="shared" si="3"/>
        <v>0</v>
      </c>
      <c r="D80" s="122">
        <v>0</v>
      </c>
      <c r="E80" s="243"/>
      <c r="F80" s="244">
        <f t="shared" si="4"/>
        <v>0</v>
      </c>
      <c r="G80" s="122"/>
      <c r="H80" s="123"/>
      <c r="I80" s="124">
        <f t="shared" si="5"/>
        <v>0</v>
      </c>
      <c r="J80" s="122"/>
      <c r="K80" s="123"/>
      <c r="L80" s="124">
        <f t="shared" si="6"/>
        <v>0</v>
      </c>
      <c r="M80" s="245"/>
      <c r="N80" s="243"/>
      <c r="O80" s="124">
        <f t="shared" si="7"/>
        <v>0</v>
      </c>
      <c r="P80" s="74"/>
      <c r="R80" s="44"/>
      <c r="S80" s="44"/>
      <c r="T80" s="267"/>
      <c r="V80" s="44"/>
      <c r="W80" s="44"/>
      <c r="X80" s="44"/>
    </row>
    <row r="81" spans="1:24" ht="27" customHeight="1">
      <c r="A81" s="246">
        <v>2120</v>
      </c>
      <c r="B81" s="115" t="s">
        <v>90</v>
      </c>
      <c r="C81" s="116">
        <f t="shared" si="3"/>
        <v>12005</v>
      </c>
      <c r="D81" s="250">
        <f>SUM(D82:D83)</f>
        <v>12005</v>
      </c>
      <c r="E81" s="248">
        <f>SUM(E82:E83)</f>
        <v>0</v>
      </c>
      <c r="F81" s="249">
        <f t="shared" si="4"/>
        <v>12005</v>
      </c>
      <c r="G81" s="250">
        <f>SUM(G82:G83)</f>
        <v>0</v>
      </c>
      <c r="H81" s="247">
        <f>SUM(H82:H83)</f>
        <v>0</v>
      </c>
      <c r="I81" s="251">
        <f t="shared" si="5"/>
        <v>0</v>
      </c>
      <c r="J81" s="250">
        <f>SUM(J82:J83)</f>
        <v>0</v>
      </c>
      <c r="K81" s="247">
        <f>SUM(K82:K83)</f>
        <v>0</v>
      </c>
      <c r="L81" s="251">
        <f t="shared" si="6"/>
        <v>0</v>
      </c>
      <c r="M81" s="252">
        <v>0</v>
      </c>
      <c r="N81" s="248">
        <f>SUM(N82:N83)</f>
        <v>0</v>
      </c>
      <c r="O81" s="251">
        <f t="shared" si="7"/>
        <v>0</v>
      </c>
      <c r="P81" s="172"/>
      <c r="R81" s="44"/>
      <c r="S81" s="44"/>
      <c r="T81" s="267"/>
      <c r="V81" s="44"/>
      <c r="W81" s="44"/>
      <c r="X81" s="44"/>
    </row>
    <row r="82" spans="1:24" ht="24" customHeight="1">
      <c r="A82" s="66">
        <v>2121</v>
      </c>
      <c r="B82" s="115" t="s">
        <v>88</v>
      </c>
      <c r="C82" s="116">
        <f t="shared" si="3"/>
        <v>4654</v>
      </c>
      <c r="D82" s="122">
        <f>4074+580</f>
        <v>4654</v>
      </c>
      <c r="E82" s="243"/>
      <c r="F82" s="244">
        <f t="shared" si="4"/>
        <v>4654</v>
      </c>
      <c r="G82" s="122"/>
      <c r="H82" s="123"/>
      <c r="I82" s="124">
        <f t="shared" si="5"/>
        <v>0</v>
      </c>
      <c r="J82" s="122"/>
      <c r="K82" s="123"/>
      <c r="L82" s="124">
        <f t="shared" si="6"/>
        <v>0</v>
      </c>
      <c r="M82" s="245"/>
      <c r="N82" s="243"/>
      <c r="O82" s="124">
        <f t="shared" si="7"/>
        <v>0</v>
      </c>
      <c r="P82" s="172"/>
      <c r="R82" s="44"/>
      <c r="S82" s="44"/>
      <c r="T82" s="267"/>
      <c r="V82" s="44"/>
      <c r="W82" s="44"/>
      <c r="X82" s="44"/>
    </row>
    <row r="83" spans="1:24" ht="24.75" customHeight="1">
      <c r="A83" s="66">
        <v>2122</v>
      </c>
      <c r="B83" s="115" t="s">
        <v>89</v>
      </c>
      <c r="C83" s="116">
        <f t="shared" si="3"/>
        <v>7351</v>
      </c>
      <c r="D83" s="122">
        <v>7351</v>
      </c>
      <c r="E83" s="243"/>
      <c r="F83" s="244">
        <f t="shared" si="4"/>
        <v>7351</v>
      </c>
      <c r="G83" s="122"/>
      <c r="H83" s="123"/>
      <c r="I83" s="124">
        <f t="shared" si="5"/>
        <v>0</v>
      </c>
      <c r="J83" s="122"/>
      <c r="K83" s="123"/>
      <c r="L83" s="124">
        <f t="shared" si="6"/>
        <v>0</v>
      </c>
      <c r="M83" s="245"/>
      <c r="N83" s="243"/>
      <c r="O83" s="124">
        <f t="shared" si="7"/>
        <v>0</v>
      </c>
      <c r="P83" s="172"/>
      <c r="R83" s="44"/>
      <c r="S83" s="44"/>
      <c r="T83" s="267"/>
      <c r="V83" s="44"/>
      <c r="W83" s="44"/>
      <c r="X83" s="44"/>
    </row>
    <row r="84" spans="1:24" ht="12">
      <c r="A84" s="88">
        <v>2200</v>
      </c>
      <c r="B84" s="226" t="s">
        <v>91</v>
      </c>
      <c r="C84" s="268">
        <f t="shared" si="3"/>
        <v>447409</v>
      </c>
      <c r="D84" s="100">
        <f>SUM(D85,D90,D96,D104,D113,D117,D123,D129)</f>
        <v>429583</v>
      </c>
      <c r="E84" s="227">
        <f>SUM(E85,E90,E96,E104,E113,E117,E123,E129)</f>
        <v>3676</v>
      </c>
      <c r="F84" s="228">
        <f t="shared" si="4"/>
        <v>433259</v>
      </c>
      <c r="G84" s="100">
        <f>SUM(G85,G90,G96,G104,G113,G117,G123,G129)</f>
        <v>0</v>
      </c>
      <c r="H84" s="101">
        <f>SUM(H85,H90,H96,H104,H113,H117,H123,H129)</f>
        <v>0</v>
      </c>
      <c r="I84" s="102">
        <f t="shared" si="5"/>
        <v>0</v>
      </c>
      <c r="J84" s="100">
        <f>SUM(J85,J90,J96,J104,J113,J117,J123,J129)</f>
        <v>14032</v>
      </c>
      <c r="K84" s="101">
        <f>SUM(K85,K90,K96,K104,K113,K117,K123,K129)</f>
        <v>0</v>
      </c>
      <c r="L84" s="102">
        <f t="shared" si="6"/>
        <v>14032</v>
      </c>
      <c r="M84" s="269">
        <v>118</v>
      </c>
      <c r="N84" s="270">
        <f>SUM(N85,N90,N96,N104,N113,N117,N123,N129)</f>
        <v>0</v>
      </c>
      <c r="O84" s="271">
        <f t="shared" si="7"/>
        <v>118</v>
      </c>
      <c r="P84" s="272"/>
      <c r="R84" s="44"/>
      <c r="S84" s="44"/>
      <c r="T84" s="267"/>
      <c r="V84" s="44"/>
      <c r="W84" s="44"/>
      <c r="X84" s="44"/>
    </row>
    <row r="85" spans="1:24" ht="24">
      <c r="A85" s="233">
        <v>2210</v>
      </c>
      <c r="B85" s="162" t="s">
        <v>92</v>
      </c>
      <c r="C85" s="174">
        <f t="shared" si="3"/>
        <v>0</v>
      </c>
      <c r="D85" s="237">
        <f>SUM(D86:D89)</f>
        <v>0</v>
      </c>
      <c r="E85" s="235">
        <f>SUM(E86:E89)</f>
        <v>0</v>
      </c>
      <c r="F85" s="236">
        <f t="shared" si="4"/>
        <v>0</v>
      </c>
      <c r="G85" s="237">
        <f>SUM(G86:G89)</f>
        <v>0</v>
      </c>
      <c r="H85" s="234">
        <f>SUM(H86:H89)</f>
        <v>0</v>
      </c>
      <c r="I85" s="238">
        <f t="shared" si="5"/>
        <v>0</v>
      </c>
      <c r="J85" s="237">
        <f>SUM(J86:J89)</f>
        <v>0</v>
      </c>
      <c r="K85" s="234">
        <f>SUM(K86:K89)</f>
        <v>0</v>
      </c>
      <c r="L85" s="238">
        <f t="shared" si="6"/>
        <v>0</v>
      </c>
      <c r="M85" s="239">
        <v>0</v>
      </c>
      <c r="N85" s="235">
        <f>SUM(N86:N89)</f>
        <v>0</v>
      </c>
      <c r="O85" s="238">
        <f t="shared" si="7"/>
        <v>0</v>
      </c>
      <c r="P85" s="172"/>
      <c r="R85" s="44"/>
      <c r="S85" s="44"/>
      <c r="T85" s="267"/>
      <c r="V85" s="44"/>
      <c r="W85" s="44"/>
      <c r="X85" s="44"/>
    </row>
    <row r="86" spans="1:24" ht="24">
      <c r="A86" s="56">
        <v>2211</v>
      </c>
      <c r="B86" s="104" t="s">
        <v>93</v>
      </c>
      <c r="C86" s="116">
        <f t="shared" si="3"/>
        <v>0</v>
      </c>
      <c r="D86" s="111"/>
      <c r="E86" s="240"/>
      <c r="F86" s="241">
        <f t="shared" si="4"/>
        <v>0</v>
      </c>
      <c r="G86" s="111"/>
      <c r="H86" s="112"/>
      <c r="I86" s="113">
        <f t="shared" si="5"/>
        <v>0</v>
      </c>
      <c r="J86" s="111"/>
      <c r="K86" s="112"/>
      <c r="L86" s="113">
        <f t="shared" si="6"/>
        <v>0</v>
      </c>
      <c r="M86" s="242"/>
      <c r="N86" s="240"/>
      <c r="O86" s="113">
        <f t="shared" si="7"/>
        <v>0</v>
      </c>
      <c r="P86" s="64"/>
      <c r="R86" s="44"/>
      <c r="S86" s="44"/>
      <c r="T86" s="267"/>
      <c r="V86" s="44"/>
      <c r="W86" s="44"/>
      <c r="X86" s="44"/>
    </row>
    <row r="87" spans="1:24" ht="36">
      <c r="A87" s="66">
        <v>2212</v>
      </c>
      <c r="B87" s="115" t="s">
        <v>94</v>
      </c>
      <c r="C87" s="116">
        <f t="shared" si="3"/>
        <v>0</v>
      </c>
      <c r="D87" s="122"/>
      <c r="E87" s="243"/>
      <c r="F87" s="244">
        <f t="shared" si="4"/>
        <v>0</v>
      </c>
      <c r="G87" s="122"/>
      <c r="H87" s="123"/>
      <c r="I87" s="124">
        <f t="shared" si="5"/>
        <v>0</v>
      </c>
      <c r="J87" s="122"/>
      <c r="K87" s="123"/>
      <c r="L87" s="124">
        <f t="shared" si="6"/>
        <v>0</v>
      </c>
      <c r="M87" s="245"/>
      <c r="N87" s="243"/>
      <c r="O87" s="124">
        <f t="shared" si="7"/>
        <v>0</v>
      </c>
      <c r="P87" s="74"/>
      <c r="R87" s="44"/>
      <c r="S87" s="44"/>
      <c r="T87" s="267"/>
      <c r="V87" s="44"/>
      <c r="W87" s="44"/>
      <c r="X87" s="44"/>
    </row>
    <row r="88" spans="1:24" ht="24">
      <c r="A88" s="66">
        <v>2214</v>
      </c>
      <c r="B88" s="115" t="s">
        <v>95</v>
      </c>
      <c r="C88" s="116">
        <f t="shared" si="3"/>
        <v>0</v>
      </c>
      <c r="D88" s="122"/>
      <c r="E88" s="243"/>
      <c r="F88" s="244">
        <f t="shared" si="4"/>
        <v>0</v>
      </c>
      <c r="G88" s="122"/>
      <c r="H88" s="123"/>
      <c r="I88" s="124">
        <f t="shared" si="5"/>
        <v>0</v>
      </c>
      <c r="J88" s="122"/>
      <c r="K88" s="123"/>
      <c r="L88" s="124">
        <f t="shared" si="6"/>
        <v>0</v>
      </c>
      <c r="M88" s="245"/>
      <c r="N88" s="243"/>
      <c r="O88" s="124">
        <f t="shared" si="7"/>
        <v>0</v>
      </c>
      <c r="P88" s="74"/>
      <c r="R88" s="44"/>
      <c r="S88" s="44"/>
      <c r="T88" s="267"/>
      <c r="V88" s="44"/>
      <c r="W88" s="44"/>
      <c r="X88" s="44"/>
    </row>
    <row r="89" spans="1:24" ht="12">
      <c r="A89" s="66">
        <v>2219</v>
      </c>
      <c r="B89" s="115" t="s">
        <v>96</v>
      </c>
      <c r="C89" s="116">
        <f t="shared" si="3"/>
        <v>0</v>
      </c>
      <c r="D89" s="122"/>
      <c r="E89" s="243"/>
      <c r="F89" s="244">
        <f t="shared" si="4"/>
        <v>0</v>
      </c>
      <c r="G89" s="122"/>
      <c r="H89" s="123"/>
      <c r="I89" s="124">
        <f t="shared" si="5"/>
        <v>0</v>
      </c>
      <c r="J89" s="122"/>
      <c r="K89" s="123"/>
      <c r="L89" s="124">
        <f t="shared" si="6"/>
        <v>0</v>
      </c>
      <c r="M89" s="245"/>
      <c r="N89" s="243"/>
      <c r="O89" s="124">
        <f t="shared" si="7"/>
        <v>0</v>
      </c>
      <c r="P89" s="74"/>
      <c r="R89" s="44"/>
      <c r="S89" s="44"/>
      <c r="T89" s="267"/>
      <c r="V89" s="44"/>
      <c r="W89" s="44"/>
      <c r="X89" s="44"/>
    </row>
    <row r="90" spans="1:24" ht="24">
      <c r="A90" s="246">
        <v>2220</v>
      </c>
      <c r="B90" s="115" t="s">
        <v>97</v>
      </c>
      <c r="C90" s="116">
        <f t="shared" si="3"/>
        <v>200</v>
      </c>
      <c r="D90" s="250">
        <f>SUM(D91:D95)</f>
        <v>200</v>
      </c>
      <c r="E90" s="248">
        <f>SUM(E91:E95)</f>
        <v>0</v>
      </c>
      <c r="F90" s="249">
        <f t="shared" si="4"/>
        <v>200</v>
      </c>
      <c r="G90" s="250">
        <f>SUM(G91:G95)</f>
        <v>0</v>
      </c>
      <c r="H90" s="247">
        <f>SUM(H91:H95)</f>
        <v>0</v>
      </c>
      <c r="I90" s="251">
        <f t="shared" si="5"/>
        <v>0</v>
      </c>
      <c r="J90" s="250">
        <f>SUM(J91:J95)</f>
        <v>0</v>
      </c>
      <c r="K90" s="247">
        <f>SUM(K91:K95)</f>
        <v>0</v>
      </c>
      <c r="L90" s="251">
        <f t="shared" si="6"/>
        <v>0</v>
      </c>
      <c r="M90" s="252">
        <v>0</v>
      </c>
      <c r="N90" s="248">
        <f>SUM(N91:N95)</f>
        <v>0</v>
      </c>
      <c r="O90" s="251">
        <f t="shared" si="7"/>
        <v>0</v>
      </c>
      <c r="P90" s="74"/>
      <c r="R90" s="44"/>
      <c r="S90" s="44"/>
      <c r="T90" s="267"/>
      <c r="V90" s="44"/>
      <c r="W90" s="44"/>
      <c r="X90" s="44"/>
    </row>
    <row r="91" spans="1:24" ht="12">
      <c r="A91" s="66">
        <v>2221</v>
      </c>
      <c r="B91" s="115" t="s">
        <v>98</v>
      </c>
      <c r="C91" s="116">
        <f t="shared" si="3"/>
        <v>0</v>
      </c>
      <c r="D91" s="122"/>
      <c r="E91" s="243"/>
      <c r="F91" s="244">
        <f t="shared" si="4"/>
        <v>0</v>
      </c>
      <c r="G91" s="122"/>
      <c r="H91" s="123"/>
      <c r="I91" s="124">
        <f t="shared" si="5"/>
        <v>0</v>
      </c>
      <c r="J91" s="122"/>
      <c r="K91" s="123"/>
      <c r="L91" s="124">
        <f t="shared" si="6"/>
        <v>0</v>
      </c>
      <c r="M91" s="245"/>
      <c r="N91" s="243"/>
      <c r="O91" s="124">
        <f t="shared" si="7"/>
        <v>0</v>
      </c>
      <c r="P91" s="74"/>
      <c r="R91" s="44"/>
      <c r="S91" s="44"/>
      <c r="T91" s="267"/>
      <c r="V91" s="44"/>
      <c r="W91" s="44"/>
      <c r="X91" s="44"/>
    </row>
    <row r="92" spans="1:24" ht="12">
      <c r="A92" s="66">
        <v>2222</v>
      </c>
      <c r="B92" s="115" t="s">
        <v>99</v>
      </c>
      <c r="C92" s="116">
        <f t="shared" si="3"/>
        <v>0</v>
      </c>
      <c r="D92" s="122"/>
      <c r="E92" s="243"/>
      <c r="F92" s="244">
        <f t="shared" si="4"/>
        <v>0</v>
      </c>
      <c r="G92" s="122"/>
      <c r="H92" s="123"/>
      <c r="I92" s="124">
        <f t="shared" si="5"/>
        <v>0</v>
      </c>
      <c r="J92" s="122"/>
      <c r="K92" s="123"/>
      <c r="L92" s="124">
        <f t="shared" si="6"/>
        <v>0</v>
      </c>
      <c r="M92" s="245"/>
      <c r="N92" s="243"/>
      <c r="O92" s="124">
        <f t="shared" si="7"/>
        <v>0</v>
      </c>
      <c r="P92" s="74"/>
      <c r="R92" s="44"/>
      <c r="S92" s="44"/>
      <c r="T92" s="267"/>
      <c r="V92" s="44"/>
      <c r="W92" s="44"/>
      <c r="X92" s="44"/>
    </row>
    <row r="93" spans="1:24" ht="12">
      <c r="A93" s="66">
        <v>2223</v>
      </c>
      <c r="B93" s="115" t="s">
        <v>100</v>
      </c>
      <c r="C93" s="116">
        <f t="shared" si="3"/>
        <v>200</v>
      </c>
      <c r="D93" s="122">
        <v>200</v>
      </c>
      <c r="E93" s="243"/>
      <c r="F93" s="244">
        <f t="shared" si="4"/>
        <v>200</v>
      </c>
      <c r="G93" s="122"/>
      <c r="H93" s="123"/>
      <c r="I93" s="124">
        <f t="shared" si="5"/>
        <v>0</v>
      </c>
      <c r="J93" s="122"/>
      <c r="K93" s="123"/>
      <c r="L93" s="124">
        <f t="shared" si="6"/>
        <v>0</v>
      </c>
      <c r="M93" s="245"/>
      <c r="N93" s="243"/>
      <c r="O93" s="124">
        <f t="shared" si="7"/>
        <v>0</v>
      </c>
      <c r="P93" s="74"/>
      <c r="R93" s="44"/>
      <c r="S93" s="44"/>
      <c r="T93" s="267"/>
      <c r="V93" s="44"/>
      <c r="W93" s="44"/>
      <c r="X93" s="44"/>
    </row>
    <row r="94" spans="1:24" ht="11.25" customHeight="1">
      <c r="A94" s="66">
        <v>2224</v>
      </c>
      <c r="B94" s="115" t="s">
        <v>101</v>
      </c>
      <c r="C94" s="116">
        <f t="shared" si="3"/>
        <v>0</v>
      </c>
      <c r="D94" s="122"/>
      <c r="E94" s="243"/>
      <c r="F94" s="244">
        <f t="shared" si="4"/>
        <v>0</v>
      </c>
      <c r="G94" s="122"/>
      <c r="H94" s="123"/>
      <c r="I94" s="124">
        <f t="shared" si="5"/>
        <v>0</v>
      </c>
      <c r="J94" s="122"/>
      <c r="K94" s="123"/>
      <c r="L94" s="124">
        <f t="shared" si="6"/>
        <v>0</v>
      </c>
      <c r="M94" s="245"/>
      <c r="N94" s="243"/>
      <c r="O94" s="124">
        <f t="shared" si="7"/>
        <v>0</v>
      </c>
      <c r="P94" s="74"/>
      <c r="R94" s="44"/>
      <c r="S94" s="44"/>
      <c r="T94" s="267"/>
      <c r="V94" s="44"/>
      <c r="W94" s="44"/>
      <c r="X94" s="44"/>
    </row>
    <row r="95" spans="1:24" ht="24">
      <c r="A95" s="66">
        <v>2229</v>
      </c>
      <c r="B95" s="115" t="s">
        <v>102</v>
      </c>
      <c r="C95" s="116">
        <f t="shared" si="3"/>
        <v>0</v>
      </c>
      <c r="D95" s="122"/>
      <c r="E95" s="243"/>
      <c r="F95" s="244">
        <f t="shared" si="4"/>
        <v>0</v>
      </c>
      <c r="G95" s="122"/>
      <c r="H95" s="123"/>
      <c r="I95" s="124">
        <f t="shared" si="5"/>
        <v>0</v>
      </c>
      <c r="J95" s="122"/>
      <c r="K95" s="123"/>
      <c r="L95" s="124">
        <f t="shared" si="6"/>
        <v>0</v>
      </c>
      <c r="M95" s="245"/>
      <c r="N95" s="243"/>
      <c r="O95" s="124">
        <f t="shared" si="7"/>
        <v>0</v>
      </c>
      <c r="P95" s="74"/>
      <c r="R95" s="44"/>
      <c r="S95" s="44"/>
      <c r="T95" s="267"/>
      <c r="V95" s="44"/>
      <c r="W95" s="44"/>
      <c r="X95" s="44"/>
    </row>
    <row r="96" spans="1:24" ht="36">
      <c r="A96" s="246">
        <v>2230</v>
      </c>
      <c r="B96" s="115" t="s">
        <v>103</v>
      </c>
      <c r="C96" s="116">
        <f t="shared" si="3"/>
        <v>59415</v>
      </c>
      <c r="D96" s="250">
        <f>SUM(D97:D103)</f>
        <v>59415</v>
      </c>
      <c r="E96" s="248">
        <f>SUM(E97:E103)</f>
        <v>0</v>
      </c>
      <c r="F96" s="249">
        <f t="shared" si="4"/>
        <v>59415</v>
      </c>
      <c r="G96" s="250">
        <f>SUM(G97:G103)</f>
        <v>0</v>
      </c>
      <c r="H96" s="247">
        <f>SUM(H97:H103)</f>
        <v>0</v>
      </c>
      <c r="I96" s="251">
        <f t="shared" si="5"/>
        <v>0</v>
      </c>
      <c r="J96" s="250">
        <f>SUM(J97:J103)</f>
        <v>0</v>
      </c>
      <c r="K96" s="247">
        <f>SUM(K97:K103)</f>
        <v>0</v>
      </c>
      <c r="L96" s="251">
        <f t="shared" si="6"/>
        <v>0</v>
      </c>
      <c r="M96" s="252">
        <v>0</v>
      </c>
      <c r="N96" s="248">
        <f>SUM(N97:N103)</f>
        <v>0</v>
      </c>
      <c r="O96" s="251">
        <f t="shared" si="7"/>
        <v>0</v>
      </c>
      <c r="P96" s="74"/>
      <c r="R96" s="44"/>
      <c r="S96" s="44"/>
      <c r="T96" s="267"/>
      <c r="V96" s="44"/>
      <c r="W96" s="44"/>
      <c r="X96" s="44"/>
    </row>
    <row r="97" spans="1:24" ht="24">
      <c r="A97" s="66">
        <v>2231</v>
      </c>
      <c r="B97" s="115" t="s">
        <v>104</v>
      </c>
      <c r="C97" s="116">
        <f t="shared" si="3"/>
        <v>15773</v>
      </c>
      <c r="D97" s="122">
        <v>15773</v>
      </c>
      <c r="E97" s="243"/>
      <c r="F97" s="244">
        <f t="shared" si="4"/>
        <v>15773</v>
      </c>
      <c r="G97" s="122"/>
      <c r="H97" s="123"/>
      <c r="I97" s="124">
        <f t="shared" si="5"/>
        <v>0</v>
      </c>
      <c r="J97" s="122"/>
      <c r="K97" s="123"/>
      <c r="L97" s="124">
        <f t="shared" si="6"/>
        <v>0</v>
      </c>
      <c r="M97" s="245"/>
      <c r="N97" s="243"/>
      <c r="O97" s="124">
        <f t="shared" si="7"/>
        <v>0</v>
      </c>
      <c r="P97" s="172"/>
      <c r="R97" s="44"/>
      <c r="S97" s="44"/>
      <c r="T97" s="267"/>
      <c r="V97" s="44"/>
      <c r="W97" s="44"/>
      <c r="X97" s="44"/>
    </row>
    <row r="98" spans="1:24" ht="36">
      <c r="A98" s="66">
        <v>2232</v>
      </c>
      <c r="B98" s="115" t="s">
        <v>105</v>
      </c>
      <c r="C98" s="116">
        <f t="shared" si="3"/>
        <v>0</v>
      </c>
      <c r="D98" s="122">
        <v>0</v>
      </c>
      <c r="E98" s="243"/>
      <c r="F98" s="244">
        <f t="shared" si="4"/>
        <v>0</v>
      </c>
      <c r="G98" s="122"/>
      <c r="H98" s="123"/>
      <c r="I98" s="124">
        <f t="shared" si="5"/>
        <v>0</v>
      </c>
      <c r="J98" s="122"/>
      <c r="K98" s="123"/>
      <c r="L98" s="124">
        <f t="shared" si="6"/>
        <v>0</v>
      </c>
      <c r="M98" s="245"/>
      <c r="N98" s="243"/>
      <c r="O98" s="124">
        <f t="shared" si="7"/>
        <v>0</v>
      </c>
      <c r="P98" s="74"/>
      <c r="R98" s="44"/>
      <c r="S98" s="44"/>
      <c r="T98" s="267"/>
      <c r="V98" s="44"/>
      <c r="W98" s="44"/>
      <c r="X98" s="44"/>
    </row>
    <row r="99" spans="1:24" ht="24">
      <c r="A99" s="56">
        <v>2233</v>
      </c>
      <c r="B99" s="104" t="s">
        <v>106</v>
      </c>
      <c r="C99" s="116">
        <f t="shared" si="3"/>
        <v>0</v>
      </c>
      <c r="D99" s="111"/>
      <c r="E99" s="240"/>
      <c r="F99" s="241">
        <f t="shared" si="4"/>
        <v>0</v>
      </c>
      <c r="G99" s="111"/>
      <c r="H99" s="112"/>
      <c r="I99" s="113">
        <f t="shared" si="5"/>
        <v>0</v>
      </c>
      <c r="J99" s="111"/>
      <c r="K99" s="112"/>
      <c r="L99" s="113">
        <f t="shared" si="6"/>
        <v>0</v>
      </c>
      <c r="M99" s="242"/>
      <c r="N99" s="240"/>
      <c r="O99" s="113">
        <f t="shared" si="7"/>
        <v>0</v>
      </c>
      <c r="P99" s="64"/>
      <c r="R99" s="44"/>
      <c r="S99" s="44"/>
      <c r="T99" s="267"/>
      <c r="V99" s="44"/>
      <c r="W99" s="44"/>
      <c r="X99" s="44"/>
    </row>
    <row r="100" spans="1:24" ht="36">
      <c r="A100" s="66">
        <v>2234</v>
      </c>
      <c r="B100" s="115" t="s">
        <v>107</v>
      </c>
      <c r="C100" s="116">
        <f t="shared" si="3"/>
        <v>0</v>
      </c>
      <c r="D100" s="122"/>
      <c r="E100" s="243"/>
      <c r="F100" s="244">
        <f t="shared" si="4"/>
        <v>0</v>
      </c>
      <c r="G100" s="122"/>
      <c r="H100" s="123"/>
      <c r="I100" s="124">
        <f t="shared" si="5"/>
        <v>0</v>
      </c>
      <c r="J100" s="122"/>
      <c r="K100" s="123"/>
      <c r="L100" s="124">
        <f t="shared" si="6"/>
        <v>0</v>
      </c>
      <c r="M100" s="245"/>
      <c r="N100" s="243"/>
      <c r="O100" s="124">
        <f t="shared" si="7"/>
        <v>0</v>
      </c>
      <c r="P100" s="74"/>
      <c r="R100" s="44"/>
      <c r="S100" s="44"/>
      <c r="T100" s="267"/>
      <c r="V100" s="44"/>
      <c r="W100" s="44"/>
      <c r="X100" s="44"/>
    </row>
    <row r="101" spans="1:24" ht="24">
      <c r="A101" s="66">
        <v>2235</v>
      </c>
      <c r="B101" s="115" t="s">
        <v>108</v>
      </c>
      <c r="C101" s="116">
        <f t="shared" si="3"/>
        <v>0</v>
      </c>
      <c r="D101" s="122"/>
      <c r="E101" s="243"/>
      <c r="F101" s="244">
        <f t="shared" si="4"/>
        <v>0</v>
      </c>
      <c r="G101" s="122"/>
      <c r="H101" s="123"/>
      <c r="I101" s="124">
        <f t="shared" si="5"/>
        <v>0</v>
      </c>
      <c r="J101" s="122"/>
      <c r="K101" s="123"/>
      <c r="L101" s="124">
        <f t="shared" si="6"/>
        <v>0</v>
      </c>
      <c r="M101" s="245"/>
      <c r="N101" s="243"/>
      <c r="O101" s="124">
        <f t="shared" si="7"/>
        <v>0</v>
      </c>
      <c r="P101" s="74"/>
      <c r="R101" s="44"/>
      <c r="S101" s="44"/>
      <c r="T101" s="267"/>
      <c r="V101" s="44"/>
      <c r="W101" s="44"/>
      <c r="X101" s="44"/>
    </row>
    <row r="102" spans="1:24" ht="12">
      <c r="A102" s="66">
        <v>2236</v>
      </c>
      <c r="B102" s="115" t="s">
        <v>109</v>
      </c>
      <c r="C102" s="116">
        <f t="shared" si="3"/>
        <v>0</v>
      </c>
      <c r="D102" s="122"/>
      <c r="E102" s="243"/>
      <c r="F102" s="244">
        <f t="shared" si="4"/>
        <v>0</v>
      </c>
      <c r="G102" s="122"/>
      <c r="H102" s="123"/>
      <c r="I102" s="124">
        <f t="shared" si="5"/>
        <v>0</v>
      </c>
      <c r="J102" s="122"/>
      <c r="K102" s="123"/>
      <c r="L102" s="124">
        <f t="shared" si="6"/>
        <v>0</v>
      </c>
      <c r="M102" s="245"/>
      <c r="N102" s="243"/>
      <c r="O102" s="124">
        <f t="shared" si="7"/>
        <v>0</v>
      </c>
      <c r="P102" s="74"/>
      <c r="R102" s="44"/>
      <c r="S102" s="44"/>
      <c r="T102" s="267"/>
      <c r="V102" s="44"/>
      <c r="W102" s="44"/>
      <c r="X102" s="44"/>
    </row>
    <row r="103" spans="1:24" ht="24">
      <c r="A103" s="66">
        <v>2239</v>
      </c>
      <c r="B103" s="115" t="s">
        <v>110</v>
      </c>
      <c r="C103" s="116">
        <f t="shared" si="3"/>
        <v>43642</v>
      </c>
      <c r="D103" s="122">
        <v>43642</v>
      </c>
      <c r="E103" s="243"/>
      <c r="F103" s="244">
        <f t="shared" si="4"/>
        <v>43642</v>
      </c>
      <c r="G103" s="122"/>
      <c r="H103" s="123"/>
      <c r="I103" s="124">
        <f t="shared" si="5"/>
        <v>0</v>
      </c>
      <c r="J103" s="122"/>
      <c r="K103" s="123"/>
      <c r="L103" s="124">
        <f t="shared" si="6"/>
        <v>0</v>
      </c>
      <c r="M103" s="245"/>
      <c r="N103" s="243"/>
      <c r="O103" s="124">
        <f t="shared" si="7"/>
        <v>0</v>
      </c>
      <c r="P103" s="74"/>
      <c r="R103" s="44"/>
      <c r="S103" s="44"/>
      <c r="T103" s="267"/>
      <c r="V103" s="44"/>
      <c r="W103" s="44"/>
      <c r="X103" s="44"/>
    </row>
    <row r="104" spans="1:24" ht="36">
      <c r="A104" s="246">
        <v>2240</v>
      </c>
      <c r="B104" s="115" t="s">
        <v>111</v>
      </c>
      <c r="C104" s="116">
        <f t="shared" si="3"/>
        <v>700</v>
      </c>
      <c r="D104" s="250">
        <f>SUM(D105:D112)</f>
        <v>700</v>
      </c>
      <c r="E104" s="248">
        <f>SUM(E105:E112)</f>
        <v>0</v>
      </c>
      <c r="F104" s="249">
        <f t="shared" si="4"/>
        <v>700</v>
      </c>
      <c r="G104" s="250">
        <f>SUM(G105:G112)</f>
        <v>0</v>
      </c>
      <c r="H104" s="247">
        <f>SUM(H105:H112)</f>
        <v>0</v>
      </c>
      <c r="I104" s="251">
        <f t="shared" si="5"/>
        <v>0</v>
      </c>
      <c r="J104" s="250">
        <f>SUM(J105:J112)</f>
        <v>0</v>
      </c>
      <c r="K104" s="247">
        <f>SUM(K105:K112)</f>
        <v>0</v>
      </c>
      <c r="L104" s="251">
        <f t="shared" si="6"/>
        <v>0</v>
      </c>
      <c r="M104" s="252">
        <v>0</v>
      </c>
      <c r="N104" s="248">
        <f>SUM(N105:N112)</f>
        <v>0</v>
      </c>
      <c r="O104" s="251">
        <f t="shared" si="7"/>
        <v>0</v>
      </c>
      <c r="P104" s="74"/>
      <c r="R104" s="44"/>
      <c r="S104" s="44"/>
      <c r="T104" s="267"/>
      <c r="V104" s="44"/>
      <c r="W104" s="44"/>
      <c r="X104" s="44"/>
    </row>
    <row r="105" spans="1:24" ht="12">
      <c r="A105" s="66">
        <v>2241</v>
      </c>
      <c r="B105" s="115" t="s">
        <v>112</v>
      </c>
      <c r="C105" s="116">
        <f t="shared" si="3"/>
        <v>0</v>
      </c>
      <c r="D105" s="122"/>
      <c r="E105" s="243"/>
      <c r="F105" s="244">
        <f t="shared" si="4"/>
        <v>0</v>
      </c>
      <c r="G105" s="122"/>
      <c r="H105" s="123"/>
      <c r="I105" s="124">
        <f t="shared" si="5"/>
        <v>0</v>
      </c>
      <c r="J105" s="122"/>
      <c r="K105" s="123"/>
      <c r="L105" s="124">
        <f t="shared" si="6"/>
        <v>0</v>
      </c>
      <c r="M105" s="245"/>
      <c r="N105" s="243"/>
      <c r="O105" s="124">
        <f t="shared" si="7"/>
        <v>0</v>
      </c>
      <c r="P105" s="74"/>
      <c r="R105" s="44"/>
      <c r="S105" s="44"/>
      <c r="T105" s="267"/>
      <c r="V105" s="44"/>
      <c r="W105" s="44"/>
      <c r="X105" s="44"/>
    </row>
    <row r="106" spans="1:24" ht="24">
      <c r="A106" s="66">
        <v>2242</v>
      </c>
      <c r="B106" s="115" t="s">
        <v>113</v>
      </c>
      <c r="C106" s="116">
        <f t="shared" si="3"/>
        <v>0</v>
      </c>
      <c r="D106" s="122"/>
      <c r="E106" s="243"/>
      <c r="F106" s="244">
        <f t="shared" si="4"/>
        <v>0</v>
      </c>
      <c r="G106" s="122"/>
      <c r="H106" s="123"/>
      <c r="I106" s="124">
        <f t="shared" si="5"/>
        <v>0</v>
      </c>
      <c r="J106" s="122"/>
      <c r="K106" s="123"/>
      <c r="L106" s="124">
        <f t="shared" si="6"/>
        <v>0</v>
      </c>
      <c r="M106" s="245"/>
      <c r="N106" s="243"/>
      <c r="O106" s="124">
        <f t="shared" si="7"/>
        <v>0</v>
      </c>
      <c r="P106" s="74"/>
      <c r="R106" s="44"/>
      <c r="S106" s="44"/>
      <c r="T106" s="267"/>
      <c r="V106" s="44"/>
      <c r="W106" s="44"/>
      <c r="X106" s="44"/>
    </row>
    <row r="107" spans="1:24" ht="24">
      <c r="A107" s="66">
        <v>2243</v>
      </c>
      <c r="B107" s="115" t="s">
        <v>114</v>
      </c>
      <c r="C107" s="116">
        <f t="shared" si="3"/>
        <v>0</v>
      </c>
      <c r="D107" s="122"/>
      <c r="E107" s="243"/>
      <c r="F107" s="244">
        <f t="shared" si="4"/>
        <v>0</v>
      </c>
      <c r="G107" s="122"/>
      <c r="H107" s="123"/>
      <c r="I107" s="124">
        <f t="shared" si="5"/>
        <v>0</v>
      </c>
      <c r="J107" s="122"/>
      <c r="K107" s="123"/>
      <c r="L107" s="124">
        <f t="shared" si="6"/>
        <v>0</v>
      </c>
      <c r="M107" s="245"/>
      <c r="N107" s="243"/>
      <c r="O107" s="124">
        <f t="shared" si="7"/>
        <v>0</v>
      </c>
      <c r="P107" s="74"/>
      <c r="R107" s="44"/>
      <c r="S107" s="44"/>
      <c r="T107" s="267"/>
      <c r="V107" s="44"/>
      <c r="W107" s="44"/>
      <c r="X107" s="44"/>
    </row>
    <row r="108" spans="1:24" ht="12">
      <c r="A108" s="66">
        <v>2244</v>
      </c>
      <c r="B108" s="115" t="s">
        <v>115</v>
      </c>
      <c r="C108" s="116">
        <f t="shared" si="3"/>
        <v>0</v>
      </c>
      <c r="D108" s="122"/>
      <c r="E108" s="243"/>
      <c r="F108" s="244">
        <f t="shared" si="4"/>
        <v>0</v>
      </c>
      <c r="G108" s="122"/>
      <c r="H108" s="123"/>
      <c r="I108" s="124">
        <f t="shared" si="5"/>
        <v>0</v>
      </c>
      <c r="J108" s="122"/>
      <c r="K108" s="123"/>
      <c r="L108" s="124">
        <f t="shared" si="6"/>
        <v>0</v>
      </c>
      <c r="M108" s="245"/>
      <c r="N108" s="243"/>
      <c r="O108" s="124">
        <f t="shared" si="7"/>
        <v>0</v>
      </c>
      <c r="P108" s="74"/>
      <c r="R108" s="44"/>
      <c r="S108" s="44"/>
      <c r="T108" s="267"/>
      <c r="V108" s="44"/>
      <c r="W108" s="44"/>
      <c r="X108" s="44"/>
    </row>
    <row r="109" spans="1:24" ht="24">
      <c r="A109" s="66">
        <v>2246</v>
      </c>
      <c r="B109" s="115" t="s">
        <v>116</v>
      </c>
      <c r="C109" s="116">
        <f t="shared" si="3"/>
        <v>0</v>
      </c>
      <c r="D109" s="122"/>
      <c r="E109" s="243"/>
      <c r="F109" s="244">
        <f t="shared" si="4"/>
        <v>0</v>
      </c>
      <c r="G109" s="122"/>
      <c r="H109" s="123"/>
      <c r="I109" s="124">
        <f t="shared" si="5"/>
        <v>0</v>
      </c>
      <c r="J109" s="122"/>
      <c r="K109" s="123"/>
      <c r="L109" s="124">
        <f t="shared" si="6"/>
        <v>0</v>
      </c>
      <c r="M109" s="245"/>
      <c r="N109" s="243"/>
      <c r="O109" s="124">
        <f t="shared" si="7"/>
        <v>0</v>
      </c>
      <c r="P109" s="74"/>
      <c r="R109" s="44"/>
      <c r="S109" s="44"/>
      <c r="T109" s="267"/>
      <c r="V109" s="44"/>
      <c r="W109" s="44"/>
      <c r="X109" s="44"/>
    </row>
    <row r="110" spans="1:24" ht="12">
      <c r="A110" s="66">
        <v>2247</v>
      </c>
      <c r="B110" s="115" t="s">
        <v>117</v>
      </c>
      <c r="C110" s="116">
        <f t="shared" si="3"/>
        <v>0</v>
      </c>
      <c r="D110" s="122"/>
      <c r="E110" s="243"/>
      <c r="F110" s="244">
        <f t="shared" si="4"/>
        <v>0</v>
      </c>
      <c r="G110" s="122"/>
      <c r="H110" s="123"/>
      <c r="I110" s="124">
        <f t="shared" si="5"/>
        <v>0</v>
      </c>
      <c r="J110" s="122"/>
      <c r="K110" s="123"/>
      <c r="L110" s="124">
        <f t="shared" si="6"/>
        <v>0</v>
      </c>
      <c r="M110" s="245"/>
      <c r="N110" s="243"/>
      <c r="O110" s="124">
        <f t="shared" si="7"/>
        <v>0</v>
      </c>
      <c r="P110" s="74"/>
      <c r="R110" s="44"/>
      <c r="S110" s="44"/>
      <c r="T110" s="267"/>
      <c r="V110" s="44"/>
      <c r="W110" s="44"/>
      <c r="X110" s="44"/>
    </row>
    <row r="111" spans="1:24" ht="24">
      <c r="A111" s="66">
        <v>2248</v>
      </c>
      <c r="B111" s="115" t="s">
        <v>118</v>
      </c>
      <c r="C111" s="116">
        <f t="shared" si="3"/>
        <v>700</v>
      </c>
      <c r="D111" s="122">
        <v>700</v>
      </c>
      <c r="E111" s="243"/>
      <c r="F111" s="244">
        <f t="shared" si="4"/>
        <v>700</v>
      </c>
      <c r="G111" s="122"/>
      <c r="H111" s="123"/>
      <c r="I111" s="124">
        <f t="shared" si="5"/>
        <v>0</v>
      </c>
      <c r="J111" s="122"/>
      <c r="K111" s="123"/>
      <c r="L111" s="124">
        <f t="shared" si="6"/>
        <v>0</v>
      </c>
      <c r="M111" s="245"/>
      <c r="N111" s="243"/>
      <c r="O111" s="124">
        <f t="shared" si="7"/>
        <v>0</v>
      </c>
      <c r="P111" s="74"/>
      <c r="R111" s="44"/>
      <c r="S111" s="44"/>
      <c r="T111" s="267"/>
      <c r="V111" s="44"/>
      <c r="W111" s="44"/>
      <c r="X111" s="44"/>
    </row>
    <row r="112" spans="1:24" ht="24">
      <c r="A112" s="66">
        <v>2249</v>
      </c>
      <c r="B112" s="115" t="s">
        <v>119</v>
      </c>
      <c r="C112" s="116">
        <f t="shared" si="3"/>
        <v>0</v>
      </c>
      <c r="D112" s="122"/>
      <c r="E112" s="243"/>
      <c r="F112" s="244">
        <f t="shared" si="4"/>
        <v>0</v>
      </c>
      <c r="G112" s="122"/>
      <c r="H112" s="123"/>
      <c r="I112" s="124">
        <f t="shared" si="5"/>
        <v>0</v>
      </c>
      <c r="J112" s="122"/>
      <c r="K112" s="123"/>
      <c r="L112" s="124">
        <f t="shared" si="6"/>
        <v>0</v>
      </c>
      <c r="M112" s="245"/>
      <c r="N112" s="243"/>
      <c r="O112" s="124">
        <f t="shared" si="7"/>
        <v>0</v>
      </c>
      <c r="P112" s="74"/>
      <c r="R112" s="44"/>
      <c r="S112" s="44"/>
      <c r="T112" s="267"/>
      <c r="V112" s="44"/>
      <c r="W112" s="44"/>
      <c r="X112" s="44"/>
    </row>
    <row r="113" spans="1:24" ht="12">
      <c r="A113" s="246">
        <v>2250</v>
      </c>
      <c r="B113" s="115" t="s">
        <v>120</v>
      </c>
      <c r="C113" s="116">
        <f t="shared" si="3"/>
        <v>0</v>
      </c>
      <c r="D113" s="250">
        <f>SUM(D114:D116)</f>
        <v>0</v>
      </c>
      <c r="E113" s="248">
        <f>SUM(E114:E116)</f>
        <v>0</v>
      </c>
      <c r="F113" s="249">
        <f t="shared" si="4"/>
        <v>0</v>
      </c>
      <c r="G113" s="250">
        <f>SUM(G114:G116)</f>
        <v>0</v>
      </c>
      <c r="H113" s="247">
        <f>SUM(H114:H116)</f>
        <v>0</v>
      </c>
      <c r="I113" s="251">
        <f t="shared" si="5"/>
        <v>0</v>
      </c>
      <c r="J113" s="250">
        <f>SUM(J114:J116)</f>
        <v>0</v>
      </c>
      <c r="K113" s="247">
        <f>SUM(K114:K116)</f>
        <v>0</v>
      </c>
      <c r="L113" s="251">
        <f t="shared" si="6"/>
        <v>0</v>
      </c>
      <c r="M113" s="252">
        <v>0</v>
      </c>
      <c r="N113" s="248">
        <f>SUM(N114:N116)</f>
        <v>0</v>
      </c>
      <c r="O113" s="251">
        <f t="shared" si="7"/>
        <v>0</v>
      </c>
      <c r="P113" s="74"/>
      <c r="R113" s="44"/>
      <c r="S113" s="44"/>
      <c r="T113" s="267"/>
      <c r="V113" s="44"/>
      <c r="W113" s="44"/>
      <c r="X113" s="44"/>
    </row>
    <row r="114" spans="1:24" ht="12">
      <c r="A114" s="66">
        <v>2251</v>
      </c>
      <c r="B114" s="115" t="s">
        <v>121</v>
      </c>
      <c r="C114" s="116">
        <f t="shared" si="3"/>
        <v>0</v>
      </c>
      <c r="D114" s="122"/>
      <c r="E114" s="243"/>
      <c r="F114" s="244">
        <f t="shared" si="4"/>
        <v>0</v>
      </c>
      <c r="G114" s="122"/>
      <c r="H114" s="123"/>
      <c r="I114" s="124">
        <f t="shared" si="5"/>
        <v>0</v>
      </c>
      <c r="J114" s="122"/>
      <c r="K114" s="123"/>
      <c r="L114" s="124">
        <f t="shared" si="6"/>
        <v>0</v>
      </c>
      <c r="M114" s="245"/>
      <c r="N114" s="243"/>
      <c r="O114" s="124">
        <f t="shared" si="7"/>
        <v>0</v>
      </c>
      <c r="P114" s="74"/>
      <c r="R114" s="44"/>
      <c r="S114" s="44"/>
      <c r="T114" s="267"/>
      <c r="V114" s="44"/>
      <c r="W114" s="44"/>
      <c r="X114" s="44"/>
    </row>
    <row r="115" spans="1:24" ht="24">
      <c r="A115" s="66">
        <v>2252</v>
      </c>
      <c r="B115" s="115" t="s">
        <v>122</v>
      </c>
      <c r="C115" s="116">
        <f aca="true" t="shared" si="8" ref="C115:C179">F115+I115+L115+O115</f>
        <v>0</v>
      </c>
      <c r="D115" s="122"/>
      <c r="E115" s="243"/>
      <c r="F115" s="244">
        <f t="shared" si="4"/>
        <v>0</v>
      </c>
      <c r="G115" s="122"/>
      <c r="H115" s="123"/>
      <c r="I115" s="124">
        <f t="shared" si="5"/>
        <v>0</v>
      </c>
      <c r="J115" s="122"/>
      <c r="K115" s="123"/>
      <c r="L115" s="124">
        <f t="shared" si="6"/>
        <v>0</v>
      </c>
      <c r="M115" s="245"/>
      <c r="N115" s="243"/>
      <c r="O115" s="124">
        <f t="shared" si="7"/>
        <v>0</v>
      </c>
      <c r="P115" s="74"/>
      <c r="R115" s="44"/>
      <c r="S115" s="44"/>
      <c r="T115" s="267"/>
      <c r="V115" s="44"/>
      <c r="W115" s="44"/>
      <c r="X115" s="44"/>
    </row>
    <row r="116" spans="1:24" ht="24">
      <c r="A116" s="66">
        <v>2259</v>
      </c>
      <c r="B116" s="115" t="s">
        <v>123</v>
      </c>
      <c r="C116" s="116">
        <f t="shared" si="8"/>
        <v>0</v>
      </c>
      <c r="D116" s="122"/>
      <c r="E116" s="243"/>
      <c r="F116" s="244">
        <f aca="true" t="shared" si="9" ref="F116:F180">D116+E116</f>
        <v>0</v>
      </c>
      <c r="G116" s="122"/>
      <c r="H116" s="123"/>
      <c r="I116" s="124">
        <f aca="true" t="shared" si="10" ref="I116:I180">G116+H116</f>
        <v>0</v>
      </c>
      <c r="J116" s="122"/>
      <c r="K116" s="123"/>
      <c r="L116" s="124">
        <f aca="true" t="shared" si="11" ref="L116:L180">J116+K116</f>
        <v>0</v>
      </c>
      <c r="M116" s="245"/>
      <c r="N116" s="243"/>
      <c r="O116" s="124">
        <f aca="true" t="shared" si="12" ref="O116:O180">M116+N116</f>
        <v>0</v>
      </c>
      <c r="P116" s="74"/>
      <c r="R116" s="44"/>
      <c r="S116" s="44"/>
      <c r="T116" s="267"/>
      <c r="V116" s="44"/>
      <c r="W116" s="44"/>
      <c r="X116" s="44"/>
    </row>
    <row r="117" spans="1:24" ht="12">
      <c r="A117" s="246">
        <v>2260</v>
      </c>
      <c r="B117" s="115" t="s">
        <v>124</v>
      </c>
      <c r="C117" s="116">
        <f t="shared" si="8"/>
        <v>167021</v>
      </c>
      <c r="D117" s="250">
        <f>SUM(D118:D122)</f>
        <v>158830</v>
      </c>
      <c r="E117" s="248">
        <f>SUM(E118:E122)</f>
        <v>-841</v>
      </c>
      <c r="F117" s="249">
        <f t="shared" si="9"/>
        <v>157989</v>
      </c>
      <c r="G117" s="250">
        <f>SUM(G118:G122)</f>
        <v>0</v>
      </c>
      <c r="H117" s="247">
        <f>SUM(H118:H122)</f>
        <v>0</v>
      </c>
      <c r="I117" s="251">
        <f t="shared" si="10"/>
        <v>0</v>
      </c>
      <c r="J117" s="250">
        <f>SUM(J118:J122)</f>
        <v>9032</v>
      </c>
      <c r="K117" s="247">
        <f>SUM(K118:K122)</f>
        <v>0</v>
      </c>
      <c r="L117" s="251">
        <f t="shared" si="11"/>
        <v>9032</v>
      </c>
      <c r="M117" s="252">
        <v>0</v>
      </c>
      <c r="N117" s="248">
        <f>SUM(N118:N122)</f>
        <v>0</v>
      </c>
      <c r="O117" s="251">
        <f t="shared" si="12"/>
        <v>0</v>
      </c>
      <c r="P117" s="74"/>
      <c r="R117" s="44"/>
      <c r="S117" s="44"/>
      <c r="T117" s="267"/>
      <c r="V117" s="44"/>
      <c r="W117" s="44"/>
      <c r="X117" s="44"/>
    </row>
    <row r="118" spans="1:24" ht="12">
      <c r="A118" s="66">
        <v>2261</v>
      </c>
      <c r="B118" s="115" t="s">
        <v>125</v>
      </c>
      <c r="C118" s="116">
        <f t="shared" si="8"/>
        <v>112</v>
      </c>
      <c r="D118" s="122">
        <v>112</v>
      </c>
      <c r="E118" s="243"/>
      <c r="F118" s="244">
        <f t="shared" si="9"/>
        <v>112</v>
      </c>
      <c r="G118" s="122"/>
      <c r="H118" s="123"/>
      <c r="I118" s="124">
        <f t="shared" si="10"/>
        <v>0</v>
      </c>
      <c r="J118" s="122"/>
      <c r="K118" s="123"/>
      <c r="L118" s="124">
        <f t="shared" si="11"/>
        <v>0</v>
      </c>
      <c r="M118" s="245"/>
      <c r="N118" s="243"/>
      <c r="O118" s="124">
        <f t="shared" si="12"/>
        <v>0</v>
      </c>
      <c r="P118" s="74"/>
      <c r="R118" s="44"/>
      <c r="S118" s="44"/>
      <c r="T118" s="267"/>
      <c r="V118" s="44"/>
      <c r="W118" s="44"/>
      <c r="X118" s="44"/>
    </row>
    <row r="119" spans="1:24" ht="12">
      <c r="A119" s="66">
        <v>2262</v>
      </c>
      <c r="B119" s="115" t="s">
        <v>126</v>
      </c>
      <c r="C119" s="116">
        <f t="shared" si="8"/>
        <v>24676</v>
      </c>
      <c r="D119" s="122">
        <f>21411+733</f>
        <v>22144</v>
      </c>
      <c r="E119" s="243"/>
      <c r="F119" s="244">
        <f t="shared" si="9"/>
        <v>22144</v>
      </c>
      <c r="G119" s="122"/>
      <c r="H119" s="123"/>
      <c r="I119" s="124">
        <f t="shared" si="10"/>
        <v>0</v>
      </c>
      <c r="J119" s="122">
        <v>2532</v>
      </c>
      <c r="K119" s="123">
        <v>0</v>
      </c>
      <c r="L119" s="124">
        <f t="shared" si="11"/>
        <v>2532</v>
      </c>
      <c r="M119" s="245"/>
      <c r="N119" s="243"/>
      <c r="O119" s="124">
        <f t="shared" si="12"/>
        <v>0</v>
      </c>
      <c r="P119" s="172"/>
      <c r="R119" s="44"/>
      <c r="S119" s="44"/>
      <c r="T119" s="267"/>
      <c r="V119" s="44"/>
      <c r="W119" s="44"/>
      <c r="X119" s="44"/>
    </row>
    <row r="120" spans="1:24" ht="12">
      <c r="A120" s="66">
        <v>2263</v>
      </c>
      <c r="B120" s="115" t="s">
        <v>127</v>
      </c>
      <c r="C120" s="116">
        <f t="shared" si="8"/>
        <v>0</v>
      </c>
      <c r="D120" s="122"/>
      <c r="E120" s="243"/>
      <c r="F120" s="244">
        <f t="shared" si="9"/>
        <v>0</v>
      </c>
      <c r="G120" s="122"/>
      <c r="H120" s="123"/>
      <c r="I120" s="124">
        <f t="shared" si="10"/>
        <v>0</v>
      </c>
      <c r="J120" s="122"/>
      <c r="K120" s="123"/>
      <c r="L120" s="124">
        <f t="shared" si="11"/>
        <v>0</v>
      </c>
      <c r="M120" s="245"/>
      <c r="N120" s="243"/>
      <c r="O120" s="124">
        <f t="shared" si="12"/>
        <v>0</v>
      </c>
      <c r="P120" s="74"/>
      <c r="R120" s="44"/>
      <c r="S120" s="44"/>
      <c r="T120" s="267"/>
      <c r="V120" s="44"/>
      <c r="W120" s="44"/>
      <c r="X120" s="44"/>
    </row>
    <row r="121" spans="1:24" ht="24">
      <c r="A121" s="66">
        <v>2264</v>
      </c>
      <c r="B121" s="115" t="s">
        <v>128</v>
      </c>
      <c r="C121" s="116">
        <f t="shared" si="8"/>
        <v>139517</v>
      </c>
      <c r="D121" s="122">
        <f>135405-47</f>
        <v>135358</v>
      </c>
      <c r="E121" s="243">
        <v>-841</v>
      </c>
      <c r="F121" s="244">
        <f t="shared" si="9"/>
        <v>134517</v>
      </c>
      <c r="G121" s="122"/>
      <c r="H121" s="123"/>
      <c r="I121" s="124">
        <f t="shared" si="10"/>
        <v>0</v>
      </c>
      <c r="J121" s="122">
        <v>5000</v>
      </c>
      <c r="K121" s="123"/>
      <c r="L121" s="124">
        <f t="shared" si="11"/>
        <v>5000</v>
      </c>
      <c r="M121" s="245"/>
      <c r="N121" s="243"/>
      <c r="O121" s="124">
        <f t="shared" si="12"/>
        <v>0</v>
      </c>
      <c r="P121" s="172" t="s">
        <v>335</v>
      </c>
      <c r="R121" s="44"/>
      <c r="S121" s="44"/>
      <c r="T121" s="267"/>
      <c r="V121" s="44"/>
      <c r="W121" s="44"/>
      <c r="X121" s="44"/>
    </row>
    <row r="122" spans="1:24" ht="12">
      <c r="A122" s="66">
        <v>2269</v>
      </c>
      <c r="B122" s="115" t="s">
        <v>129</v>
      </c>
      <c r="C122" s="116">
        <f t="shared" si="8"/>
        <v>2716</v>
      </c>
      <c r="D122" s="122">
        <v>1216</v>
      </c>
      <c r="E122" s="243"/>
      <c r="F122" s="244">
        <f t="shared" si="9"/>
        <v>1216</v>
      </c>
      <c r="G122" s="122"/>
      <c r="H122" s="123"/>
      <c r="I122" s="124">
        <f t="shared" si="10"/>
        <v>0</v>
      </c>
      <c r="J122" s="122">
        <v>1500</v>
      </c>
      <c r="K122" s="123"/>
      <c r="L122" s="124">
        <f t="shared" si="11"/>
        <v>1500</v>
      </c>
      <c r="M122" s="245"/>
      <c r="N122" s="243"/>
      <c r="O122" s="124">
        <f t="shared" si="12"/>
        <v>0</v>
      </c>
      <c r="P122" s="74"/>
      <c r="R122" s="44"/>
      <c r="S122" s="44"/>
      <c r="T122" s="267"/>
      <c r="V122" s="44"/>
      <c r="W122" s="44"/>
      <c r="X122" s="44"/>
    </row>
    <row r="123" spans="1:24" ht="12">
      <c r="A123" s="246">
        <v>2270</v>
      </c>
      <c r="B123" s="115" t="s">
        <v>130</v>
      </c>
      <c r="C123" s="116">
        <f t="shared" si="8"/>
        <v>220073</v>
      </c>
      <c r="D123" s="250">
        <f>SUM(D124:D128)</f>
        <v>210438</v>
      </c>
      <c r="E123" s="248">
        <f>SUM(E124:E128)</f>
        <v>4517</v>
      </c>
      <c r="F123" s="249">
        <f t="shared" si="9"/>
        <v>214955</v>
      </c>
      <c r="G123" s="250">
        <f>SUM(G124:G128)</f>
        <v>0</v>
      </c>
      <c r="H123" s="247">
        <f>SUM(H124:H128)</f>
        <v>0</v>
      </c>
      <c r="I123" s="251">
        <f t="shared" si="10"/>
        <v>0</v>
      </c>
      <c r="J123" s="250">
        <f>SUM(J124:J128)</f>
        <v>5000</v>
      </c>
      <c r="K123" s="247">
        <f>SUM(K124:K128)</f>
        <v>0</v>
      </c>
      <c r="L123" s="251">
        <f t="shared" si="11"/>
        <v>5000</v>
      </c>
      <c r="M123" s="252">
        <v>118</v>
      </c>
      <c r="N123" s="248">
        <f>SUM(N124:N128)</f>
        <v>0</v>
      </c>
      <c r="O123" s="251">
        <f t="shared" si="12"/>
        <v>118</v>
      </c>
      <c r="P123" s="172"/>
      <c r="R123" s="44"/>
      <c r="S123" s="44"/>
      <c r="T123" s="267"/>
      <c r="V123" s="44"/>
      <c r="W123" s="44"/>
      <c r="X123" s="44"/>
    </row>
    <row r="124" spans="1:24" ht="12">
      <c r="A124" s="66">
        <v>2272</v>
      </c>
      <c r="B124" s="2" t="s">
        <v>131</v>
      </c>
      <c r="C124" s="116">
        <f t="shared" si="8"/>
        <v>0</v>
      </c>
      <c r="D124" s="122"/>
      <c r="E124" s="243"/>
      <c r="F124" s="244">
        <f t="shared" si="9"/>
        <v>0</v>
      </c>
      <c r="G124" s="122"/>
      <c r="H124" s="123"/>
      <c r="I124" s="124">
        <f t="shared" si="10"/>
        <v>0</v>
      </c>
      <c r="J124" s="122"/>
      <c r="K124" s="123"/>
      <c r="L124" s="124">
        <f t="shared" si="11"/>
        <v>0</v>
      </c>
      <c r="M124" s="245"/>
      <c r="N124" s="243"/>
      <c r="O124" s="124">
        <f t="shared" si="12"/>
        <v>0</v>
      </c>
      <c r="P124" s="74"/>
      <c r="R124" s="44"/>
      <c r="S124" s="44"/>
      <c r="T124" s="267"/>
      <c r="V124" s="44"/>
      <c r="W124" s="44"/>
      <c r="X124" s="44"/>
    </row>
    <row r="125" spans="1:24" ht="24">
      <c r="A125" s="66">
        <v>2275</v>
      </c>
      <c r="B125" s="115" t="s">
        <v>132</v>
      </c>
      <c r="C125" s="116">
        <f t="shared" si="8"/>
        <v>0</v>
      </c>
      <c r="D125" s="122">
        <v>0</v>
      </c>
      <c r="E125" s="243"/>
      <c r="F125" s="244">
        <f t="shared" si="9"/>
        <v>0</v>
      </c>
      <c r="G125" s="122"/>
      <c r="H125" s="123"/>
      <c r="I125" s="124">
        <f t="shared" si="10"/>
        <v>0</v>
      </c>
      <c r="J125" s="122"/>
      <c r="K125" s="123"/>
      <c r="L125" s="124">
        <f t="shared" si="11"/>
        <v>0</v>
      </c>
      <c r="M125" s="245"/>
      <c r="N125" s="243"/>
      <c r="O125" s="124">
        <f t="shared" si="12"/>
        <v>0</v>
      </c>
      <c r="P125" s="74"/>
      <c r="R125" s="44"/>
      <c r="S125" s="44"/>
      <c r="T125" s="267"/>
      <c r="V125" s="44"/>
      <c r="W125" s="44"/>
      <c r="X125" s="44"/>
    </row>
    <row r="126" spans="1:24" ht="36">
      <c r="A126" s="66">
        <v>2276</v>
      </c>
      <c r="B126" s="115" t="s">
        <v>133</v>
      </c>
      <c r="C126" s="116">
        <f t="shared" si="8"/>
        <v>0</v>
      </c>
      <c r="D126" s="122"/>
      <c r="E126" s="243"/>
      <c r="F126" s="244">
        <f t="shared" si="9"/>
        <v>0</v>
      </c>
      <c r="G126" s="122"/>
      <c r="H126" s="123"/>
      <c r="I126" s="124">
        <f t="shared" si="10"/>
        <v>0</v>
      </c>
      <c r="J126" s="122"/>
      <c r="K126" s="123"/>
      <c r="L126" s="124">
        <f t="shared" si="11"/>
        <v>0</v>
      </c>
      <c r="M126" s="245"/>
      <c r="N126" s="243"/>
      <c r="O126" s="124">
        <f t="shared" si="12"/>
        <v>0</v>
      </c>
      <c r="P126" s="74"/>
      <c r="R126" s="44"/>
      <c r="S126" s="44"/>
      <c r="T126" s="267"/>
      <c r="V126" s="44"/>
      <c r="W126" s="44"/>
      <c r="X126" s="44"/>
    </row>
    <row r="127" spans="1:24" ht="24" customHeight="1">
      <c r="A127" s="66">
        <v>2278</v>
      </c>
      <c r="B127" s="115" t="s">
        <v>134</v>
      </c>
      <c r="C127" s="116">
        <f t="shared" si="8"/>
        <v>0</v>
      </c>
      <c r="D127" s="122"/>
      <c r="E127" s="243"/>
      <c r="F127" s="244">
        <f t="shared" si="9"/>
        <v>0</v>
      </c>
      <c r="G127" s="122"/>
      <c r="H127" s="123"/>
      <c r="I127" s="124">
        <f t="shared" si="10"/>
        <v>0</v>
      </c>
      <c r="J127" s="122"/>
      <c r="K127" s="123"/>
      <c r="L127" s="124">
        <f t="shared" si="11"/>
        <v>0</v>
      </c>
      <c r="M127" s="245"/>
      <c r="N127" s="243"/>
      <c r="O127" s="124">
        <f t="shared" si="12"/>
        <v>0</v>
      </c>
      <c r="P127" s="74"/>
      <c r="R127" s="44"/>
      <c r="S127" s="44"/>
      <c r="T127" s="267"/>
      <c r="V127" s="44"/>
      <c r="W127" s="44"/>
      <c r="X127" s="44"/>
    </row>
    <row r="128" spans="1:24" ht="24">
      <c r="A128" s="66">
        <v>2279</v>
      </c>
      <c r="B128" s="115" t="s">
        <v>135</v>
      </c>
      <c r="C128" s="116">
        <f t="shared" si="8"/>
        <v>220073</v>
      </c>
      <c r="D128" s="122">
        <f>211871-1433</f>
        <v>210438</v>
      </c>
      <c r="E128" s="243">
        <v>4517</v>
      </c>
      <c r="F128" s="244">
        <f t="shared" si="9"/>
        <v>214955</v>
      </c>
      <c r="G128" s="122"/>
      <c r="H128" s="123"/>
      <c r="I128" s="124">
        <f t="shared" si="10"/>
        <v>0</v>
      </c>
      <c r="J128" s="122">
        <v>5000</v>
      </c>
      <c r="K128" s="123"/>
      <c r="L128" s="124">
        <f t="shared" si="11"/>
        <v>5000</v>
      </c>
      <c r="M128" s="245">
        <v>118</v>
      </c>
      <c r="N128" s="243"/>
      <c r="O128" s="124">
        <f t="shared" si="12"/>
        <v>118</v>
      </c>
      <c r="P128" s="172" t="s">
        <v>335</v>
      </c>
      <c r="R128" s="44"/>
      <c r="S128" s="44"/>
      <c r="T128" s="267"/>
      <c r="V128" s="44"/>
      <c r="W128" s="44"/>
      <c r="X128" s="44"/>
    </row>
    <row r="129" spans="1:24" ht="24">
      <c r="A129" s="260">
        <v>2280</v>
      </c>
      <c r="B129" s="104" t="s">
        <v>136</v>
      </c>
      <c r="C129" s="116">
        <f t="shared" si="8"/>
        <v>0</v>
      </c>
      <c r="D129" s="265">
        <f>SUM(D130)</f>
        <v>0</v>
      </c>
      <c r="E129" s="263">
        <f>SUM(E130)</f>
        <v>0</v>
      </c>
      <c r="F129" s="264">
        <f t="shared" si="9"/>
        <v>0</v>
      </c>
      <c r="G129" s="265">
        <f>SUM(G130)</f>
        <v>0</v>
      </c>
      <c r="H129" s="262">
        <f>SUM(H130)</f>
        <v>0</v>
      </c>
      <c r="I129" s="266">
        <f t="shared" si="10"/>
        <v>0</v>
      </c>
      <c r="J129" s="265">
        <f>SUM(J130)</f>
        <v>0</v>
      </c>
      <c r="K129" s="262">
        <f>SUM(K130)</f>
        <v>0</v>
      </c>
      <c r="L129" s="266">
        <f t="shared" si="11"/>
        <v>0</v>
      </c>
      <c r="M129" s="252">
        <v>0</v>
      </c>
      <c r="N129" s="248">
        <f>SUM(N130)</f>
        <v>0</v>
      </c>
      <c r="O129" s="251">
        <f t="shared" si="12"/>
        <v>0</v>
      </c>
      <c r="P129" s="74"/>
      <c r="R129" s="44"/>
      <c r="S129" s="44"/>
      <c r="T129" s="267"/>
      <c r="V129" s="44"/>
      <c r="W129" s="44"/>
      <c r="X129" s="44"/>
    </row>
    <row r="130" spans="1:24" ht="24">
      <c r="A130" s="66">
        <v>2283</v>
      </c>
      <c r="B130" s="115" t="s">
        <v>137</v>
      </c>
      <c r="C130" s="116">
        <f t="shared" si="8"/>
        <v>0</v>
      </c>
      <c r="D130" s="122"/>
      <c r="E130" s="243"/>
      <c r="F130" s="244">
        <f t="shared" si="9"/>
        <v>0</v>
      </c>
      <c r="G130" s="122"/>
      <c r="H130" s="123"/>
      <c r="I130" s="124">
        <f t="shared" si="10"/>
        <v>0</v>
      </c>
      <c r="J130" s="122"/>
      <c r="K130" s="123"/>
      <c r="L130" s="124">
        <f t="shared" si="11"/>
        <v>0</v>
      </c>
      <c r="M130" s="245"/>
      <c r="N130" s="243"/>
      <c r="O130" s="124">
        <f t="shared" si="12"/>
        <v>0</v>
      </c>
      <c r="P130" s="74"/>
      <c r="R130" s="44"/>
      <c r="S130" s="44"/>
      <c r="T130" s="267"/>
      <c r="V130" s="44"/>
      <c r="W130" s="44"/>
      <c r="X130" s="44"/>
    </row>
    <row r="131" spans="1:24" ht="38.25" customHeight="1">
      <c r="A131" s="88">
        <v>2300</v>
      </c>
      <c r="B131" s="226" t="s">
        <v>138</v>
      </c>
      <c r="C131" s="89">
        <f t="shared" si="8"/>
        <v>52191</v>
      </c>
      <c r="D131" s="100">
        <f>SUM(D132,D137,D141,D142,D145,D152,D160,D161,D164)</f>
        <v>45358</v>
      </c>
      <c r="E131" s="227">
        <f>SUM(E132,E137,E141,E142,E145,E152,E160,E161,E164)</f>
        <v>137</v>
      </c>
      <c r="F131" s="228">
        <f t="shared" si="9"/>
        <v>45495</v>
      </c>
      <c r="G131" s="100">
        <f>SUM(G132,G137,G141,G142,G145,G152,G160,G161,G164)</f>
        <v>0</v>
      </c>
      <c r="H131" s="101">
        <f>SUM(H132,H137,H141,H142,H145,H152,H160,H161,H164)</f>
        <v>0</v>
      </c>
      <c r="I131" s="102">
        <f t="shared" si="10"/>
        <v>0</v>
      </c>
      <c r="J131" s="100">
        <f>SUM(J132,J137,J141,J142,J145,J152,J160,J161,J164)</f>
        <v>6696</v>
      </c>
      <c r="K131" s="101">
        <f>SUM(K132,K137,K141,K142,K145,K152,K160,K161,K164)</f>
        <v>0</v>
      </c>
      <c r="L131" s="102">
        <f t="shared" si="11"/>
        <v>6696</v>
      </c>
      <c r="M131" s="259">
        <v>0</v>
      </c>
      <c r="N131" s="227">
        <f>SUM(N132,N137,N141,N142,N145,N152,N160,N161,N164)</f>
        <v>0</v>
      </c>
      <c r="O131" s="102">
        <f t="shared" si="12"/>
        <v>0</v>
      </c>
      <c r="P131" s="98"/>
      <c r="R131" s="44"/>
      <c r="S131" s="44"/>
      <c r="T131" s="267"/>
      <c r="V131" s="44"/>
      <c r="W131" s="44"/>
      <c r="X131" s="44"/>
    </row>
    <row r="132" spans="1:24" ht="24">
      <c r="A132" s="260">
        <v>2310</v>
      </c>
      <c r="B132" s="104" t="s">
        <v>139</v>
      </c>
      <c r="C132" s="105">
        <f t="shared" si="8"/>
        <v>48254</v>
      </c>
      <c r="D132" s="377">
        <f>SUM(D133:D136)</f>
        <v>44467</v>
      </c>
      <c r="E132" s="262">
        <f>SUM(E133:E136)</f>
        <v>137</v>
      </c>
      <c r="F132" s="264">
        <f t="shared" si="9"/>
        <v>44604</v>
      </c>
      <c r="G132" s="265">
        <f>SUM(G133:G136)</f>
        <v>0</v>
      </c>
      <c r="H132" s="262">
        <f>SUM(H133:H136)</f>
        <v>0</v>
      </c>
      <c r="I132" s="266">
        <f t="shared" si="10"/>
        <v>0</v>
      </c>
      <c r="J132" s="265">
        <f>SUM(J133:J136)</f>
        <v>3650</v>
      </c>
      <c r="K132" s="262">
        <f>SUM(K133:K136)</f>
        <v>0</v>
      </c>
      <c r="L132" s="266">
        <f t="shared" si="11"/>
        <v>3650</v>
      </c>
      <c r="M132" s="267">
        <v>0</v>
      </c>
      <c r="N132" s="263">
        <f>SUM(N133:N136)</f>
        <v>0</v>
      </c>
      <c r="O132" s="266">
        <f t="shared" si="12"/>
        <v>0</v>
      </c>
      <c r="P132" s="64"/>
      <c r="R132" s="44"/>
      <c r="S132" s="44"/>
      <c r="T132" s="267"/>
      <c r="V132" s="44"/>
      <c r="W132" s="44"/>
      <c r="X132" s="44"/>
    </row>
    <row r="133" spans="1:24" ht="12">
      <c r="A133" s="66">
        <v>2311</v>
      </c>
      <c r="B133" s="115" t="s">
        <v>140</v>
      </c>
      <c r="C133" s="116">
        <f t="shared" si="8"/>
        <v>0</v>
      </c>
      <c r="D133" s="122">
        <v>0</v>
      </c>
      <c r="E133" s="243"/>
      <c r="F133" s="244">
        <f t="shared" si="9"/>
        <v>0</v>
      </c>
      <c r="G133" s="122"/>
      <c r="H133" s="123"/>
      <c r="I133" s="124">
        <f t="shared" si="10"/>
        <v>0</v>
      </c>
      <c r="J133" s="122"/>
      <c r="K133" s="123"/>
      <c r="L133" s="124">
        <f t="shared" si="11"/>
        <v>0</v>
      </c>
      <c r="M133" s="245"/>
      <c r="N133" s="243"/>
      <c r="O133" s="124">
        <f t="shared" si="12"/>
        <v>0</v>
      </c>
      <c r="P133" s="74"/>
      <c r="R133" s="44"/>
      <c r="S133" s="44"/>
      <c r="T133" s="267"/>
      <c r="V133" s="44"/>
      <c r="W133" s="44"/>
      <c r="X133" s="44"/>
    </row>
    <row r="134" spans="1:24" ht="12">
      <c r="A134" s="66">
        <v>2312</v>
      </c>
      <c r="B134" s="115" t="s">
        <v>141</v>
      </c>
      <c r="C134" s="116">
        <f t="shared" si="8"/>
        <v>1642</v>
      </c>
      <c r="D134" s="122">
        <v>1192</v>
      </c>
      <c r="E134" s="243"/>
      <c r="F134" s="244">
        <f t="shared" si="9"/>
        <v>1192</v>
      </c>
      <c r="G134" s="122"/>
      <c r="H134" s="123"/>
      <c r="I134" s="124">
        <f t="shared" si="10"/>
        <v>0</v>
      </c>
      <c r="J134" s="122">
        <v>450</v>
      </c>
      <c r="K134" s="123"/>
      <c r="L134" s="124">
        <f t="shared" si="11"/>
        <v>450</v>
      </c>
      <c r="M134" s="245"/>
      <c r="N134" s="243"/>
      <c r="O134" s="124">
        <f t="shared" si="12"/>
        <v>0</v>
      </c>
      <c r="P134" s="172"/>
      <c r="R134" s="44"/>
      <c r="S134" s="44"/>
      <c r="T134" s="267"/>
      <c r="V134" s="44"/>
      <c r="W134" s="44"/>
      <c r="X134" s="44"/>
    </row>
    <row r="135" spans="1:24" ht="12">
      <c r="A135" s="66">
        <v>2313</v>
      </c>
      <c r="B135" s="115" t="s">
        <v>142</v>
      </c>
      <c r="C135" s="116">
        <f t="shared" si="8"/>
        <v>0</v>
      </c>
      <c r="D135" s="122"/>
      <c r="E135" s="243"/>
      <c r="F135" s="244">
        <f t="shared" si="9"/>
        <v>0</v>
      </c>
      <c r="G135" s="122"/>
      <c r="H135" s="123"/>
      <c r="I135" s="124">
        <f t="shared" si="10"/>
        <v>0</v>
      </c>
      <c r="J135" s="122"/>
      <c r="K135" s="123"/>
      <c r="L135" s="124">
        <f t="shared" si="11"/>
        <v>0</v>
      </c>
      <c r="M135" s="245"/>
      <c r="N135" s="243"/>
      <c r="O135" s="124">
        <f t="shared" si="12"/>
        <v>0</v>
      </c>
      <c r="P135" s="74"/>
      <c r="R135" s="44"/>
      <c r="S135" s="44"/>
      <c r="T135" s="267"/>
      <c r="V135" s="44"/>
      <c r="W135" s="44"/>
      <c r="X135" s="44"/>
    </row>
    <row r="136" spans="1:24" ht="33.75" customHeight="1">
      <c r="A136" s="66">
        <v>2314</v>
      </c>
      <c r="B136" s="115" t="s">
        <v>143</v>
      </c>
      <c r="C136" s="116">
        <f t="shared" si="8"/>
        <v>46612</v>
      </c>
      <c r="D136" s="122">
        <f>44135-860</f>
        <v>43275</v>
      </c>
      <c r="E136" s="243">
        <v>137</v>
      </c>
      <c r="F136" s="244">
        <f t="shared" si="9"/>
        <v>43412</v>
      </c>
      <c r="G136" s="122"/>
      <c r="H136" s="123"/>
      <c r="I136" s="124">
        <f t="shared" si="10"/>
        <v>0</v>
      </c>
      <c r="J136" s="122">
        <v>3200</v>
      </c>
      <c r="K136" s="123"/>
      <c r="L136" s="124">
        <f t="shared" si="11"/>
        <v>3200</v>
      </c>
      <c r="M136" s="245"/>
      <c r="N136" s="243"/>
      <c r="O136" s="124">
        <f t="shared" si="12"/>
        <v>0</v>
      </c>
      <c r="P136" s="172" t="s">
        <v>335</v>
      </c>
      <c r="R136" s="44"/>
      <c r="S136" s="44"/>
      <c r="T136" s="267"/>
      <c r="V136" s="44"/>
      <c r="W136" s="44"/>
      <c r="X136" s="44"/>
    </row>
    <row r="137" spans="1:24" ht="12">
      <c r="A137" s="246">
        <v>2320</v>
      </c>
      <c r="B137" s="115" t="s">
        <v>144</v>
      </c>
      <c r="C137" s="116">
        <f t="shared" si="8"/>
        <v>0</v>
      </c>
      <c r="D137" s="250">
        <f>SUM(D138:D140)</f>
        <v>0</v>
      </c>
      <c r="E137" s="248">
        <f>SUM(E138:E140)</f>
        <v>0</v>
      </c>
      <c r="F137" s="249">
        <f t="shared" si="9"/>
        <v>0</v>
      </c>
      <c r="G137" s="250">
        <f>SUM(G138:G140)</f>
        <v>0</v>
      </c>
      <c r="H137" s="247">
        <f>SUM(H138:H140)</f>
        <v>0</v>
      </c>
      <c r="I137" s="251">
        <f t="shared" si="10"/>
        <v>0</v>
      </c>
      <c r="J137" s="250">
        <f>SUM(J138:J140)</f>
        <v>0</v>
      </c>
      <c r="K137" s="247">
        <f>SUM(K138:K140)</f>
        <v>0</v>
      </c>
      <c r="L137" s="251">
        <f t="shared" si="11"/>
        <v>0</v>
      </c>
      <c r="M137" s="252">
        <v>0</v>
      </c>
      <c r="N137" s="248">
        <f>SUM(N138:N140)</f>
        <v>0</v>
      </c>
      <c r="O137" s="251">
        <f t="shared" si="12"/>
        <v>0</v>
      </c>
      <c r="P137" s="74"/>
      <c r="R137" s="44"/>
      <c r="S137" s="44"/>
      <c r="T137" s="267"/>
      <c r="V137" s="44"/>
      <c r="W137" s="44"/>
      <c r="X137" s="44"/>
    </row>
    <row r="138" spans="1:24" ht="12">
      <c r="A138" s="66">
        <v>2321</v>
      </c>
      <c r="B138" s="115" t="s">
        <v>145</v>
      </c>
      <c r="C138" s="116">
        <f t="shared" si="8"/>
        <v>0</v>
      </c>
      <c r="D138" s="122"/>
      <c r="E138" s="243"/>
      <c r="F138" s="244">
        <f t="shared" si="9"/>
        <v>0</v>
      </c>
      <c r="G138" s="122"/>
      <c r="H138" s="123"/>
      <c r="I138" s="124">
        <f t="shared" si="10"/>
        <v>0</v>
      </c>
      <c r="J138" s="122"/>
      <c r="K138" s="123"/>
      <c r="L138" s="124">
        <f t="shared" si="11"/>
        <v>0</v>
      </c>
      <c r="M138" s="245"/>
      <c r="N138" s="243"/>
      <c r="O138" s="124">
        <f t="shared" si="12"/>
        <v>0</v>
      </c>
      <c r="P138" s="74"/>
      <c r="R138" s="44"/>
      <c r="S138" s="44"/>
      <c r="T138" s="267"/>
      <c r="V138" s="44"/>
      <c r="W138" s="44"/>
      <c r="X138" s="44"/>
    </row>
    <row r="139" spans="1:24" ht="12">
      <c r="A139" s="66">
        <v>2322</v>
      </c>
      <c r="B139" s="115" t="s">
        <v>146</v>
      </c>
      <c r="C139" s="116">
        <f t="shared" si="8"/>
        <v>0</v>
      </c>
      <c r="D139" s="122">
        <v>0</v>
      </c>
      <c r="E139" s="243"/>
      <c r="F139" s="244">
        <f t="shared" si="9"/>
        <v>0</v>
      </c>
      <c r="G139" s="122"/>
      <c r="H139" s="123"/>
      <c r="I139" s="124">
        <f t="shared" si="10"/>
        <v>0</v>
      </c>
      <c r="J139" s="122"/>
      <c r="K139" s="123"/>
      <c r="L139" s="124">
        <f t="shared" si="11"/>
        <v>0</v>
      </c>
      <c r="M139" s="245"/>
      <c r="N139" s="243"/>
      <c r="O139" s="124">
        <f t="shared" si="12"/>
        <v>0</v>
      </c>
      <c r="P139" s="74"/>
      <c r="R139" s="44"/>
      <c r="S139" s="44"/>
      <c r="T139" s="267"/>
      <c r="V139" s="44"/>
      <c r="W139" s="44"/>
      <c r="X139" s="44"/>
    </row>
    <row r="140" spans="1:24" ht="10.5" customHeight="1">
      <c r="A140" s="66">
        <v>2329</v>
      </c>
      <c r="B140" s="115" t="s">
        <v>147</v>
      </c>
      <c r="C140" s="116">
        <f t="shared" si="8"/>
        <v>0</v>
      </c>
      <c r="D140" s="122"/>
      <c r="E140" s="243"/>
      <c r="F140" s="244">
        <f t="shared" si="9"/>
        <v>0</v>
      </c>
      <c r="G140" s="122"/>
      <c r="H140" s="123"/>
      <c r="I140" s="124">
        <f t="shared" si="10"/>
        <v>0</v>
      </c>
      <c r="J140" s="122"/>
      <c r="K140" s="123"/>
      <c r="L140" s="124">
        <f t="shared" si="11"/>
        <v>0</v>
      </c>
      <c r="M140" s="245"/>
      <c r="N140" s="243"/>
      <c r="O140" s="124">
        <f t="shared" si="12"/>
        <v>0</v>
      </c>
      <c r="P140" s="74"/>
      <c r="R140" s="44"/>
      <c r="S140" s="44"/>
      <c r="T140" s="267"/>
      <c r="V140" s="44"/>
      <c r="W140" s="44"/>
      <c r="X140" s="44"/>
    </row>
    <row r="141" spans="1:24" ht="12">
      <c r="A141" s="246">
        <v>2330</v>
      </c>
      <c r="B141" s="115" t="s">
        <v>148</v>
      </c>
      <c r="C141" s="116">
        <f t="shared" si="8"/>
        <v>0</v>
      </c>
      <c r="D141" s="122"/>
      <c r="E141" s="243"/>
      <c r="F141" s="244">
        <f t="shared" si="9"/>
        <v>0</v>
      </c>
      <c r="G141" s="122"/>
      <c r="H141" s="123"/>
      <c r="I141" s="124">
        <f t="shared" si="10"/>
        <v>0</v>
      </c>
      <c r="J141" s="122"/>
      <c r="K141" s="123"/>
      <c r="L141" s="124">
        <f t="shared" si="11"/>
        <v>0</v>
      </c>
      <c r="M141" s="245"/>
      <c r="N141" s="243"/>
      <c r="O141" s="124">
        <f t="shared" si="12"/>
        <v>0</v>
      </c>
      <c r="P141" s="74"/>
      <c r="R141" s="44"/>
      <c r="S141" s="44"/>
      <c r="T141" s="267"/>
      <c r="V141" s="44"/>
      <c r="W141" s="44"/>
      <c r="X141" s="44"/>
    </row>
    <row r="142" spans="1:24" ht="48">
      <c r="A142" s="246">
        <v>2340</v>
      </c>
      <c r="B142" s="115" t="s">
        <v>149</v>
      </c>
      <c r="C142" s="116">
        <f t="shared" si="8"/>
        <v>0</v>
      </c>
      <c r="D142" s="250">
        <f>SUM(D143:D144)</f>
        <v>0</v>
      </c>
      <c r="E142" s="248">
        <f>SUM(E143:E144)</f>
        <v>0</v>
      </c>
      <c r="F142" s="249">
        <f t="shared" si="9"/>
        <v>0</v>
      </c>
      <c r="G142" s="250">
        <f>SUM(G143:G144)</f>
        <v>0</v>
      </c>
      <c r="H142" s="247">
        <f>SUM(H143:H144)</f>
        <v>0</v>
      </c>
      <c r="I142" s="251">
        <f t="shared" si="10"/>
        <v>0</v>
      </c>
      <c r="J142" s="250">
        <f>SUM(J143:J144)</f>
        <v>0</v>
      </c>
      <c r="K142" s="247">
        <f>SUM(K143:K144)</f>
        <v>0</v>
      </c>
      <c r="L142" s="251">
        <f t="shared" si="11"/>
        <v>0</v>
      </c>
      <c r="M142" s="252">
        <v>0</v>
      </c>
      <c r="N142" s="248">
        <f>SUM(N143:N144)</f>
        <v>0</v>
      </c>
      <c r="O142" s="251">
        <f t="shared" si="12"/>
        <v>0</v>
      </c>
      <c r="P142" s="74"/>
      <c r="R142" s="44"/>
      <c r="S142" s="44"/>
      <c r="T142" s="267"/>
      <c r="V142" s="44"/>
      <c r="W142" s="44"/>
      <c r="X142" s="44"/>
    </row>
    <row r="143" spans="1:24" ht="12">
      <c r="A143" s="66">
        <v>2341</v>
      </c>
      <c r="B143" s="115" t="s">
        <v>150</v>
      </c>
      <c r="C143" s="116">
        <f t="shared" si="8"/>
        <v>0</v>
      </c>
      <c r="D143" s="122"/>
      <c r="E143" s="243"/>
      <c r="F143" s="244">
        <f t="shared" si="9"/>
        <v>0</v>
      </c>
      <c r="G143" s="122"/>
      <c r="H143" s="123"/>
      <c r="I143" s="124">
        <f t="shared" si="10"/>
        <v>0</v>
      </c>
      <c r="J143" s="122"/>
      <c r="K143" s="123"/>
      <c r="L143" s="124">
        <f t="shared" si="11"/>
        <v>0</v>
      </c>
      <c r="M143" s="245"/>
      <c r="N143" s="243"/>
      <c r="O143" s="124">
        <f t="shared" si="12"/>
        <v>0</v>
      </c>
      <c r="P143" s="74"/>
      <c r="R143" s="44"/>
      <c r="S143" s="44"/>
      <c r="T143" s="267"/>
      <c r="V143" s="44"/>
      <c r="W143" s="44"/>
      <c r="X143" s="44"/>
    </row>
    <row r="144" spans="1:24" ht="24">
      <c r="A144" s="66">
        <v>2344</v>
      </c>
      <c r="B144" s="115" t="s">
        <v>151</v>
      </c>
      <c r="C144" s="116">
        <f t="shared" si="8"/>
        <v>0</v>
      </c>
      <c r="D144" s="122"/>
      <c r="E144" s="243"/>
      <c r="F144" s="244">
        <f t="shared" si="9"/>
        <v>0</v>
      </c>
      <c r="G144" s="122"/>
      <c r="H144" s="123"/>
      <c r="I144" s="124">
        <f t="shared" si="10"/>
        <v>0</v>
      </c>
      <c r="J144" s="122"/>
      <c r="K144" s="123"/>
      <c r="L144" s="124">
        <f t="shared" si="11"/>
        <v>0</v>
      </c>
      <c r="M144" s="245"/>
      <c r="N144" s="243"/>
      <c r="O144" s="124">
        <f t="shared" si="12"/>
        <v>0</v>
      </c>
      <c r="P144" s="74"/>
      <c r="R144" s="44"/>
      <c r="S144" s="44"/>
      <c r="T144" s="267"/>
      <c r="V144" s="44"/>
      <c r="W144" s="44"/>
      <c r="X144" s="44"/>
    </row>
    <row r="145" spans="1:24" ht="24">
      <c r="A145" s="233">
        <v>2350</v>
      </c>
      <c r="B145" s="162" t="s">
        <v>152</v>
      </c>
      <c r="C145" s="116">
        <f t="shared" si="8"/>
        <v>0</v>
      </c>
      <c r="D145" s="237">
        <f>SUM(D146:D151)</f>
        <v>0</v>
      </c>
      <c r="E145" s="235">
        <f>SUM(E146:E151)</f>
        <v>0</v>
      </c>
      <c r="F145" s="236">
        <f t="shared" si="9"/>
        <v>0</v>
      </c>
      <c r="G145" s="237">
        <f>SUM(G146:G151)</f>
        <v>0</v>
      </c>
      <c r="H145" s="234">
        <f>SUM(H146:H151)</f>
        <v>0</v>
      </c>
      <c r="I145" s="238">
        <f t="shared" si="10"/>
        <v>0</v>
      </c>
      <c r="J145" s="237">
        <f>SUM(J146:J151)</f>
        <v>0</v>
      </c>
      <c r="K145" s="234">
        <f>SUM(K146:K151)</f>
        <v>0</v>
      </c>
      <c r="L145" s="238">
        <f t="shared" si="11"/>
        <v>0</v>
      </c>
      <c r="M145" s="239">
        <v>0</v>
      </c>
      <c r="N145" s="235">
        <f>SUM(N146:N151)</f>
        <v>0</v>
      </c>
      <c r="O145" s="238">
        <f t="shared" si="12"/>
        <v>0</v>
      </c>
      <c r="P145" s="172"/>
      <c r="R145" s="44"/>
      <c r="S145" s="44"/>
      <c r="T145" s="267"/>
      <c r="V145" s="44"/>
      <c r="W145" s="44"/>
      <c r="X145" s="44"/>
    </row>
    <row r="146" spans="1:24" ht="12">
      <c r="A146" s="56">
        <v>2351</v>
      </c>
      <c r="B146" s="104" t="s">
        <v>153</v>
      </c>
      <c r="C146" s="116">
        <f t="shared" si="8"/>
        <v>0</v>
      </c>
      <c r="D146" s="111"/>
      <c r="E146" s="240"/>
      <c r="F146" s="241">
        <f t="shared" si="9"/>
        <v>0</v>
      </c>
      <c r="G146" s="111"/>
      <c r="H146" s="112"/>
      <c r="I146" s="113">
        <f t="shared" si="10"/>
        <v>0</v>
      </c>
      <c r="J146" s="111"/>
      <c r="K146" s="112"/>
      <c r="L146" s="113">
        <f t="shared" si="11"/>
        <v>0</v>
      </c>
      <c r="M146" s="242"/>
      <c r="N146" s="240"/>
      <c r="O146" s="113">
        <f t="shared" si="12"/>
        <v>0</v>
      </c>
      <c r="P146" s="64"/>
      <c r="R146" s="44"/>
      <c r="S146" s="44"/>
      <c r="T146" s="267"/>
      <c r="V146" s="44"/>
      <c r="W146" s="44"/>
      <c r="X146" s="44"/>
    </row>
    <row r="147" spans="1:24" ht="12">
      <c r="A147" s="66">
        <v>2352</v>
      </c>
      <c r="B147" s="115" t="s">
        <v>154</v>
      </c>
      <c r="C147" s="116">
        <f t="shared" si="8"/>
        <v>0</v>
      </c>
      <c r="D147" s="122"/>
      <c r="E147" s="243"/>
      <c r="F147" s="244">
        <f t="shared" si="9"/>
        <v>0</v>
      </c>
      <c r="G147" s="122"/>
      <c r="H147" s="123"/>
      <c r="I147" s="124">
        <f t="shared" si="10"/>
        <v>0</v>
      </c>
      <c r="J147" s="122"/>
      <c r="K147" s="123"/>
      <c r="L147" s="124">
        <f t="shared" si="11"/>
        <v>0</v>
      </c>
      <c r="M147" s="245"/>
      <c r="N147" s="243"/>
      <c r="O147" s="124">
        <f t="shared" si="12"/>
        <v>0</v>
      </c>
      <c r="P147" s="74"/>
      <c r="R147" s="44"/>
      <c r="S147" s="44"/>
      <c r="T147" s="267"/>
      <c r="V147" s="44"/>
      <c r="W147" s="44"/>
      <c r="X147" s="44"/>
    </row>
    <row r="148" spans="1:24" ht="24">
      <c r="A148" s="66">
        <v>2353</v>
      </c>
      <c r="B148" s="115" t="s">
        <v>155</v>
      </c>
      <c r="C148" s="116">
        <f t="shared" si="8"/>
        <v>0</v>
      </c>
      <c r="D148" s="122"/>
      <c r="E148" s="243"/>
      <c r="F148" s="244">
        <f t="shared" si="9"/>
        <v>0</v>
      </c>
      <c r="G148" s="122"/>
      <c r="H148" s="123"/>
      <c r="I148" s="124">
        <f t="shared" si="10"/>
        <v>0</v>
      </c>
      <c r="J148" s="122"/>
      <c r="K148" s="123"/>
      <c r="L148" s="124">
        <f t="shared" si="11"/>
        <v>0</v>
      </c>
      <c r="M148" s="245"/>
      <c r="N148" s="243"/>
      <c r="O148" s="124">
        <f t="shared" si="12"/>
        <v>0</v>
      </c>
      <c r="P148" s="74"/>
      <c r="R148" s="44"/>
      <c r="S148" s="44"/>
      <c r="T148" s="267"/>
      <c r="V148" s="44"/>
      <c r="W148" s="44"/>
      <c r="X148" s="44"/>
    </row>
    <row r="149" spans="1:24" ht="24">
      <c r="A149" s="66">
        <v>2354</v>
      </c>
      <c r="B149" s="115" t="s">
        <v>156</v>
      </c>
      <c r="C149" s="116">
        <f t="shared" si="8"/>
        <v>0</v>
      </c>
      <c r="D149" s="122"/>
      <c r="E149" s="243"/>
      <c r="F149" s="244">
        <f t="shared" si="9"/>
        <v>0</v>
      </c>
      <c r="G149" s="122"/>
      <c r="H149" s="123"/>
      <c r="I149" s="124">
        <f t="shared" si="10"/>
        <v>0</v>
      </c>
      <c r="J149" s="122"/>
      <c r="K149" s="123"/>
      <c r="L149" s="124">
        <f t="shared" si="11"/>
        <v>0</v>
      </c>
      <c r="M149" s="245"/>
      <c r="N149" s="243"/>
      <c r="O149" s="124">
        <f t="shared" si="12"/>
        <v>0</v>
      </c>
      <c r="P149" s="74"/>
      <c r="R149" s="44"/>
      <c r="S149" s="44"/>
      <c r="T149" s="267"/>
      <c r="V149" s="44"/>
      <c r="W149" s="44"/>
      <c r="X149" s="44"/>
    </row>
    <row r="150" spans="1:24" ht="24">
      <c r="A150" s="66">
        <v>2355</v>
      </c>
      <c r="B150" s="115" t="s">
        <v>157</v>
      </c>
      <c r="C150" s="116">
        <f t="shared" si="8"/>
        <v>0</v>
      </c>
      <c r="D150" s="122"/>
      <c r="E150" s="243"/>
      <c r="F150" s="244">
        <f t="shared" si="9"/>
        <v>0</v>
      </c>
      <c r="G150" s="122"/>
      <c r="H150" s="123"/>
      <c r="I150" s="124">
        <f t="shared" si="10"/>
        <v>0</v>
      </c>
      <c r="J150" s="122"/>
      <c r="K150" s="123"/>
      <c r="L150" s="124">
        <f t="shared" si="11"/>
        <v>0</v>
      </c>
      <c r="M150" s="245"/>
      <c r="N150" s="243"/>
      <c r="O150" s="124">
        <f t="shared" si="12"/>
        <v>0</v>
      </c>
      <c r="P150" s="74"/>
      <c r="R150" s="44"/>
      <c r="S150" s="44"/>
      <c r="T150" s="267"/>
      <c r="V150" s="44"/>
      <c r="W150" s="44"/>
      <c r="X150" s="44"/>
    </row>
    <row r="151" spans="1:24" ht="24">
      <c r="A151" s="66">
        <v>2359</v>
      </c>
      <c r="B151" s="115" t="s">
        <v>158</v>
      </c>
      <c r="C151" s="116">
        <f t="shared" si="8"/>
        <v>0</v>
      </c>
      <c r="D151" s="122"/>
      <c r="E151" s="243"/>
      <c r="F151" s="244">
        <f t="shared" si="9"/>
        <v>0</v>
      </c>
      <c r="G151" s="122"/>
      <c r="H151" s="123"/>
      <c r="I151" s="124">
        <f t="shared" si="10"/>
        <v>0</v>
      </c>
      <c r="J151" s="122"/>
      <c r="K151" s="123"/>
      <c r="L151" s="124">
        <f t="shared" si="11"/>
        <v>0</v>
      </c>
      <c r="M151" s="245"/>
      <c r="N151" s="243"/>
      <c r="O151" s="124">
        <f t="shared" si="12"/>
        <v>0</v>
      </c>
      <c r="P151" s="74"/>
      <c r="R151" s="44"/>
      <c r="S151" s="44"/>
      <c r="T151" s="267"/>
      <c r="V151" s="44"/>
      <c r="W151" s="44"/>
      <c r="X151" s="44"/>
    </row>
    <row r="152" spans="1:24" ht="24.75" customHeight="1">
      <c r="A152" s="246">
        <v>2360</v>
      </c>
      <c r="B152" s="115" t="s">
        <v>159</v>
      </c>
      <c r="C152" s="116">
        <f t="shared" si="8"/>
        <v>3937</v>
      </c>
      <c r="D152" s="250">
        <f>SUM(D153:D159)</f>
        <v>891</v>
      </c>
      <c r="E152" s="248">
        <f>SUM(E153:E159)</f>
        <v>0</v>
      </c>
      <c r="F152" s="249">
        <f t="shared" si="9"/>
        <v>891</v>
      </c>
      <c r="G152" s="250">
        <f>SUM(G153:G159)</f>
        <v>0</v>
      </c>
      <c r="H152" s="247">
        <f>SUM(H153:H159)</f>
        <v>0</v>
      </c>
      <c r="I152" s="251">
        <f t="shared" si="10"/>
        <v>0</v>
      </c>
      <c r="J152" s="250">
        <f>SUM(J153:J159)</f>
        <v>3046</v>
      </c>
      <c r="K152" s="247">
        <f>SUM(K153:K159)</f>
        <v>0</v>
      </c>
      <c r="L152" s="251">
        <f t="shared" si="11"/>
        <v>3046</v>
      </c>
      <c r="M152" s="252">
        <v>0</v>
      </c>
      <c r="N152" s="248">
        <f>SUM(N153:N159)</f>
        <v>0</v>
      </c>
      <c r="O152" s="251">
        <f t="shared" si="12"/>
        <v>0</v>
      </c>
      <c r="P152" s="74"/>
      <c r="R152" s="44"/>
      <c r="S152" s="44"/>
      <c r="T152" s="267"/>
      <c r="V152" s="44"/>
      <c r="W152" s="44"/>
      <c r="X152" s="44"/>
    </row>
    <row r="153" spans="1:24" ht="12">
      <c r="A153" s="65">
        <v>2361</v>
      </c>
      <c r="B153" s="115" t="s">
        <v>160</v>
      </c>
      <c r="C153" s="116">
        <f t="shared" si="8"/>
        <v>0</v>
      </c>
      <c r="D153" s="122">
        <v>0</v>
      </c>
      <c r="E153" s="243"/>
      <c r="F153" s="244">
        <f t="shared" si="9"/>
        <v>0</v>
      </c>
      <c r="G153" s="122"/>
      <c r="H153" s="123"/>
      <c r="I153" s="124">
        <f t="shared" si="10"/>
        <v>0</v>
      </c>
      <c r="J153" s="122"/>
      <c r="K153" s="123"/>
      <c r="L153" s="124">
        <f t="shared" si="11"/>
        <v>0</v>
      </c>
      <c r="M153" s="245"/>
      <c r="N153" s="243"/>
      <c r="O153" s="124">
        <f t="shared" si="12"/>
        <v>0</v>
      </c>
      <c r="P153" s="74"/>
      <c r="R153" s="44"/>
      <c r="S153" s="44"/>
      <c r="T153" s="267"/>
      <c r="V153" s="44"/>
      <c r="W153" s="44"/>
      <c r="X153" s="44"/>
    </row>
    <row r="154" spans="1:24" ht="24">
      <c r="A154" s="65">
        <v>2362</v>
      </c>
      <c r="B154" s="115" t="s">
        <v>161</v>
      </c>
      <c r="C154" s="116">
        <f t="shared" si="8"/>
        <v>0</v>
      </c>
      <c r="D154" s="122"/>
      <c r="E154" s="243"/>
      <c r="F154" s="244">
        <f t="shared" si="9"/>
        <v>0</v>
      </c>
      <c r="G154" s="122"/>
      <c r="H154" s="123"/>
      <c r="I154" s="124">
        <f t="shared" si="10"/>
        <v>0</v>
      </c>
      <c r="J154" s="122"/>
      <c r="K154" s="123"/>
      <c r="L154" s="124">
        <f t="shared" si="11"/>
        <v>0</v>
      </c>
      <c r="M154" s="245"/>
      <c r="N154" s="243"/>
      <c r="O154" s="124">
        <f t="shared" si="12"/>
        <v>0</v>
      </c>
      <c r="P154" s="74"/>
      <c r="R154" s="44"/>
      <c r="S154" s="44"/>
      <c r="T154" s="267"/>
      <c r="V154" s="44"/>
      <c r="W154" s="44"/>
      <c r="X154" s="44"/>
    </row>
    <row r="155" spans="1:24" ht="12">
      <c r="A155" s="65">
        <v>2363</v>
      </c>
      <c r="B155" s="115" t="s">
        <v>162</v>
      </c>
      <c r="C155" s="116">
        <f t="shared" si="8"/>
        <v>3937</v>
      </c>
      <c r="D155" s="122">
        <v>891</v>
      </c>
      <c r="E155" s="243"/>
      <c r="F155" s="244">
        <f t="shared" si="9"/>
        <v>891</v>
      </c>
      <c r="G155" s="122"/>
      <c r="H155" s="123"/>
      <c r="I155" s="124">
        <f t="shared" si="10"/>
        <v>0</v>
      </c>
      <c r="J155" s="122">
        <v>3046</v>
      </c>
      <c r="K155" s="123"/>
      <c r="L155" s="124">
        <f t="shared" si="11"/>
        <v>3046</v>
      </c>
      <c r="M155" s="245"/>
      <c r="N155" s="243"/>
      <c r="O155" s="124">
        <f t="shared" si="12"/>
        <v>0</v>
      </c>
      <c r="P155" s="172"/>
      <c r="R155" s="44"/>
      <c r="S155" s="44"/>
      <c r="T155" s="267"/>
      <c r="V155" s="44"/>
      <c r="W155" s="44"/>
      <c r="X155" s="44"/>
    </row>
    <row r="156" spans="1:24" ht="12">
      <c r="A156" s="65">
        <v>2364</v>
      </c>
      <c r="B156" s="115" t="s">
        <v>163</v>
      </c>
      <c r="C156" s="116">
        <f t="shared" si="8"/>
        <v>0</v>
      </c>
      <c r="D156" s="122"/>
      <c r="E156" s="243"/>
      <c r="F156" s="244">
        <f t="shared" si="9"/>
        <v>0</v>
      </c>
      <c r="G156" s="122"/>
      <c r="H156" s="123"/>
      <c r="I156" s="124">
        <f t="shared" si="10"/>
        <v>0</v>
      </c>
      <c r="J156" s="122"/>
      <c r="K156" s="123"/>
      <c r="L156" s="124">
        <f t="shared" si="11"/>
        <v>0</v>
      </c>
      <c r="M156" s="245"/>
      <c r="N156" s="243"/>
      <c r="O156" s="124">
        <f t="shared" si="12"/>
        <v>0</v>
      </c>
      <c r="P156" s="74"/>
      <c r="R156" s="44"/>
      <c r="S156" s="44"/>
      <c r="T156" s="267"/>
      <c r="V156" s="44"/>
      <c r="W156" s="44"/>
      <c r="X156" s="44"/>
    </row>
    <row r="157" spans="1:24" ht="12.75" customHeight="1">
      <c r="A157" s="65">
        <v>2365</v>
      </c>
      <c r="B157" s="115" t="s">
        <v>164</v>
      </c>
      <c r="C157" s="116">
        <f t="shared" si="8"/>
        <v>0</v>
      </c>
      <c r="D157" s="122"/>
      <c r="E157" s="243"/>
      <c r="F157" s="244">
        <f t="shared" si="9"/>
        <v>0</v>
      </c>
      <c r="G157" s="122"/>
      <c r="H157" s="123"/>
      <c r="I157" s="124">
        <f t="shared" si="10"/>
        <v>0</v>
      </c>
      <c r="J157" s="122"/>
      <c r="K157" s="123"/>
      <c r="L157" s="124">
        <f t="shared" si="11"/>
        <v>0</v>
      </c>
      <c r="M157" s="245"/>
      <c r="N157" s="243"/>
      <c r="O157" s="124">
        <f t="shared" si="12"/>
        <v>0</v>
      </c>
      <c r="P157" s="74"/>
      <c r="R157" s="44"/>
      <c r="S157" s="44"/>
      <c r="T157" s="267"/>
      <c r="V157" s="44"/>
      <c r="W157" s="44"/>
      <c r="X157" s="44"/>
    </row>
    <row r="158" spans="1:24" ht="42.75" customHeight="1">
      <c r="A158" s="65">
        <v>2366</v>
      </c>
      <c r="B158" s="115" t="s">
        <v>165</v>
      </c>
      <c r="C158" s="116">
        <f t="shared" si="8"/>
        <v>0</v>
      </c>
      <c r="D158" s="122"/>
      <c r="E158" s="243"/>
      <c r="F158" s="244">
        <f t="shared" si="9"/>
        <v>0</v>
      </c>
      <c r="G158" s="122"/>
      <c r="H158" s="123"/>
      <c r="I158" s="124">
        <f t="shared" si="10"/>
        <v>0</v>
      </c>
      <c r="J158" s="122"/>
      <c r="K158" s="123"/>
      <c r="L158" s="124">
        <f t="shared" si="11"/>
        <v>0</v>
      </c>
      <c r="M158" s="245"/>
      <c r="N158" s="243"/>
      <c r="O158" s="124">
        <f t="shared" si="12"/>
        <v>0</v>
      </c>
      <c r="P158" s="74"/>
      <c r="R158" s="44"/>
      <c r="S158" s="44"/>
      <c r="T158" s="267"/>
      <c r="V158" s="44"/>
      <c r="W158" s="44"/>
      <c r="X158" s="44"/>
    </row>
    <row r="159" spans="1:24" ht="48">
      <c r="A159" s="65">
        <v>2369</v>
      </c>
      <c r="B159" s="115" t="s">
        <v>166</v>
      </c>
      <c r="C159" s="116">
        <f t="shared" si="8"/>
        <v>0</v>
      </c>
      <c r="D159" s="122"/>
      <c r="E159" s="243"/>
      <c r="F159" s="244">
        <f t="shared" si="9"/>
        <v>0</v>
      </c>
      <c r="G159" s="122"/>
      <c r="H159" s="123"/>
      <c r="I159" s="124">
        <f t="shared" si="10"/>
        <v>0</v>
      </c>
      <c r="J159" s="122"/>
      <c r="K159" s="123"/>
      <c r="L159" s="124">
        <f t="shared" si="11"/>
        <v>0</v>
      </c>
      <c r="M159" s="245"/>
      <c r="N159" s="243"/>
      <c r="O159" s="124">
        <f t="shared" si="12"/>
        <v>0</v>
      </c>
      <c r="P159" s="74"/>
      <c r="R159" s="44"/>
      <c r="S159" s="44"/>
      <c r="T159" s="267"/>
      <c r="V159" s="44"/>
      <c r="W159" s="44"/>
      <c r="X159" s="44"/>
    </row>
    <row r="160" spans="1:24" ht="12">
      <c r="A160" s="233">
        <v>2370</v>
      </c>
      <c r="B160" s="162" t="s">
        <v>167</v>
      </c>
      <c r="C160" s="116">
        <f t="shared" si="8"/>
        <v>0</v>
      </c>
      <c r="D160" s="256"/>
      <c r="E160" s="254"/>
      <c r="F160" s="255">
        <f t="shared" si="9"/>
        <v>0</v>
      </c>
      <c r="G160" s="256"/>
      <c r="H160" s="253"/>
      <c r="I160" s="257">
        <f t="shared" si="10"/>
        <v>0</v>
      </c>
      <c r="J160" s="256"/>
      <c r="K160" s="253"/>
      <c r="L160" s="257">
        <f t="shared" si="11"/>
        <v>0</v>
      </c>
      <c r="M160" s="258"/>
      <c r="N160" s="254"/>
      <c r="O160" s="257">
        <f t="shared" si="12"/>
        <v>0</v>
      </c>
      <c r="P160" s="172"/>
      <c r="R160" s="44"/>
      <c r="S160" s="44"/>
      <c r="T160" s="267"/>
      <c r="V160" s="44"/>
      <c r="W160" s="44"/>
      <c r="X160" s="44"/>
    </row>
    <row r="161" spans="1:24" ht="12">
      <c r="A161" s="233">
        <v>2380</v>
      </c>
      <c r="B161" s="162" t="s">
        <v>168</v>
      </c>
      <c r="C161" s="116">
        <f t="shared" si="8"/>
        <v>0</v>
      </c>
      <c r="D161" s="237">
        <f>SUM(D162:D163)</f>
        <v>0</v>
      </c>
      <c r="E161" s="235">
        <f>SUM(E162:E163)</f>
        <v>0</v>
      </c>
      <c r="F161" s="236">
        <f t="shared" si="9"/>
        <v>0</v>
      </c>
      <c r="G161" s="237">
        <f>SUM(G162:G163)</f>
        <v>0</v>
      </c>
      <c r="H161" s="234">
        <f>SUM(H162:H163)</f>
        <v>0</v>
      </c>
      <c r="I161" s="238">
        <f t="shared" si="10"/>
        <v>0</v>
      </c>
      <c r="J161" s="237">
        <f>SUM(J162:J163)</f>
        <v>0</v>
      </c>
      <c r="K161" s="234">
        <f>SUM(K162:K163)</f>
        <v>0</v>
      </c>
      <c r="L161" s="238">
        <f t="shared" si="11"/>
        <v>0</v>
      </c>
      <c r="M161" s="239">
        <v>0</v>
      </c>
      <c r="N161" s="235">
        <f>SUM(N162:N163)</f>
        <v>0</v>
      </c>
      <c r="O161" s="238">
        <f t="shared" si="12"/>
        <v>0</v>
      </c>
      <c r="P161" s="172"/>
      <c r="R161" s="44"/>
      <c r="S161" s="44"/>
      <c r="T161" s="267"/>
      <c r="V161" s="44"/>
      <c r="W161" s="44"/>
      <c r="X161" s="44"/>
    </row>
    <row r="162" spans="1:24" ht="12">
      <c r="A162" s="55">
        <v>2381</v>
      </c>
      <c r="B162" s="104" t="s">
        <v>169</v>
      </c>
      <c r="C162" s="116">
        <f t="shared" si="8"/>
        <v>0</v>
      </c>
      <c r="D162" s="111"/>
      <c r="E162" s="240"/>
      <c r="F162" s="241">
        <f t="shared" si="9"/>
        <v>0</v>
      </c>
      <c r="G162" s="111"/>
      <c r="H162" s="112"/>
      <c r="I162" s="113">
        <f t="shared" si="10"/>
        <v>0</v>
      </c>
      <c r="J162" s="111"/>
      <c r="K162" s="112"/>
      <c r="L162" s="113">
        <f t="shared" si="11"/>
        <v>0</v>
      </c>
      <c r="M162" s="242"/>
      <c r="N162" s="240"/>
      <c r="O162" s="113">
        <f t="shared" si="12"/>
        <v>0</v>
      </c>
      <c r="P162" s="64"/>
      <c r="R162" s="44"/>
      <c r="S162" s="44"/>
      <c r="T162" s="267"/>
      <c r="V162" s="44"/>
      <c r="W162" s="44"/>
      <c r="X162" s="44"/>
    </row>
    <row r="163" spans="1:24" ht="24">
      <c r="A163" s="65">
        <v>2389</v>
      </c>
      <c r="B163" s="115" t="s">
        <v>170</v>
      </c>
      <c r="C163" s="116">
        <f t="shared" si="8"/>
        <v>0</v>
      </c>
      <c r="D163" s="122"/>
      <c r="E163" s="243"/>
      <c r="F163" s="244">
        <f t="shared" si="9"/>
        <v>0</v>
      </c>
      <c r="G163" s="122"/>
      <c r="H163" s="123"/>
      <c r="I163" s="124">
        <f t="shared" si="10"/>
        <v>0</v>
      </c>
      <c r="J163" s="122"/>
      <c r="K163" s="123"/>
      <c r="L163" s="124">
        <f t="shared" si="11"/>
        <v>0</v>
      </c>
      <c r="M163" s="245"/>
      <c r="N163" s="243"/>
      <c r="O163" s="124">
        <f t="shared" si="12"/>
        <v>0</v>
      </c>
      <c r="P163" s="74"/>
      <c r="R163" s="44"/>
      <c r="S163" s="44"/>
      <c r="T163" s="267"/>
      <c r="V163" s="44"/>
      <c r="W163" s="44"/>
      <c r="X163" s="44"/>
    </row>
    <row r="164" spans="1:24" ht="12">
      <c r="A164" s="233">
        <v>2390</v>
      </c>
      <c r="B164" s="162" t="s">
        <v>171</v>
      </c>
      <c r="C164" s="116">
        <f t="shared" si="8"/>
        <v>0</v>
      </c>
      <c r="D164" s="256">
        <v>0</v>
      </c>
      <c r="E164" s="254"/>
      <c r="F164" s="255">
        <f t="shared" si="9"/>
        <v>0</v>
      </c>
      <c r="G164" s="256"/>
      <c r="H164" s="253"/>
      <c r="I164" s="257">
        <f t="shared" si="10"/>
        <v>0</v>
      </c>
      <c r="J164" s="256">
        <v>0</v>
      </c>
      <c r="K164" s="253"/>
      <c r="L164" s="257">
        <f t="shared" si="11"/>
        <v>0</v>
      </c>
      <c r="M164" s="258"/>
      <c r="N164" s="254"/>
      <c r="O164" s="257">
        <f t="shared" si="12"/>
        <v>0</v>
      </c>
      <c r="P164" s="172"/>
      <c r="R164" s="44"/>
      <c r="S164" s="44"/>
      <c r="T164" s="267"/>
      <c r="V164" s="44"/>
      <c r="W164" s="44"/>
      <c r="X164" s="44"/>
    </row>
    <row r="165" spans="1:24" ht="12">
      <c r="A165" s="88">
        <v>2400</v>
      </c>
      <c r="B165" s="226" t="s">
        <v>172</v>
      </c>
      <c r="C165" s="89">
        <f t="shared" si="8"/>
        <v>0</v>
      </c>
      <c r="D165" s="276"/>
      <c r="E165" s="274"/>
      <c r="F165" s="275">
        <f t="shared" si="9"/>
        <v>0</v>
      </c>
      <c r="G165" s="276"/>
      <c r="H165" s="273"/>
      <c r="I165" s="277">
        <f t="shared" si="10"/>
        <v>0</v>
      </c>
      <c r="J165" s="276"/>
      <c r="K165" s="273"/>
      <c r="L165" s="277">
        <f t="shared" si="11"/>
        <v>0</v>
      </c>
      <c r="M165" s="278"/>
      <c r="N165" s="274"/>
      <c r="O165" s="277">
        <f t="shared" si="12"/>
        <v>0</v>
      </c>
      <c r="P165" s="98"/>
      <c r="R165" s="44"/>
      <c r="S165" s="44"/>
      <c r="T165" s="267"/>
      <c r="V165" s="44"/>
      <c r="W165" s="44"/>
      <c r="X165" s="44"/>
    </row>
    <row r="166" spans="1:24" ht="24">
      <c r="A166" s="88">
        <v>2500</v>
      </c>
      <c r="B166" s="226" t="s">
        <v>173</v>
      </c>
      <c r="C166" s="89">
        <f t="shared" si="8"/>
        <v>0</v>
      </c>
      <c r="D166" s="100">
        <f>SUM(D167,D172)</f>
        <v>0</v>
      </c>
      <c r="E166" s="227">
        <f>SUM(E167,E172)</f>
        <v>0</v>
      </c>
      <c r="F166" s="228">
        <f t="shared" si="9"/>
        <v>0</v>
      </c>
      <c r="G166" s="100">
        <f>SUM(G167,G172)</f>
        <v>0</v>
      </c>
      <c r="H166" s="101">
        <f>SUM(H167,H172)</f>
        <v>0</v>
      </c>
      <c r="I166" s="102">
        <f t="shared" si="10"/>
        <v>0</v>
      </c>
      <c r="J166" s="100">
        <f>SUM(J167,J172)</f>
        <v>0</v>
      </c>
      <c r="K166" s="101">
        <f>SUM(K167,K172)</f>
        <v>0</v>
      </c>
      <c r="L166" s="102">
        <f t="shared" si="11"/>
        <v>0</v>
      </c>
      <c r="M166" s="229">
        <v>0</v>
      </c>
      <c r="N166" s="230">
        <f>SUM(N167,N172)</f>
        <v>0</v>
      </c>
      <c r="O166" s="231">
        <f t="shared" si="12"/>
        <v>0</v>
      </c>
      <c r="P166" s="232"/>
      <c r="R166" s="44"/>
      <c r="S166" s="44"/>
      <c r="T166" s="267"/>
      <c r="V166" s="44"/>
      <c r="W166" s="44"/>
      <c r="X166" s="44"/>
    </row>
    <row r="167" spans="1:24" ht="16.5" customHeight="1">
      <c r="A167" s="260">
        <v>2510</v>
      </c>
      <c r="B167" s="104" t="s">
        <v>174</v>
      </c>
      <c r="C167" s="105">
        <f t="shared" si="8"/>
        <v>0</v>
      </c>
      <c r="D167" s="265">
        <f>SUM(D168:D171)</f>
        <v>0</v>
      </c>
      <c r="E167" s="263">
        <f>SUM(E168:E171)</f>
        <v>0</v>
      </c>
      <c r="F167" s="264">
        <f t="shared" si="9"/>
        <v>0</v>
      </c>
      <c r="G167" s="265">
        <f>SUM(G168:G171)</f>
        <v>0</v>
      </c>
      <c r="H167" s="262">
        <f>SUM(H168:H171)</f>
        <v>0</v>
      </c>
      <c r="I167" s="266">
        <f t="shared" si="10"/>
        <v>0</v>
      </c>
      <c r="J167" s="265">
        <f>SUM(J168:J171)</f>
        <v>0</v>
      </c>
      <c r="K167" s="262">
        <f>SUM(K168:K171)</f>
        <v>0</v>
      </c>
      <c r="L167" s="266">
        <f t="shared" si="11"/>
        <v>0</v>
      </c>
      <c r="M167" s="279">
        <v>0</v>
      </c>
      <c r="N167" s="280">
        <f>SUM(N168:N171)</f>
        <v>0</v>
      </c>
      <c r="O167" s="281">
        <f t="shared" si="12"/>
        <v>0</v>
      </c>
      <c r="P167" s="138"/>
      <c r="R167" s="44"/>
      <c r="S167" s="44"/>
      <c r="T167" s="267"/>
      <c r="V167" s="44"/>
      <c r="W167" s="44"/>
      <c r="X167" s="44"/>
    </row>
    <row r="168" spans="1:24" ht="24">
      <c r="A168" s="66">
        <v>2512</v>
      </c>
      <c r="B168" s="115" t="s">
        <v>175</v>
      </c>
      <c r="C168" s="116">
        <f t="shared" si="8"/>
        <v>0</v>
      </c>
      <c r="D168" s="122"/>
      <c r="E168" s="243"/>
      <c r="F168" s="244">
        <f t="shared" si="9"/>
        <v>0</v>
      </c>
      <c r="G168" s="122"/>
      <c r="H168" s="123"/>
      <c r="I168" s="124">
        <f t="shared" si="10"/>
        <v>0</v>
      </c>
      <c r="J168" s="122"/>
      <c r="K168" s="123"/>
      <c r="L168" s="124">
        <f t="shared" si="11"/>
        <v>0</v>
      </c>
      <c r="M168" s="245"/>
      <c r="N168" s="243"/>
      <c r="O168" s="124">
        <f t="shared" si="12"/>
        <v>0</v>
      </c>
      <c r="P168" s="74"/>
      <c r="R168" s="44"/>
      <c r="S168" s="44"/>
      <c r="T168" s="267"/>
      <c r="V168" s="44"/>
      <c r="W168" s="44"/>
      <c r="X168" s="44"/>
    </row>
    <row r="169" spans="1:24" ht="36">
      <c r="A169" s="66">
        <v>2513</v>
      </c>
      <c r="B169" s="115" t="s">
        <v>176</v>
      </c>
      <c r="C169" s="116">
        <f t="shared" si="8"/>
        <v>0</v>
      </c>
      <c r="D169" s="122"/>
      <c r="E169" s="243"/>
      <c r="F169" s="244">
        <f t="shared" si="9"/>
        <v>0</v>
      </c>
      <c r="G169" s="122"/>
      <c r="H169" s="123"/>
      <c r="I169" s="124">
        <f t="shared" si="10"/>
        <v>0</v>
      </c>
      <c r="J169" s="122"/>
      <c r="K169" s="123"/>
      <c r="L169" s="124">
        <f t="shared" si="11"/>
        <v>0</v>
      </c>
      <c r="M169" s="245"/>
      <c r="N169" s="243"/>
      <c r="O169" s="124">
        <f t="shared" si="12"/>
        <v>0</v>
      </c>
      <c r="P169" s="74"/>
      <c r="R169" s="44"/>
      <c r="S169" s="44"/>
      <c r="T169" s="267"/>
      <c r="V169" s="44"/>
      <c r="W169" s="44"/>
      <c r="X169" s="44"/>
    </row>
    <row r="170" spans="1:24" ht="24">
      <c r="A170" s="66">
        <v>2515</v>
      </c>
      <c r="B170" s="115" t="s">
        <v>177</v>
      </c>
      <c r="C170" s="116">
        <f t="shared" si="8"/>
        <v>0</v>
      </c>
      <c r="D170" s="122"/>
      <c r="E170" s="243"/>
      <c r="F170" s="244">
        <f t="shared" si="9"/>
        <v>0</v>
      </c>
      <c r="G170" s="122"/>
      <c r="H170" s="123"/>
      <c r="I170" s="124">
        <f t="shared" si="10"/>
        <v>0</v>
      </c>
      <c r="J170" s="122"/>
      <c r="K170" s="123"/>
      <c r="L170" s="124">
        <f t="shared" si="11"/>
        <v>0</v>
      </c>
      <c r="M170" s="245"/>
      <c r="N170" s="243"/>
      <c r="O170" s="124">
        <f t="shared" si="12"/>
        <v>0</v>
      </c>
      <c r="P170" s="74"/>
      <c r="R170" s="44"/>
      <c r="S170" s="44"/>
      <c r="T170" s="267"/>
      <c r="V170" s="44"/>
      <c r="W170" s="44"/>
      <c r="X170" s="44"/>
    </row>
    <row r="171" spans="1:24" ht="24">
      <c r="A171" s="66">
        <v>2519</v>
      </c>
      <c r="B171" s="115" t="s">
        <v>178</v>
      </c>
      <c r="C171" s="116">
        <f t="shared" si="8"/>
        <v>0</v>
      </c>
      <c r="D171" s="122"/>
      <c r="E171" s="243"/>
      <c r="F171" s="244">
        <f t="shared" si="9"/>
        <v>0</v>
      </c>
      <c r="G171" s="122"/>
      <c r="H171" s="123"/>
      <c r="I171" s="124">
        <f t="shared" si="10"/>
        <v>0</v>
      </c>
      <c r="J171" s="122"/>
      <c r="K171" s="123"/>
      <c r="L171" s="124">
        <f t="shared" si="11"/>
        <v>0</v>
      </c>
      <c r="M171" s="245"/>
      <c r="N171" s="243"/>
      <c r="O171" s="124">
        <f t="shared" si="12"/>
        <v>0</v>
      </c>
      <c r="P171" s="74"/>
      <c r="R171" s="44"/>
      <c r="S171" s="44"/>
      <c r="T171" s="267"/>
      <c r="V171" s="44"/>
      <c r="W171" s="44"/>
      <c r="X171" s="44"/>
    </row>
    <row r="172" spans="1:24" ht="24">
      <c r="A172" s="246">
        <v>2520</v>
      </c>
      <c r="B172" s="115" t="s">
        <v>179</v>
      </c>
      <c r="C172" s="116">
        <f t="shared" si="8"/>
        <v>0</v>
      </c>
      <c r="D172" s="122"/>
      <c r="E172" s="243"/>
      <c r="F172" s="244">
        <f t="shared" si="9"/>
        <v>0</v>
      </c>
      <c r="G172" s="122"/>
      <c r="H172" s="123"/>
      <c r="I172" s="124">
        <f t="shared" si="10"/>
        <v>0</v>
      </c>
      <c r="J172" s="122"/>
      <c r="K172" s="123"/>
      <c r="L172" s="124">
        <f t="shared" si="11"/>
        <v>0</v>
      </c>
      <c r="M172" s="245"/>
      <c r="N172" s="243"/>
      <c r="O172" s="124">
        <f t="shared" si="12"/>
        <v>0</v>
      </c>
      <c r="P172" s="74"/>
      <c r="R172" s="44"/>
      <c r="S172" s="44"/>
      <c r="T172" s="267"/>
      <c r="V172" s="44"/>
      <c r="W172" s="44"/>
      <c r="X172" s="44"/>
    </row>
    <row r="173" spans="1:24" s="282" customFormat="1" ht="48">
      <c r="A173" s="26">
        <v>2800</v>
      </c>
      <c r="B173" s="104" t="s">
        <v>180</v>
      </c>
      <c r="C173" s="105">
        <f t="shared" si="8"/>
        <v>0</v>
      </c>
      <c r="D173" s="61"/>
      <c r="E173" s="59"/>
      <c r="F173" s="60">
        <f t="shared" si="9"/>
        <v>0</v>
      </c>
      <c r="G173" s="61"/>
      <c r="H173" s="58"/>
      <c r="I173" s="62">
        <f t="shared" si="10"/>
        <v>0</v>
      </c>
      <c r="J173" s="61"/>
      <c r="K173" s="58"/>
      <c r="L173" s="62">
        <f t="shared" si="11"/>
        <v>0</v>
      </c>
      <c r="M173" s="63"/>
      <c r="N173" s="59"/>
      <c r="O173" s="62">
        <f t="shared" si="12"/>
        <v>0</v>
      </c>
      <c r="P173" s="64"/>
      <c r="R173" s="44"/>
      <c r="S173" s="44"/>
      <c r="T173" s="267"/>
      <c r="U173" s="2"/>
      <c r="V173" s="44"/>
      <c r="W173" s="44"/>
      <c r="X173" s="44"/>
    </row>
    <row r="174" spans="1:24" ht="12">
      <c r="A174" s="217">
        <v>3000</v>
      </c>
      <c r="B174" s="217" t="s">
        <v>181</v>
      </c>
      <c r="C174" s="218">
        <f t="shared" si="8"/>
        <v>0</v>
      </c>
      <c r="D174" s="222">
        <f>SUM(D175,D185)</f>
        <v>0</v>
      </c>
      <c r="E174" s="220">
        <f>SUM(E175,E185)</f>
        <v>0</v>
      </c>
      <c r="F174" s="221">
        <f t="shared" si="9"/>
        <v>0</v>
      </c>
      <c r="G174" s="222">
        <f>SUM(G175,G185)</f>
        <v>0</v>
      </c>
      <c r="H174" s="219">
        <f>SUM(H175,H185)</f>
        <v>0</v>
      </c>
      <c r="I174" s="223">
        <f t="shared" si="10"/>
        <v>0</v>
      </c>
      <c r="J174" s="222">
        <f>SUM(J175,J185)</f>
        <v>0</v>
      </c>
      <c r="K174" s="219">
        <f>SUM(K175,K185)</f>
        <v>0</v>
      </c>
      <c r="L174" s="223">
        <f t="shared" si="11"/>
        <v>0</v>
      </c>
      <c r="M174" s="224">
        <v>0</v>
      </c>
      <c r="N174" s="220">
        <f>SUM(N175,N185)</f>
        <v>0</v>
      </c>
      <c r="O174" s="223">
        <f t="shared" si="12"/>
        <v>0</v>
      </c>
      <c r="P174" s="225"/>
      <c r="R174" s="44"/>
      <c r="S174" s="44"/>
      <c r="T174" s="267"/>
      <c r="V174" s="44"/>
      <c r="W174" s="44"/>
      <c r="X174" s="44"/>
    </row>
    <row r="175" spans="1:24" ht="24">
      <c r="A175" s="88">
        <v>3200</v>
      </c>
      <c r="B175" s="283" t="s">
        <v>182</v>
      </c>
      <c r="C175" s="89">
        <f t="shared" si="8"/>
        <v>0</v>
      </c>
      <c r="D175" s="100">
        <f>SUM(D176,D180)</f>
        <v>0</v>
      </c>
      <c r="E175" s="227">
        <f>SUM(E176,E180)</f>
        <v>0</v>
      </c>
      <c r="F175" s="228">
        <f t="shared" si="9"/>
        <v>0</v>
      </c>
      <c r="G175" s="100">
        <f>SUM(G176,G180)</f>
        <v>0</v>
      </c>
      <c r="H175" s="101">
        <f>SUM(H176,H180)</f>
        <v>0</v>
      </c>
      <c r="I175" s="102">
        <f t="shared" si="10"/>
        <v>0</v>
      </c>
      <c r="J175" s="100">
        <f>SUM(J176,J180)</f>
        <v>0</v>
      </c>
      <c r="K175" s="101">
        <f>SUM(K176,K180)</f>
        <v>0</v>
      </c>
      <c r="L175" s="102">
        <f t="shared" si="11"/>
        <v>0</v>
      </c>
      <c r="M175" s="229">
        <v>0</v>
      </c>
      <c r="N175" s="230">
        <f>SUM(N176,N180)</f>
        <v>0</v>
      </c>
      <c r="O175" s="231">
        <f t="shared" si="12"/>
        <v>0</v>
      </c>
      <c r="P175" s="232"/>
      <c r="R175" s="44"/>
      <c r="S175" s="44"/>
      <c r="T175" s="267"/>
      <c r="V175" s="44"/>
      <c r="W175" s="44"/>
      <c r="X175" s="44"/>
    </row>
    <row r="176" spans="1:24" ht="50.25" customHeight="1">
      <c r="A176" s="260">
        <v>3260</v>
      </c>
      <c r="B176" s="104" t="s">
        <v>183</v>
      </c>
      <c r="C176" s="105">
        <f t="shared" si="8"/>
        <v>0</v>
      </c>
      <c r="D176" s="265">
        <f>SUM(D177:D179)</f>
        <v>0</v>
      </c>
      <c r="E176" s="263">
        <f>SUM(E177:E179)</f>
        <v>0</v>
      </c>
      <c r="F176" s="264">
        <f t="shared" si="9"/>
        <v>0</v>
      </c>
      <c r="G176" s="265">
        <f>SUM(G177:G179)</f>
        <v>0</v>
      </c>
      <c r="H176" s="262">
        <f>SUM(H177:H179)</f>
        <v>0</v>
      </c>
      <c r="I176" s="266">
        <f t="shared" si="10"/>
        <v>0</v>
      </c>
      <c r="J176" s="265">
        <f>SUM(J177:J179)</f>
        <v>0</v>
      </c>
      <c r="K176" s="262">
        <f>SUM(K177:K179)</f>
        <v>0</v>
      </c>
      <c r="L176" s="266">
        <f t="shared" si="11"/>
        <v>0</v>
      </c>
      <c r="M176" s="267">
        <v>0</v>
      </c>
      <c r="N176" s="263">
        <f>SUM(N177:N179)</f>
        <v>0</v>
      </c>
      <c r="O176" s="266">
        <f t="shared" si="12"/>
        <v>0</v>
      </c>
      <c r="P176" s="64"/>
      <c r="R176" s="44"/>
      <c r="S176" s="44"/>
      <c r="T176" s="267"/>
      <c r="V176" s="44"/>
      <c r="W176" s="44"/>
      <c r="X176" s="44"/>
    </row>
    <row r="177" spans="1:24" ht="24">
      <c r="A177" s="66">
        <v>3261</v>
      </c>
      <c r="B177" s="115" t="s">
        <v>184</v>
      </c>
      <c r="C177" s="116">
        <f t="shared" si="8"/>
        <v>0</v>
      </c>
      <c r="D177" s="122"/>
      <c r="E177" s="243"/>
      <c r="F177" s="244">
        <f t="shared" si="9"/>
        <v>0</v>
      </c>
      <c r="G177" s="122"/>
      <c r="H177" s="123"/>
      <c r="I177" s="124">
        <f t="shared" si="10"/>
        <v>0</v>
      </c>
      <c r="J177" s="122"/>
      <c r="K177" s="123"/>
      <c r="L177" s="124">
        <f t="shared" si="11"/>
        <v>0</v>
      </c>
      <c r="M177" s="245"/>
      <c r="N177" s="243"/>
      <c r="O177" s="124">
        <f t="shared" si="12"/>
        <v>0</v>
      </c>
      <c r="P177" s="74"/>
      <c r="R177" s="44"/>
      <c r="S177" s="44"/>
      <c r="T177" s="267"/>
      <c r="V177" s="44"/>
      <c r="W177" s="44"/>
      <c r="X177" s="44"/>
    </row>
    <row r="178" spans="1:24" ht="36">
      <c r="A178" s="66">
        <v>3262</v>
      </c>
      <c r="B178" s="115" t="s">
        <v>185</v>
      </c>
      <c r="C178" s="116">
        <f t="shared" si="8"/>
        <v>0</v>
      </c>
      <c r="D178" s="122"/>
      <c r="E178" s="243"/>
      <c r="F178" s="244">
        <f t="shared" si="9"/>
        <v>0</v>
      </c>
      <c r="G178" s="122"/>
      <c r="H178" s="123"/>
      <c r="I178" s="124">
        <f t="shared" si="10"/>
        <v>0</v>
      </c>
      <c r="J178" s="122"/>
      <c r="K178" s="123"/>
      <c r="L178" s="124">
        <f t="shared" si="11"/>
        <v>0</v>
      </c>
      <c r="M178" s="245"/>
      <c r="N178" s="243"/>
      <c r="O178" s="124">
        <f t="shared" si="12"/>
        <v>0</v>
      </c>
      <c r="P178" s="74"/>
      <c r="R178" s="44"/>
      <c r="S178" s="44"/>
      <c r="T178" s="267"/>
      <c r="V178" s="44"/>
      <c r="W178" s="44"/>
      <c r="X178" s="44"/>
    </row>
    <row r="179" spans="1:24" ht="24">
      <c r="A179" s="66">
        <v>3263</v>
      </c>
      <c r="B179" s="115" t="s">
        <v>186</v>
      </c>
      <c r="C179" s="116">
        <f t="shared" si="8"/>
        <v>0</v>
      </c>
      <c r="D179" s="122"/>
      <c r="E179" s="243"/>
      <c r="F179" s="244">
        <f t="shared" si="9"/>
        <v>0</v>
      </c>
      <c r="G179" s="122"/>
      <c r="H179" s="123"/>
      <c r="I179" s="124">
        <f t="shared" si="10"/>
        <v>0</v>
      </c>
      <c r="J179" s="122"/>
      <c r="K179" s="123"/>
      <c r="L179" s="124">
        <f t="shared" si="11"/>
        <v>0</v>
      </c>
      <c r="M179" s="245"/>
      <c r="N179" s="243"/>
      <c r="O179" s="124">
        <f t="shared" si="12"/>
        <v>0</v>
      </c>
      <c r="P179" s="74"/>
      <c r="R179" s="44"/>
      <c r="S179" s="44"/>
      <c r="T179" s="267"/>
      <c r="V179" s="44"/>
      <c r="W179" s="44"/>
      <c r="X179" s="44"/>
    </row>
    <row r="180" spans="1:24" ht="84">
      <c r="A180" s="260">
        <v>3290</v>
      </c>
      <c r="B180" s="104" t="s">
        <v>187</v>
      </c>
      <c r="C180" s="116">
        <f aca="true" t="shared" si="13" ref="C180:C256">F180+I180+L180+O180</f>
        <v>0</v>
      </c>
      <c r="D180" s="265">
        <f>SUM(D181:D184)</f>
        <v>0</v>
      </c>
      <c r="E180" s="263">
        <f>SUM(E181:E184)</f>
        <v>0</v>
      </c>
      <c r="F180" s="264">
        <f t="shared" si="9"/>
        <v>0</v>
      </c>
      <c r="G180" s="265">
        <f>SUM(G181:G184)</f>
        <v>0</v>
      </c>
      <c r="H180" s="262">
        <f>SUM(H181:H184)</f>
        <v>0</v>
      </c>
      <c r="I180" s="266">
        <f t="shared" si="10"/>
        <v>0</v>
      </c>
      <c r="J180" s="265">
        <f>SUM(J181:J184)</f>
        <v>0</v>
      </c>
      <c r="K180" s="262">
        <f>SUM(K181:K184)</f>
        <v>0</v>
      </c>
      <c r="L180" s="266">
        <f t="shared" si="11"/>
        <v>0</v>
      </c>
      <c r="M180" s="284">
        <v>0</v>
      </c>
      <c r="N180" s="285">
        <f>SUM(N181:N184)</f>
        <v>0</v>
      </c>
      <c r="O180" s="286">
        <f t="shared" si="12"/>
        <v>0</v>
      </c>
      <c r="P180" s="287"/>
      <c r="R180" s="44"/>
      <c r="S180" s="44"/>
      <c r="T180" s="267"/>
      <c r="V180" s="44"/>
      <c r="W180" s="44"/>
      <c r="X180" s="44"/>
    </row>
    <row r="181" spans="1:24" ht="72">
      <c r="A181" s="66">
        <v>3291</v>
      </c>
      <c r="B181" s="115" t="s">
        <v>188</v>
      </c>
      <c r="C181" s="116">
        <f t="shared" si="13"/>
        <v>0</v>
      </c>
      <c r="D181" s="122"/>
      <c r="E181" s="243"/>
      <c r="F181" s="244">
        <f aca="true" t="shared" si="14" ref="F181:F244">D181+E181</f>
        <v>0</v>
      </c>
      <c r="G181" s="122"/>
      <c r="H181" s="123"/>
      <c r="I181" s="124">
        <f aca="true" t="shared" si="15" ref="I181:I244">G181+H181</f>
        <v>0</v>
      </c>
      <c r="J181" s="122"/>
      <c r="K181" s="123"/>
      <c r="L181" s="124">
        <f aca="true" t="shared" si="16" ref="L181:L244">J181+K181</f>
        <v>0</v>
      </c>
      <c r="M181" s="245"/>
      <c r="N181" s="243"/>
      <c r="O181" s="124">
        <f aca="true" t="shared" si="17" ref="O181:O244">M181+N181</f>
        <v>0</v>
      </c>
      <c r="P181" s="74"/>
      <c r="R181" s="44"/>
      <c r="S181" s="44"/>
      <c r="T181" s="267"/>
      <c r="V181" s="44"/>
      <c r="W181" s="44"/>
      <c r="X181" s="44"/>
    </row>
    <row r="182" spans="1:24" ht="72">
      <c r="A182" s="66">
        <v>3292</v>
      </c>
      <c r="B182" s="115" t="s">
        <v>189</v>
      </c>
      <c r="C182" s="116">
        <f t="shared" si="13"/>
        <v>0</v>
      </c>
      <c r="D182" s="122"/>
      <c r="E182" s="243"/>
      <c r="F182" s="244">
        <f t="shared" si="14"/>
        <v>0</v>
      </c>
      <c r="G182" s="122"/>
      <c r="H182" s="123"/>
      <c r="I182" s="124">
        <f t="shared" si="15"/>
        <v>0</v>
      </c>
      <c r="J182" s="122"/>
      <c r="K182" s="123"/>
      <c r="L182" s="124">
        <f t="shared" si="16"/>
        <v>0</v>
      </c>
      <c r="M182" s="245"/>
      <c r="N182" s="243"/>
      <c r="O182" s="124">
        <f t="shared" si="17"/>
        <v>0</v>
      </c>
      <c r="P182" s="74"/>
      <c r="R182" s="44"/>
      <c r="S182" s="44"/>
      <c r="T182" s="267"/>
      <c r="V182" s="44"/>
      <c r="W182" s="44"/>
      <c r="X182" s="44"/>
    </row>
    <row r="183" spans="1:24" ht="72">
      <c r="A183" s="66">
        <v>3293</v>
      </c>
      <c r="B183" s="115" t="s">
        <v>190</v>
      </c>
      <c r="C183" s="116">
        <f t="shared" si="13"/>
        <v>0</v>
      </c>
      <c r="D183" s="122"/>
      <c r="E183" s="243"/>
      <c r="F183" s="244">
        <f t="shared" si="14"/>
        <v>0</v>
      </c>
      <c r="G183" s="122"/>
      <c r="H183" s="123"/>
      <c r="I183" s="124">
        <f t="shared" si="15"/>
        <v>0</v>
      </c>
      <c r="J183" s="122"/>
      <c r="K183" s="123"/>
      <c r="L183" s="124">
        <f t="shared" si="16"/>
        <v>0</v>
      </c>
      <c r="M183" s="245"/>
      <c r="N183" s="243"/>
      <c r="O183" s="124">
        <f t="shared" si="17"/>
        <v>0</v>
      </c>
      <c r="P183" s="74"/>
      <c r="R183" s="44"/>
      <c r="S183" s="44"/>
      <c r="T183" s="267"/>
      <c r="V183" s="44"/>
      <c r="W183" s="44"/>
      <c r="X183" s="44"/>
    </row>
    <row r="184" spans="1:24" ht="60">
      <c r="A184" s="288">
        <v>3294</v>
      </c>
      <c r="B184" s="115" t="s">
        <v>191</v>
      </c>
      <c r="C184" s="289">
        <f t="shared" si="13"/>
        <v>0</v>
      </c>
      <c r="D184" s="293"/>
      <c r="E184" s="291"/>
      <c r="F184" s="292">
        <f t="shared" si="14"/>
        <v>0</v>
      </c>
      <c r="G184" s="293"/>
      <c r="H184" s="290"/>
      <c r="I184" s="294">
        <f t="shared" si="15"/>
        <v>0</v>
      </c>
      <c r="J184" s="293"/>
      <c r="K184" s="290"/>
      <c r="L184" s="294">
        <f t="shared" si="16"/>
        <v>0</v>
      </c>
      <c r="M184" s="295"/>
      <c r="N184" s="291"/>
      <c r="O184" s="294">
        <f t="shared" si="17"/>
        <v>0</v>
      </c>
      <c r="P184" s="287"/>
      <c r="R184" s="44"/>
      <c r="S184" s="44"/>
      <c r="T184" s="267"/>
      <c r="V184" s="44"/>
      <c r="W184" s="44"/>
      <c r="X184" s="44"/>
    </row>
    <row r="185" spans="1:24" ht="48">
      <c r="A185" s="143">
        <v>3300</v>
      </c>
      <c r="B185" s="283" t="s">
        <v>192</v>
      </c>
      <c r="C185" s="296">
        <f t="shared" si="13"/>
        <v>0</v>
      </c>
      <c r="D185" s="299">
        <f>SUM(D186:D187)</f>
        <v>0</v>
      </c>
      <c r="E185" s="230">
        <f>SUM(E186:E187)</f>
        <v>0</v>
      </c>
      <c r="F185" s="298">
        <f t="shared" si="14"/>
        <v>0</v>
      </c>
      <c r="G185" s="299">
        <f>SUM(G186:G187)</f>
        <v>0</v>
      </c>
      <c r="H185" s="297">
        <f>SUM(H186:H187)</f>
        <v>0</v>
      </c>
      <c r="I185" s="231">
        <f t="shared" si="15"/>
        <v>0</v>
      </c>
      <c r="J185" s="299">
        <f>SUM(J186:J187)</f>
        <v>0</v>
      </c>
      <c r="K185" s="297">
        <f>SUM(K186:K187)</f>
        <v>0</v>
      </c>
      <c r="L185" s="231">
        <f t="shared" si="16"/>
        <v>0</v>
      </c>
      <c r="M185" s="229">
        <v>0</v>
      </c>
      <c r="N185" s="230">
        <f>SUM(N186:N187)</f>
        <v>0</v>
      </c>
      <c r="O185" s="231">
        <f t="shared" si="17"/>
        <v>0</v>
      </c>
      <c r="P185" s="232"/>
      <c r="R185" s="44"/>
      <c r="S185" s="44"/>
      <c r="T185" s="267"/>
      <c r="V185" s="44"/>
      <c r="W185" s="44"/>
      <c r="X185" s="44"/>
    </row>
    <row r="186" spans="1:24" ht="48">
      <c r="A186" s="161">
        <v>3310</v>
      </c>
      <c r="B186" s="162" t="s">
        <v>193</v>
      </c>
      <c r="C186" s="174">
        <f t="shared" si="13"/>
        <v>0</v>
      </c>
      <c r="D186" s="256"/>
      <c r="E186" s="254"/>
      <c r="F186" s="255">
        <f t="shared" si="14"/>
        <v>0</v>
      </c>
      <c r="G186" s="256"/>
      <c r="H186" s="253"/>
      <c r="I186" s="257">
        <f t="shared" si="15"/>
        <v>0</v>
      </c>
      <c r="J186" s="256"/>
      <c r="K186" s="253"/>
      <c r="L186" s="257">
        <f t="shared" si="16"/>
        <v>0</v>
      </c>
      <c r="M186" s="258"/>
      <c r="N186" s="254"/>
      <c r="O186" s="257">
        <f t="shared" si="17"/>
        <v>0</v>
      </c>
      <c r="P186" s="172"/>
      <c r="R186" s="44"/>
      <c r="S186" s="44"/>
      <c r="T186" s="267"/>
      <c r="V186" s="44"/>
      <c r="W186" s="44"/>
      <c r="X186" s="44"/>
    </row>
    <row r="187" spans="1:24" ht="58.5" customHeight="1">
      <c r="A187" s="56">
        <v>3320</v>
      </c>
      <c r="B187" s="104" t="s">
        <v>194</v>
      </c>
      <c r="C187" s="105">
        <f t="shared" si="13"/>
        <v>0</v>
      </c>
      <c r="D187" s="111"/>
      <c r="E187" s="240"/>
      <c r="F187" s="241">
        <f t="shared" si="14"/>
        <v>0</v>
      </c>
      <c r="G187" s="111"/>
      <c r="H187" s="112"/>
      <c r="I187" s="113">
        <f t="shared" si="15"/>
        <v>0</v>
      </c>
      <c r="J187" s="111"/>
      <c r="K187" s="112"/>
      <c r="L187" s="113">
        <f t="shared" si="16"/>
        <v>0</v>
      </c>
      <c r="M187" s="242"/>
      <c r="N187" s="240"/>
      <c r="O187" s="113">
        <f t="shared" si="17"/>
        <v>0</v>
      </c>
      <c r="P187" s="64"/>
      <c r="R187" s="44"/>
      <c r="S187" s="44"/>
      <c r="T187" s="267"/>
      <c r="V187" s="44"/>
      <c r="W187" s="44"/>
      <c r="X187" s="44"/>
    </row>
    <row r="188" spans="1:24" ht="12">
      <c r="A188" s="300">
        <v>4000</v>
      </c>
      <c r="B188" s="217" t="s">
        <v>195</v>
      </c>
      <c r="C188" s="218">
        <f t="shared" si="13"/>
        <v>0</v>
      </c>
      <c r="D188" s="222">
        <f>SUM(D189,D192)</f>
        <v>0</v>
      </c>
      <c r="E188" s="220">
        <f>SUM(E189,E192)</f>
        <v>0</v>
      </c>
      <c r="F188" s="221">
        <f t="shared" si="14"/>
        <v>0</v>
      </c>
      <c r="G188" s="222">
        <f>SUM(G189,G192)</f>
        <v>0</v>
      </c>
      <c r="H188" s="219">
        <f>SUM(H189,H192)</f>
        <v>0</v>
      </c>
      <c r="I188" s="223">
        <f t="shared" si="15"/>
        <v>0</v>
      </c>
      <c r="J188" s="222">
        <f>SUM(J189,J192)</f>
        <v>0</v>
      </c>
      <c r="K188" s="219">
        <f>SUM(K189,K192)</f>
        <v>0</v>
      </c>
      <c r="L188" s="223">
        <f t="shared" si="16"/>
        <v>0</v>
      </c>
      <c r="M188" s="224">
        <v>0</v>
      </c>
      <c r="N188" s="220">
        <f>SUM(N189,N192)</f>
        <v>0</v>
      </c>
      <c r="O188" s="223">
        <f t="shared" si="17"/>
        <v>0</v>
      </c>
      <c r="P188" s="225"/>
      <c r="R188" s="44"/>
      <c r="S188" s="44"/>
      <c r="T188" s="267"/>
      <c r="V188" s="44"/>
      <c r="W188" s="44"/>
      <c r="X188" s="44"/>
    </row>
    <row r="189" spans="1:24" ht="24">
      <c r="A189" s="301">
        <v>4200</v>
      </c>
      <c r="B189" s="226" t="s">
        <v>196</v>
      </c>
      <c r="C189" s="89">
        <f t="shared" si="13"/>
        <v>0</v>
      </c>
      <c r="D189" s="100">
        <f>SUM(D190,D191)</f>
        <v>0</v>
      </c>
      <c r="E189" s="227">
        <f>SUM(E190,E191)</f>
        <v>0</v>
      </c>
      <c r="F189" s="228">
        <f t="shared" si="14"/>
        <v>0</v>
      </c>
      <c r="G189" s="100">
        <f>SUM(G190,G191)</f>
        <v>0</v>
      </c>
      <c r="H189" s="101">
        <f>SUM(H190,H191)</f>
        <v>0</v>
      </c>
      <c r="I189" s="102">
        <f t="shared" si="15"/>
        <v>0</v>
      </c>
      <c r="J189" s="100">
        <f>SUM(J190,J191)</f>
        <v>0</v>
      </c>
      <c r="K189" s="101">
        <f>SUM(K190,K191)</f>
        <v>0</v>
      </c>
      <c r="L189" s="102">
        <f t="shared" si="16"/>
        <v>0</v>
      </c>
      <c r="M189" s="259">
        <v>0</v>
      </c>
      <c r="N189" s="227">
        <f>SUM(N190,N191)</f>
        <v>0</v>
      </c>
      <c r="O189" s="102">
        <f t="shared" si="17"/>
        <v>0</v>
      </c>
      <c r="P189" s="98"/>
      <c r="R189" s="44"/>
      <c r="S189" s="44"/>
      <c r="T189" s="267"/>
      <c r="V189" s="44"/>
      <c r="W189" s="44"/>
      <c r="X189" s="44"/>
    </row>
    <row r="190" spans="1:24" ht="36">
      <c r="A190" s="260">
        <v>4240</v>
      </c>
      <c r="B190" s="104" t="s">
        <v>197</v>
      </c>
      <c r="C190" s="105">
        <f t="shared" si="13"/>
        <v>0</v>
      </c>
      <c r="D190" s="111"/>
      <c r="E190" s="240"/>
      <c r="F190" s="241">
        <f t="shared" si="14"/>
        <v>0</v>
      </c>
      <c r="G190" s="111"/>
      <c r="H190" s="112"/>
      <c r="I190" s="113">
        <f t="shared" si="15"/>
        <v>0</v>
      </c>
      <c r="J190" s="111"/>
      <c r="K190" s="112"/>
      <c r="L190" s="113">
        <f t="shared" si="16"/>
        <v>0</v>
      </c>
      <c r="M190" s="242"/>
      <c r="N190" s="240"/>
      <c r="O190" s="113">
        <f t="shared" si="17"/>
        <v>0</v>
      </c>
      <c r="P190" s="64"/>
      <c r="R190" s="44"/>
      <c r="S190" s="44"/>
      <c r="T190" s="267"/>
      <c r="V190" s="44"/>
      <c r="W190" s="44"/>
      <c r="X190" s="44"/>
    </row>
    <row r="191" spans="1:24" ht="24">
      <c r="A191" s="246">
        <v>4250</v>
      </c>
      <c r="B191" s="115" t="s">
        <v>198</v>
      </c>
      <c r="C191" s="116">
        <f t="shared" si="13"/>
        <v>0</v>
      </c>
      <c r="D191" s="122"/>
      <c r="E191" s="243"/>
      <c r="F191" s="244">
        <f t="shared" si="14"/>
        <v>0</v>
      </c>
      <c r="G191" s="122"/>
      <c r="H191" s="123"/>
      <c r="I191" s="124">
        <f t="shared" si="15"/>
        <v>0</v>
      </c>
      <c r="J191" s="122"/>
      <c r="K191" s="123"/>
      <c r="L191" s="124">
        <f t="shared" si="16"/>
        <v>0</v>
      </c>
      <c r="M191" s="245"/>
      <c r="N191" s="243"/>
      <c r="O191" s="124">
        <f t="shared" si="17"/>
        <v>0</v>
      </c>
      <c r="P191" s="74"/>
      <c r="R191" s="44"/>
      <c r="S191" s="44"/>
      <c r="T191" s="267"/>
      <c r="V191" s="44"/>
      <c r="W191" s="44"/>
      <c r="X191" s="44"/>
    </row>
    <row r="192" spans="1:24" ht="12">
      <c r="A192" s="88">
        <v>4300</v>
      </c>
      <c r="B192" s="226" t="s">
        <v>199</v>
      </c>
      <c r="C192" s="89">
        <f t="shared" si="13"/>
        <v>0</v>
      </c>
      <c r="D192" s="100">
        <f>SUM(D193)</f>
        <v>0</v>
      </c>
      <c r="E192" s="227">
        <f>SUM(E193)</f>
        <v>0</v>
      </c>
      <c r="F192" s="228">
        <f t="shared" si="14"/>
        <v>0</v>
      </c>
      <c r="G192" s="100">
        <f>SUM(G193)</f>
        <v>0</v>
      </c>
      <c r="H192" s="101">
        <f>SUM(H193)</f>
        <v>0</v>
      </c>
      <c r="I192" s="102">
        <f t="shared" si="15"/>
        <v>0</v>
      </c>
      <c r="J192" s="100">
        <f>SUM(J193)</f>
        <v>0</v>
      </c>
      <c r="K192" s="101">
        <f>SUM(K193)</f>
        <v>0</v>
      </c>
      <c r="L192" s="102">
        <f t="shared" si="16"/>
        <v>0</v>
      </c>
      <c r="M192" s="259">
        <v>0</v>
      </c>
      <c r="N192" s="227">
        <f>SUM(N193)</f>
        <v>0</v>
      </c>
      <c r="O192" s="102">
        <f t="shared" si="17"/>
        <v>0</v>
      </c>
      <c r="P192" s="98"/>
      <c r="R192" s="44"/>
      <c r="S192" s="44"/>
      <c r="T192" s="267"/>
      <c r="V192" s="44"/>
      <c r="W192" s="44"/>
      <c r="X192" s="44"/>
    </row>
    <row r="193" spans="1:24" ht="24">
      <c r="A193" s="260">
        <v>4310</v>
      </c>
      <c r="B193" s="104" t="s">
        <v>200</v>
      </c>
      <c r="C193" s="105">
        <f t="shared" si="13"/>
        <v>0</v>
      </c>
      <c r="D193" s="265">
        <f>SUM(D194:D194)</f>
        <v>0</v>
      </c>
      <c r="E193" s="263">
        <f>SUM(E194:E194)</f>
        <v>0</v>
      </c>
      <c r="F193" s="264">
        <f t="shared" si="14"/>
        <v>0</v>
      </c>
      <c r="G193" s="265">
        <f>SUM(G194:G194)</f>
        <v>0</v>
      </c>
      <c r="H193" s="262">
        <f>SUM(H194:H194)</f>
        <v>0</v>
      </c>
      <c r="I193" s="266">
        <f t="shared" si="15"/>
        <v>0</v>
      </c>
      <c r="J193" s="265">
        <f>SUM(J194:J194)</f>
        <v>0</v>
      </c>
      <c r="K193" s="262">
        <f>SUM(K194:K194)</f>
        <v>0</v>
      </c>
      <c r="L193" s="266">
        <f t="shared" si="16"/>
        <v>0</v>
      </c>
      <c r="M193" s="267">
        <v>0</v>
      </c>
      <c r="N193" s="263">
        <f>SUM(N194:N194)</f>
        <v>0</v>
      </c>
      <c r="O193" s="266">
        <f t="shared" si="17"/>
        <v>0</v>
      </c>
      <c r="P193" s="64"/>
      <c r="R193" s="44"/>
      <c r="S193" s="44"/>
      <c r="T193" s="267"/>
      <c r="V193" s="44"/>
      <c r="W193" s="44"/>
      <c r="X193" s="44"/>
    </row>
    <row r="194" spans="1:24" ht="36">
      <c r="A194" s="66">
        <v>4311</v>
      </c>
      <c r="B194" s="115" t="s">
        <v>201</v>
      </c>
      <c r="C194" s="116">
        <f t="shared" si="13"/>
        <v>0</v>
      </c>
      <c r="D194" s="122"/>
      <c r="E194" s="243"/>
      <c r="F194" s="244">
        <f t="shared" si="14"/>
        <v>0</v>
      </c>
      <c r="G194" s="122"/>
      <c r="H194" s="123"/>
      <c r="I194" s="124">
        <f t="shared" si="15"/>
        <v>0</v>
      </c>
      <c r="J194" s="122"/>
      <c r="K194" s="123"/>
      <c r="L194" s="124">
        <f t="shared" si="16"/>
        <v>0</v>
      </c>
      <c r="M194" s="245"/>
      <c r="N194" s="243"/>
      <c r="O194" s="124">
        <f t="shared" si="17"/>
        <v>0</v>
      </c>
      <c r="P194" s="74"/>
      <c r="R194" s="44"/>
      <c r="S194" s="44"/>
      <c r="T194" s="267"/>
      <c r="V194" s="44"/>
      <c r="W194" s="44"/>
      <c r="X194" s="44"/>
    </row>
    <row r="195" spans="1:24" s="32" customFormat="1" ht="24">
      <c r="A195" s="302"/>
      <c r="B195" s="26" t="s">
        <v>202</v>
      </c>
      <c r="C195" s="210">
        <f t="shared" si="13"/>
        <v>3024</v>
      </c>
      <c r="D195" s="214">
        <f>SUM(D196,D231,D269)</f>
        <v>3024</v>
      </c>
      <c r="E195" s="212">
        <f>SUM(E196,E231,E269)</f>
        <v>0</v>
      </c>
      <c r="F195" s="213">
        <f t="shared" si="14"/>
        <v>3024</v>
      </c>
      <c r="G195" s="214">
        <f>SUM(G196,G231,G269)</f>
        <v>0</v>
      </c>
      <c r="H195" s="211">
        <f>SUM(H196,H231,H269)</f>
        <v>0</v>
      </c>
      <c r="I195" s="215">
        <f t="shared" si="15"/>
        <v>0</v>
      </c>
      <c r="J195" s="214">
        <f>SUM(J196,J231,J269)</f>
        <v>0</v>
      </c>
      <c r="K195" s="211">
        <f>SUM(K196,K231,K269)</f>
        <v>0</v>
      </c>
      <c r="L195" s="215">
        <f t="shared" si="16"/>
        <v>0</v>
      </c>
      <c r="M195" s="303">
        <v>0</v>
      </c>
      <c r="N195" s="304">
        <f>SUM(N196,N231,N269)</f>
        <v>0</v>
      </c>
      <c r="O195" s="305">
        <f t="shared" si="17"/>
        <v>0</v>
      </c>
      <c r="P195" s="306"/>
      <c r="R195" s="44"/>
      <c r="S195" s="44"/>
      <c r="T195" s="267"/>
      <c r="U195" s="2"/>
      <c r="V195" s="44"/>
      <c r="W195" s="44"/>
      <c r="X195" s="44"/>
    </row>
    <row r="196" spans="1:24" ht="12">
      <c r="A196" s="217">
        <v>5000</v>
      </c>
      <c r="B196" s="217" t="s">
        <v>203</v>
      </c>
      <c r="C196" s="218">
        <f>F196+I196+L196+O196</f>
        <v>0</v>
      </c>
      <c r="D196" s="222">
        <f>D197+D205</f>
        <v>0</v>
      </c>
      <c r="E196" s="220">
        <f>E197+E205</f>
        <v>0</v>
      </c>
      <c r="F196" s="221">
        <f t="shared" si="14"/>
        <v>0</v>
      </c>
      <c r="G196" s="222">
        <f>G197+G205</f>
        <v>0</v>
      </c>
      <c r="H196" s="219">
        <f>H197+H205</f>
        <v>0</v>
      </c>
      <c r="I196" s="223">
        <f t="shared" si="15"/>
        <v>0</v>
      </c>
      <c r="J196" s="222">
        <f>J197+J205</f>
        <v>0</v>
      </c>
      <c r="K196" s="219">
        <f>K197+K205</f>
        <v>0</v>
      </c>
      <c r="L196" s="223">
        <f t="shared" si="16"/>
        <v>0</v>
      </c>
      <c r="M196" s="224">
        <v>0</v>
      </c>
      <c r="N196" s="220">
        <f>N197+N205</f>
        <v>0</v>
      </c>
      <c r="O196" s="223">
        <f t="shared" si="17"/>
        <v>0</v>
      </c>
      <c r="P196" s="225"/>
      <c r="R196" s="44"/>
      <c r="S196" s="44"/>
      <c r="T196" s="267"/>
      <c r="V196" s="44"/>
      <c r="W196" s="44"/>
      <c r="X196" s="44"/>
    </row>
    <row r="197" spans="1:24" ht="12">
      <c r="A197" s="88">
        <v>5100</v>
      </c>
      <c r="B197" s="226" t="s">
        <v>204</v>
      </c>
      <c r="C197" s="89">
        <f t="shared" si="13"/>
        <v>0</v>
      </c>
      <c r="D197" s="100">
        <f>D198+D199+D202+D203+D204</f>
        <v>0</v>
      </c>
      <c r="E197" s="227">
        <f>E198+E199+E202+E203+E204</f>
        <v>0</v>
      </c>
      <c r="F197" s="228">
        <f t="shared" si="14"/>
        <v>0</v>
      </c>
      <c r="G197" s="100">
        <f>G198+G199+G202+G203+G204</f>
        <v>0</v>
      </c>
      <c r="H197" s="101">
        <f>H198+H199+H202+H203+H204</f>
        <v>0</v>
      </c>
      <c r="I197" s="102">
        <f t="shared" si="15"/>
        <v>0</v>
      </c>
      <c r="J197" s="100">
        <f>J198+J199+J202+J203+J204</f>
        <v>0</v>
      </c>
      <c r="K197" s="101">
        <f>K198+K199+K202+K203+K204</f>
        <v>0</v>
      </c>
      <c r="L197" s="102">
        <f t="shared" si="16"/>
        <v>0</v>
      </c>
      <c r="M197" s="259">
        <v>0</v>
      </c>
      <c r="N197" s="227">
        <f>N198+N199+N202+N203+N204</f>
        <v>0</v>
      </c>
      <c r="O197" s="102">
        <f t="shared" si="17"/>
        <v>0</v>
      </c>
      <c r="P197" s="98"/>
      <c r="R197" s="44"/>
      <c r="S197" s="44"/>
      <c r="T197" s="267"/>
      <c r="V197" s="44"/>
      <c r="W197" s="44"/>
      <c r="X197" s="44"/>
    </row>
    <row r="198" spans="1:24" ht="12">
      <c r="A198" s="260">
        <v>5110</v>
      </c>
      <c r="B198" s="104" t="s">
        <v>205</v>
      </c>
      <c r="C198" s="105">
        <f t="shared" si="13"/>
        <v>0</v>
      </c>
      <c r="D198" s="111"/>
      <c r="E198" s="240"/>
      <c r="F198" s="241">
        <f t="shared" si="14"/>
        <v>0</v>
      </c>
      <c r="G198" s="111"/>
      <c r="H198" s="112"/>
      <c r="I198" s="113">
        <f t="shared" si="15"/>
        <v>0</v>
      </c>
      <c r="J198" s="111"/>
      <c r="K198" s="112"/>
      <c r="L198" s="113">
        <f t="shared" si="16"/>
        <v>0</v>
      </c>
      <c r="M198" s="242"/>
      <c r="N198" s="240"/>
      <c r="O198" s="113">
        <f t="shared" si="17"/>
        <v>0</v>
      </c>
      <c r="P198" s="64"/>
      <c r="R198" s="44"/>
      <c r="S198" s="44"/>
      <c r="T198" s="267"/>
      <c r="V198" s="44"/>
      <c r="W198" s="44"/>
      <c r="X198" s="44"/>
    </row>
    <row r="199" spans="1:24" ht="24">
      <c r="A199" s="246">
        <v>5120</v>
      </c>
      <c r="B199" s="115" t="s">
        <v>206</v>
      </c>
      <c r="C199" s="116">
        <f t="shared" si="13"/>
        <v>0</v>
      </c>
      <c r="D199" s="250">
        <f>D200+D201</f>
        <v>0</v>
      </c>
      <c r="E199" s="248">
        <f>E200+E201</f>
        <v>0</v>
      </c>
      <c r="F199" s="249">
        <f t="shared" si="14"/>
        <v>0</v>
      </c>
      <c r="G199" s="250">
        <f>G200+G201</f>
        <v>0</v>
      </c>
      <c r="H199" s="247">
        <f>H200+H201</f>
        <v>0</v>
      </c>
      <c r="I199" s="251">
        <f t="shared" si="15"/>
        <v>0</v>
      </c>
      <c r="J199" s="250">
        <f>J200+J201</f>
        <v>0</v>
      </c>
      <c r="K199" s="247">
        <f>K200+K201</f>
        <v>0</v>
      </c>
      <c r="L199" s="251">
        <f t="shared" si="16"/>
        <v>0</v>
      </c>
      <c r="M199" s="252">
        <v>0</v>
      </c>
      <c r="N199" s="248">
        <f>N200+N201</f>
        <v>0</v>
      </c>
      <c r="O199" s="251">
        <f t="shared" si="17"/>
        <v>0</v>
      </c>
      <c r="P199" s="74"/>
      <c r="R199" s="44"/>
      <c r="S199" s="44"/>
      <c r="T199" s="267"/>
      <c r="V199" s="44"/>
      <c r="W199" s="44"/>
      <c r="X199" s="44"/>
    </row>
    <row r="200" spans="1:24" ht="12">
      <c r="A200" s="66">
        <v>5121</v>
      </c>
      <c r="B200" s="115" t="s">
        <v>207</v>
      </c>
      <c r="C200" s="116">
        <f t="shared" si="13"/>
        <v>0</v>
      </c>
      <c r="D200" s="122"/>
      <c r="E200" s="243"/>
      <c r="F200" s="244">
        <f t="shared" si="14"/>
        <v>0</v>
      </c>
      <c r="G200" s="122"/>
      <c r="H200" s="123"/>
      <c r="I200" s="124">
        <f t="shared" si="15"/>
        <v>0</v>
      </c>
      <c r="J200" s="122"/>
      <c r="K200" s="123"/>
      <c r="L200" s="124">
        <f t="shared" si="16"/>
        <v>0</v>
      </c>
      <c r="M200" s="245"/>
      <c r="N200" s="243"/>
      <c r="O200" s="124">
        <f t="shared" si="17"/>
        <v>0</v>
      </c>
      <c r="P200" s="74"/>
      <c r="R200" s="44"/>
      <c r="S200" s="44"/>
      <c r="T200" s="267"/>
      <c r="V200" s="44"/>
      <c r="W200" s="44"/>
      <c r="X200" s="44"/>
    </row>
    <row r="201" spans="1:24" ht="35.25" customHeight="1">
      <c r="A201" s="66">
        <v>5129</v>
      </c>
      <c r="B201" s="115" t="s">
        <v>208</v>
      </c>
      <c r="C201" s="116">
        <f t="shared" si="13"/>
        <v>0</v>
      </c>
      <c r="D201" s="122"/>
      <c r="E201" s="243"/>
      <c r="F201" s="244">
        <f t="shared" si="14"/>
        <v>0</v>
      </c>
      <c r="G201" s="122"/>
      <c r="H201" s="123"/>
      <c r="I201" s="124">
        <f t="shared" si="15"/>
        <v>0</v>
      </c>
      <c r="J201" s="122"/>
      <c r="K201" s="123"/>
      <c r="L201" s="124">
        <f t="shared" si="16"/>
        <v>0</v>
      </c>
      <c r="M201" s="245"/>
      <c r="N201" s="243"/>
      <c r="O201" s="124">
        <f t="shared" si="17"/>
        <v>0</v>
      </c>
      <c r="P201" s="74"/>
      <c r="R201" s="44"/>
      <c r="S201" s="44"/>
      <c r="T201" s="267"/>
      <c r="V201" s="44"/>
      <c r="W201" s="44"/>
      <c r="X201" s="44"/>
    </row>
    <row r="202" spans="1:24" ht="12">
      <c r="A202" s="246">
        <v>5130</v>
      </c>
      <c r="B202" s="115" t="s">
        <v>209</v>
      </c>
      <c r="C202" s="116">
        <f t="shared" si="13"/>
        <v>0</v>
      </c>
      <c r="D202" s="122"/>
      <c r="E202" s="243"/>
      <c r="F202" s="244">
        <f t="shared" si="14"/>
        <v>0</v>
      </c>
      <c r="G202" s="122"/>
      <c r="H202" s="123"/>
      <c r="I202" s="124">
        <f t="shared" si="15"/>
        <v>0</v>
      </c>
      <c r="J202" s="122"/>
      <c r="K202" s="123"/>
      <c r="L202" s="124">
        <f t="shared" si="16"/>
        <v>0</v>
      </c>
      <c r="M202" s="245"/>
      <c r="N202" s="243"/>
      <c r="O202" s="124">
        <f t="shared" si="17"/>
        <v>0</v>
      </c>
      <c r="P202" s="74"/>
      <c r="R202" s="44"/>
      <c r="S202" s="44"/>
      <c r="T202" s="267"/>
      <c r="V202" s="44"/>
      <c r="W202" s="44"/>
      <c r="X202" s="44"/>
    </row>
    <row r="203" spans="1:24" ht="12">
      <c r="A203" s="246">
        <v>5140</v>
      </c>
      <c r="B203" s="115" t="s">
        <v>210</v>
      </c>
      <c r="C203" s="116">
        <f t="shared" si="13"/>
        <v>0</v>
      </c>
      <c r="D203" s="122"/>
      <c r="E203" s="243"/>
      <c r="F203" s="244">
        <f t="shared" si="14"/>
        <v>0</v>
      </c>
      <c r="G203" s="122"/>
      <c r="H203" s="123"/>
      <c r="I203" s="124">
        <f t="shared" si="15"/>
        <v>0</v>
      </c>
      <c r="J203" s="122"/>
      <c r="K203" s="123"/>
      <c r="L203" s="124">
        <f t="shared" si="16"/>
        <v>0</v>
      </c>
      <c r="M203" s="245"/>
      <c r="N203" s="243"/>
      <c r="O203" s="124">
        <f t="shared" si="17"/>
        <v>0</v>
      </c>
      <c r="P203" s="74"/>
      <c r="R203" s="44"/>
      <c r="S203" s="44"/>
      <c r="T203" s="267"/>
      <c r="V203" s="44"/>
      <c r="W203" s="44"/>
      <c r="X203" s="44"/>
    </row>
    <row r="204" spans="1:24" ht="24">
      <c r="A204" s="246">
        <v>5170</v>
      </c>
      <c r="B204" s="115" t="s">
        <v>211</v>
      </c>
      <c r="C204" s="116">
        <f t="shared" si="13"/>
        <v>0</v>
      </c>
      <c r="D204" s="122"/>
      <c r="E204" s="243"/>
      <c r="F204" s="244">
        <f t="shared" si="14"/>
        <v>0</v>
      </c>
      <c r="G204" s="122"/>
      <c r="H204" s="123"/>
      <c r="I204" s="124">
        <f t="shared" si="15"/>
        <v>0</v>
      </c>
      <c r="J204" s="122"/>
      <c r="K204" s="123"/>
      <c r="L204" s="124">
        <f t="shared" si="16"/>
        <v>0</v>
      </c>
      <c r="M204" s="245"/>
      <c r="N204" s="243"/>
      <c r="O204" s="124">
        <f t="shared" si="17"/>
        <v>0</v>
      </c>
      <c r="P204" s="74"/>
      <c r="R204" s="44"/>
      <c r="S204" s="44"/>
      <c r="T204" s="267"/>
      <c r="V204" s="44"/>
      <c r="W204" s="44"/>
      <c r="X204" s="44"/>
    </row>
    <row r="205" spans="1:24" ht="12">
      <c r="A205" s="88">
        <v>5200</v>
      </c>
      <c r="B205" s="226" t="s">
        <v>212</v>
      </c>
      <c r="C205" s="89">
        <f t="shared" si="13"/>
        <v>0</v>
      </c>
      <c r="D205" s="100">
        <f>D206+D216+D217+D226+D227+D228+D230</f>
        <v>0</v>
      </c>
      <c r="E205" s="227">
        <f>E206+E216+E217+E226+E227+E228+E230</f>
        <v>0</v>
      </c>
      <c r="F205" s="228">
        <f t="shared" si="14"/>
        <v>0</v>
      </c>
      <c r="G205" s="100">
        <f>G206+G216+G217+G226+G227+G228+G230</f>
        <v>0</v>
      </c>
      <c r="H205" s="101">
        <f>H206+H216+H217+H226+H227+H228+H230</f>
        <v>0</v>
      </c>
      <c r="I205" s="102">
        <f t="shared" si="15"/>
        <v>0</v>
      </c>
      <c r="J205" s="100">
        <f>J206+J216+J217+J226+J227+J228+J230</f>
        <v>0</v>
      </c>
      <c r="K205" s="101">
        <f>K206+K216+K217+K226+K227+K228+K230</f>
        <v>0</v>
      </c>
      <c r="L205" s="102">
        <f t="shared" si="16"/>
        <v>0</v>
      </c>
      <c r="M205" s="259">
        <v>0</v>
      </c>
      <c r="N205" s="227">
        <f>N206+N216+N217+N226+N227+N228+N230</f>
        <v>0</v>
      </c>
      <c r="O205" s="102">
        <f t="shared" si="17"/>
        <v>0</v>
      </c>
      <c r="P205" s="98"/>
      <c r="R205" s="44"/>
      <c r="S205" s="44"/>
      <c r="T205" s="267"/>
      <c r="V205" s="44"/>
      <c r="W205" s="44"/>
      <c r="X205" s="44"/>
    </row>
    <row r="206" spans="1:24" ht="12">
      <c r="A206" s="233">
        <v>5210</v>
      </c>
      <c r="B206" s="162" t="s">
        <v>213</v>
      </c>
      <c r="C206" s="174">
        <f t="shared" si="13"/>
        <v>0</v>
      </c>
      <c r="D206" s="237">
        <f>SUM(D207:D215)</f>
        <v>0</v>
      </c>
      <c r="E206" s="235">
        <f>SUM(E207:E215)</f>
        <v>0</v>
      </c>
      <c r="F206" s="236">
        <f t="shared" si="14"/>
        <v>0</v>
      </c>
      <c r="G206" s="237">
        <f>SUM(G207:G215)</f>
        <v>0</v>
      </c>
      <c r="H206" s="234">
        <f>SUM(H207:H215)</f>
        <v>0</v>
      </c>
      <c r="I206" s="238">
        <f t="shared" si="15"/>
        <v>0</v>
      </c>
      <c r="J206" s="237">
        <f>SUM(J207:J215)</f>
        <v>0</v>
      </c>
      <c r="K206" s="234">
        <f>SUM(K207:K215)</f>
        <v>0</v>
      </c>
      <c r="L206" s="238">
        <f t="shared" si="16"/>
        <v>0</v>
      </c>
      <c r="M206" s="239">
        <v>0</v>
      </c>
      <c r="N206" s="235">
        <f>SUM(N207:N215)</f>
        <v>0</v>
      </c>
      <c r="O206" s="238">
        <f t="shared" si="17"/>
        <v>0</v>
      </c>
      <c r="P206" s="172"/>
      <c r="R206" s="44"/>
      <c r="S206" s="44"/>
      <c r="T206" s="267"/>
      <c r="V206" s="44"/>
      <c r="W206" s="44"/>
      <c r="X206" s="44"/>
    </row>
    <row r="207" spans="1:24" ht="12">
      <c r="A207" s="56">
        <v>5211</v>
      </c>
      <c r="B207" s="104" t="s">
        <v>214</v>
      </c>
      <c r="C207" s="116">
        <f t="shared" si="13"/>
        <v>0</v>
      </c>
      <c r="D207" s="111"/>
      <c r="E207" s="240"/>
      <c r="F207" s="241">
        <f t="shared" si="14"/>
        <v>0</v>
      </c>
      <c r="G207" s="111"/>
      <c r="H207" s="112"/>
      <c r="I207" s="113">
        <f t="shared" si="15"/>
        <v>0</v>
      </c>
      <c r="J207" s="111"/>
      <c r="K207" s="112"/>
      <c r="L207" s="113">
        <f t="shared" si="16"/>
        <v>0</v>
      </c>
      <c r="M207" s="242"/>
      <c r="N207" s="240"/>
      <c r="O207" s="113">
        <f t="shared" si="17"/>
        <v>0</v>
      </c>
      <c r="P207" s="64"/>
      <c r="R207" s="44"/>
      <c r="S207" s="44"/>
      <c r="T207" s="267"/>
      <c r="V207" s="44"/>
      <c r="W207" s="44"/>
      <c r="X207" s="44"/>
    </row>
    <row r="208" spans="1:24" ht="12">
      <c r="A208" s="66">
        <v>5212</v>
      </c>
      <c r="B208" s="115" t="s">
        <v>215</v>
      </c>
      <c r="C208" s="116">
        <f t="shared" si="13"/>
        <v>0</v>
      </c>
      <c r="D208" s="122"/>
      <c r="E208" s="243"/>
      <c r="F208" s="244">
        <f t="shared" si="14"/>
        <v>0</v>
      </c>
      <c r="G208" s="122"/>
      <c r="H208" s="123"/>
      <c r="I208" s="124">
        <f t="shared" si="15"/>
        <v>0</v>
      </c>
      <c r="J208" s="122"/>
      <c r="K208" s="123"/>
      <c r="L208" s="124">
        <f t="shared" si="16"/>
        <v>0</v>
      </c>
      <c r="M208" s="245"/>
      <c r="N208" s="243"/>
      <c r="O208" s="124">
        <f t="shared" si="17"/>
        <v>0</v>
      </c>
      <c r="P208" s="74"/>
      <c r="R208" s="44"/>
      <c r="S208" s="44"/>
      <c r="T208" s="267"/>
      <c r="V208" s="44"/>
      <c r="W208" s="44"/>
      <c r="X208" s="44"/>
    </row>
    <row r="209" spans="1:24" ht="12">
      <c r="A209" s="66">
        <v>5213</v>
      </c>
      <c r="B209" s="115" t="s">
        <v>216</v>
      </c>
      <c r="C209" s="116">
        <f t="shared" si="13"/>
        <v>0</v>
      </c>
      <c r="D209" s="122"/>
      <c r="E209" s="243"/>
      <c r="F209" s="244">
        <f t="shared" si="14"/>
        <v>0</v>
      </c>
      <c r="G209" s="122"/>
      <c r="H209" s="123"/>
      <c r="I209" s="124">
        <f t="shared" si="15"/>
        <v>0</v>
      </c>
      <c r="J209" s="122"/>
      <c r="K209" s="123"/>
      <c r="L209" s="124">
        <f t="shared" si="16"/>
        <v>0</v>
      </c>
      <c r="M209" s="245"/>
      <c r="N209" s="243"/>
      <c r="O209" s="124">
        <f t="shared" si="17"/>
        <v>0</v>
      </c>
      <c r="P209" s="74"/>
      <c r="R209" s="44"/>
      <c r="S209" s="44"/>
      <c r="T209" s="267"/>
      <c r="V209" s="44"/>
      <c r="W209" s="44"/>
      <c r="X209" s="44"/>
    </row>
    <row r="210" spans="1:24" ht="12">
      <c r="A210" s="66">
        <v>5214</v>
      </c>
      <c r="B210" s="115" t="s">
        <v>217</v>
      </c>
      <c r="C210" s="116">
        <f t="shared" si="13"/>
        <v>0</v>
      </c>
      <c r="D210" s="122"/>
      <c r="E210" s="243"/>
      <c r="F210" s="244">
        <f t="shared" si="14"/>
        <v>0</v>
      </c>
      <c r="G210" s="122"/>
      <c r="H210" s="123"/>
      <c r="I210" s="124">
        <f t="shared" si="15"/>
        <v>0</v>
      </c>
      <c r="J210" s="122"/>
      <c r="K210" s="123"/>
      <c r="L210" s="124">
        <f t="shared" si="16"/>
        <v>0</v>
      </c>
      <c r="M210" s="245"/>
      <c r="N210" s="243"/>
      <c r="O210" s="124">
        <f t="shared" si="17"/>
        <v>0</v>
      </c>
      <c r="P210" s="74"/>
      <c r="R210" s="44"/>
      <c r="S210" s="44"/>
      <c r="T210" s="267"/>
      <c r="V210" s="44"/>
      <c r="W210" s="44"/>
      <c r="X210" s="44"/>
    </row>
    <row r="211" spans="1:24" ht="12">
      <c r="A211" s="66">
        <v>5215</v>
      </c>
      <c r="B211" s="115" t="s">
        <v>218</v>
      </c>
      <c r="C211" s="116">
        <f t="shared" si="13"/>
        <v>0</v>
      </c>
      <c r="D211" s="122"/>
      <c r="E211" s="243"/>
      <c r="F211" s="244">
        <f t="shared" si="14"/>
        <v>0</v>
      </c>
      <c r="G211" s="122"/>
      <c r="H211" s="123"/>
      <c r="I211" s="124">
        <f t="shared" si="15"/>
        <v>0</v>
      </c>
      <c r="J211" s="122"/>
      <c r="K211" s="123"/>
      <c r="L211" s="124">
        <f t="shared" si="16"/>
        <v>0</v>
      </c>
      <c r="M211" s="245"/>
      <c r="N211" s="243"/>
      <c r="O211" s="124">
        <f t="shared" si="17"/>
        <v>0</v>
      </c>
      <c r="P211" s="74"/>
      <c r="R211" s="44"/>
      <c r="S211" s="44"/>
      <c r="T211" s="267"/>
      <c r="V211" s="44"/>
      <c r="W211" s="44"/>
      <c r="X211" s="44"/>
    </row>
    <row r="212" spans="1:24" ht="24">
      <c r="A212" s="66">
        <v>5216</v>
      </c>
      <c r="B212" s="115" t="s">
        <v>219</v>
      </c>
      <c r="C212" s="116">
        <f t="shared" si="13"/>
        <v>0</v>
      </c>
      <c r="D212" s="122"/>
      <c r="E212" s="243"/>
      <c r="F212" s="244">
        <f t="shared" si="14"/>
        <v>0</v>
      </c>
      <c r="G212" s="122"/>
      <c r="H212" s="123"/>
      <c r="I212" s="124">
        <f t="shared" si="15"/>
        <v>0</v>
      </c>
      <c r="J212" s="122"/>
      <c r="K212" s="123"/>
      <c r="L212" s="124">
        <f t="shared" si="16"/>
        <v>0</v>
      </c>
      <c r="M212" s="245"/>
      <c r="N212" s="243"/>
      <c r="O212" s="124">
        <f t="shared" si="17"/>
        <v>0</v>
      </c>
      <c r="P212" s="74"/>
      <c r="R212" s="44"/>
      <c r="S212" s="44"/>
      <c r="T212" s="267"/>
      <c r="V212" s="44"/>
      <c r="W212" s="44"/>
      <c r="X212" s="44"/>
    </row>
    <row r="213" spans="1:24" ht="12">
      <c r="A213" s="66">
        <v>5217</v>
      </c>
      <c r="B213" s="115" t="s">
        <v>220</v>
      </c>
      <c r="C213" s="116">
        <f t="shared" si="13"/>
        <v>0</v>
      </c>
      <c r="D213" s="122"/>
      <c r="E213" s="243"/>
      <c r="F213" s="244">
        <f t="shared" si="14"/>
        <v>0</v>
      </c>
      <c r="G213" s="122"/>
      <c r="H213" s="123"/>
      <c r="I213" s="124">
        <f t="shared" si="15"/>
        <v>0</v>
      </c>
      <c r="J213" s="122"/>
      <c r="K213" s="123"/>
      <c r="L213" s="124">
        <f t="shared" si="16"/>
        <v>0</v>
      </c>
      <c r="M213" s="245"/>
      <c r="N213" s="243"/>
      <c r="O213" s="124">
        <f t="shared" si="17"/>
        <v>0</v>
      </c>
      <c r="P213" s="74"/>
      <c r="R213" s="44"/>
      <c r="S213" s="44"/>
      <c r="T213" s="267"/>
      <c r="V213" s="44"/>
      <c r="W213" s="44"/>
      <c r="X213" s="44"/>
    </row>
    <row r="214" spans="1:24" ht="12">
      <c r="A214" s="66">
        <v>5218</v>
      </c>
      <c r="B214" s="115" t="s">
        <v>221</v>
      </c>
      <c r="C214" s="116">
        <f t="shared" si="13"/>
        <v>0</v>
      </c>
      <c r="D214" s="122"/>
      <c r="E214" s="243"/>
      <c r="F214" s="244">
        <f t="shared" si="14"/>
        <v>0</v>
      </c>
      <c r="G214" s="122"/>
      <c r="H214" s="123"/>
      <c r="I214" s="124">
        <f t="shared" si="15"/>
        <v>0</v>
      </c>
      <c r="J214" s="122"/>
      <c r="K214" s="123"/>
      <c r="L214" s="124">
        <f t="shared" si="16"/>
        <v>0</v>
      </c>
      <c r="M214" s="245"/>
      <c r="N214" s="243"/>
      <c r="O214" s="124">
        <f t="shared" si="17"/>
        <v>0</v>
      </c>
      <c r="P214" s="74"/>
      <c r="R214" s="44"/>
      <c r="S214" s="44"/>
      <c r="T214" s="267"/>
      <c r="V214" s="44"/>
      <c r="W214" s="44"/>
      <c r="X214" s="44"/>
    </row>
    <row r="215" spans="1:24" ht="12">
      <c r="A215" s="66">
        <v>5219</v>
      </c>
      <c r="B215" s="115" t="s">
        <v>222</v>
      </c>
      <c r="C215" s="116">
        <f t="shared" si="13"/>
        <v>0</v>
      </c>
      <c r="D215" s="122"/>
      <c r="E215" s="243"/>
      <c r="F215" s="244">
        <f t="shared" si="14"/>
        <v>0</v>
      </c>
      <c r="G215" s="122"/>
      <c r="H215" s="123"/>
      <c r="I215" s="124">
        <f t="shared" si="15"/>
        <v>0</v>
      </c>
      <c r="J215" s="122"/>
      <c r="K215" s="123"/>
      <c r="L215" s="124">
        <f t="shared" si="16"/>
        <v>0</v>
      </c>
      <c r="M215" s="245"/>
      <c r="N215" s="243"/>
      <c r="O215" s="124">
        <f t="shared" si="17"/>
        <v>0</v>
      </c>
      <c r="P215" s="74"/>
      <c r="R215" s="44"/>
      <c r="S215" s="44"/>
      <c r="T215" s="267"/>
      <c r="V215" s="44"/>
      <c r="W215" s="44"/>
      <c r="X215" s="44"/>
    </row>
    <row r="216" spans="1:24" ht="13.5" customHeight="1">
      <c r="A216" s="246">
        <v>5220</v>
      </c>
      <c r="B216" s="115" t="s">
        <v>223</v>
      </c>
      <c r="C216" s="116">
        <f t="shared" si="13"/>
        <v>0</v>
      </c>
      <c r="D216" s="122"/>
      <c r="E216" s="243"/>
      <c r="F216" s="244">
        <f t="shared" si="14"/>
        <v>0</v>
      </c>
      <c r="G216" s="122"/>
      <c r="H216" s="123"/>
      <c r="I216" s="124">
        <f t="shared" si="15"/>
        <v>0</v>
      </c>
      <c r="J216" s="122"/>
      <c r="K216" s="123"/>
      <c r="L216" s="124">
        <f t="shared" si="16"/>
        <v>0</v>
      </c>
      <c r="M216" s="245"/>
      <c r="N216" s="243"/>
      <c r="O216" s="124">
        <f t="shared" si="17"/>
        <v>0</v>
      </c>
      <c r="P216" s="74"/>
      <c r="R216" s="44"/>
      <c r="S216" s="44"/>
      <c r="T216" s="267"/>
      <c r="V216" s="44"/>
      <c r="W216" s="44"/>
      <c r="X216" s="44"/>
    </row>
    <row r="217" spans="1:24" ht="12">
      <c r="A217" s="246">
        <v>5230</v>
      </c>
      <c r="B217" s="115" t="s">
        <v>224</v>
      </c>
      <c r="C217" s="116">
        <f t="shared" si="13"/>
        <v>0</v>
      </c>
      <c r="D217" s="250">
        <f>SUM(D218:D225)</f>
        <v>0</v>
      </c>
      <c r="E217" s="248">
        <f>SUM(E218:E225)</f>
        <v>0</v>
      </c>
      <c r="F217" s="249">
        <f t="shared" si="14"/>
        <v>0</v>
      </c>
      <c r="G217" s="250">
        <f>SUM(G218:G225)</f>
        <v>0</v>
      </c>
      <c r="H217" s="247">
        <f>SUM(H218:H225)</f>
        <v>0</v>
      </c>
      <c r="I217" s="251">
        <f t="shared" si="15"/>
        <v>0</v>
      </c>
      <c r="J217" s="250">
        <f>SUM(J218:J225)</f>
        <v>0</v>
      </c>
      <c r="K217" s="247">
        <f>SUM(K218:K225)</f>
        <v>0</v>
      </c>
      <c r="L217" s="251">
        <f t="shared" si="16"/>
        <v>0</v>
      </c>
      <c r="M217" s="252">
        <v>0</v>
      </c>
      <c r="N217" s="248">
        <f>SUM(N218:N225)</f>
        <v>0</v>
      </c>
      <c r="O217" s="251">
        <f t="shared" si="17"/>
        <v>0</v>
      </c>
      <c r="P217" s="74"/>
      <c r="R217" s="44"/>
      <c r="S217" s="44"/>
      <c r="T217" s="267"/>
      <c r="V217" s="44"/>
      <c r="W217" s="44"/>
      <c r="X217" s="44"/>
    </row>
    <row r="218" spans="1:24" ht="12">
      <c r="A218" s="66">
        <v>5231</v>
      </c>
      <c r="B218" s="115" t="s">
        <v>225</v>
      </c>
      <c r="C218" s="116">
        <f t="shared" si="13"/>
        <v>0</v>
      </c>
      <c r="D218" s="122"/>
      <c r="E218" s="243"/>
      <c r="F218" s="244">
        <f t="shared" si="14"/>
        <v>0</v>
      </c>
      <c r="G218" s="122"/>
      <c r="H218" s="123"/>
      <c r="I218" s="124">
        <f t="shared" si="15"/>
        <v>0</v>
      </c>
      <c r="J218" s="122"/>
      <c r="K218" s="123"/>
      <c r="L218" s="124">
        <f t="shared" si="16"/>
        <v>0</v>
      </c>
      <c r="M218" s="245"/>
      <c r="N218" s="243"/>
      <c r="O218" s="124">
        <f t="shared" si="17"/>
        <v>0</v>
      </c>
      <c r="P218" s="74"/>
      <c r="R218" s="44"/>
      <c r="S218" s="44"/>
      <c r="T218" s="267"/>
      <c r="V218" s="44"/>
      <c r="W218" s="44"/>
      <c r="X218" s="44"/>
    </row>
    <row r="219" spans="1:24" ht="12">
      <c r="A219" s="66">
        <v>5232</v>
      </c>
      <c r="B219" s="115" t="s">
        <v>226</v>
      </c>
      <c r="C219" s="116">
        <f t="shared" si="13"/>
        <v>0</v>
      </c>
      <c r="D219" s="122"/>
      <c r="E219" s="243"/>
      <c r="F219" s="244">
        <f t="shared" si="14"/>
        <v>0</v>
      </c>
      <c r="G219" s="122"/>
      <c r="H219" s="123"/>
      <c r="I219" s="124">
        <f t="shared" si="15"/>
        <v>0</v>
      </c>
      <c r="J219" s="122"/>
      <c r="K219" s="123"/>
      <c r="L219" s="124">
        <f t="shared" si="16"/>
        <v>0</v>
      </c>
      <c r="M219" s="245"/>
      <c r="N219" s="243"/>
      <c r="O219" s="124">
        <f t="shared" si="17"/>
        <v>0</v>
      </c>
      <c r="P219" s="74"/>
      <c r="R219" s="44"/>
      <c r="S219" s="44"/>
      <c r="T219" s="267"/>
      <c r="V219" s="44"/>
      <c r="W219" s="44"/>
      <c r="X219" s="44"/>
    </row>
    <row r="220" spans="1:24" ht="12">
      <c r="A220" s="66">
        <v>5233</v>
      </c>
      <c r="B220" s="115" t="s">
        <v>227</v>
      </c>
      <c r="C220" s="116">
        <f t="shared" si="13"/>
        <v>0</v>
      </c>
      <c r="D220" s="122"/>
      <c r="E220" s="243"/>
      <c r="F220" s="244">
        <f t="shared" si="14"/>
        <v>0</v>
      </c>
      <c r="G220" s="122"/>
      <c r="H220" s="123"/>
      <c r="I220" s="124">
        <f t="shared" si="15"/>
        <v>0</v>
      </c>
      <c r="J220" s="122"/>
      <c r="K220" s="123"/>
      <c r="L220" s="124">
        <f t="shared" si="16"/>
        <v>0</v>
      </c>
      <c r="M220" s="245"/>
      <c r="N220" s="243"/>
      <c r="O220" s="124">
        <f t="shared" si="17"/>
        <v>0</v>
      </c>
      <c r="P220" s="74"/>
      <c r="R220" s="44"/>
      <c r="S220" s="44"/>
      <c r="T220" s="267"/>
      <c r="V220" s="44"/>
      <c r="W220" s="44"/>
      <c r="X220" s="44"/>
    </row>
    <row r="221" spans="1:24" ht="24">
      <c r="A221" s="66">
        <v>5234</v>
      </c>
      <c r="B221" s="115" t="s">
        <v>228</v>
      </c>
      <c r="C221" s="116">
        <f t="shared" si="13"/>
        <v>0</v>
      </c>
      <c r="D221" s="122"/>
      <c r="E221" s="243"/>
      <c r="F221" s="244">
        <f t="shared" si="14"/>
        <v>0</v>
      </c>
      <c r="G221" s="122"/>
      <c r="H221" s="123"/>
      <c r="I221" s="124">
        <f t="shared" si="15"/>
        <v>0</v>
      </c>
      <c r="J221" s="122"/>
      <c r="K221" s="123"/>
      <c r="L221" s="124">
        <f t="shared" si="16"/>
        <v>0</v>
      </c>
      <c r="M221" s="245"/>
      <c r="N221" s="243"/>
      <c r="O221" s="124">
        <f t="shared" si="17"/>
        <v>0</v>
      </c>
      <c r="P221" s="74"/>
      <c r="R221" s="44"/>
      <c r="S221" s="44"/>
      <c r="T221" s="267"/>
      <c r="V221" s="44"/>
      <c r="W221" s="44"/>
      <c r="X221" s="44"/>
    </row>
    <row r="222" spans="1:24" ht="14.25" customHeight="1">
      <c r="A222" s="66">
        <v>5236</v>
      </c>
      <c r="B222" s="115" t="s">
        <v>229</v>
      </c>
      <c r="C222" s="116">
        <f t="shared" si="13"/>
        <v>0</v>
      </c>
      <c r="D222" s="122"/>
      <c r="E222" s="243"/>
      <c r="F222" s="244">
        <f t="shared" si="14"/>
        <v>0</v>
      </c>
      <c r="G222" s="122"/>
      <c r="H222" s="123"/>
      <c r="I222" s="124">
        <f t="shared" si="15"/>
        <v>0</v>
      </c>
      <c r="J222" s="122"/>
      <c r="K222" s="123"/>
      <c r="L222" s="124">
        <f t="shared" si="16"/>
        <v>0</v>
      </c>
      <c r="M222" s="245"/>
      <c r="N222" s="243"/>
      <c r="O222" s="124">
        <f t="shared" si="17"/>
        <v>0</v>
      </c>
      <c r="P222" s="74"/>
      <c r="R222" s="44"/>
      <c r="S222" s="44"/>
      <c r="T222" s="267"/>
      <c r="V222" s="44"/>
      <c r="W222" s="44"/>
      <c r="X222" s="44"/>
    </row>
    <row r="223" spans="1:24" ht="14.25" customHeight="1">
      <c r="A223" s="66">
        <v>5237</v>
      </c>
      <c r="B223" s="115" t="s">
        <v>230</v>
      </c>
      <c r="C223" s="116">
        <f t="shared" si="13"/>
        <v>0</v>
      </c>
      <c r="D223" s="122"/>
      <c r="E223" s="243"/>
      <c r="F223" s="244">
        <f t="shared" si="14"/>
        <v>0</v>
      </c>
      <c r="G223" s="122"/>
      <c r="H223" s="123"/>
      <c r="I223" s="124">
        <f t="shared" si="15"/>
        <v>0</v>
      </c>
      <c r="J223" s="122"/>
      <c r="K223" s="123"/>
      <c r="L223" s="124">
        <f t="shared" si="16"/>
        <v>0</v>
      </c>
      <c r="M223" s="245"/>
      <c r="N223" s="243"/>
      <c r="O223" s="124">
        <f t="shared" si="17"/>
        <v>0</v>
      </c>
      <c r="P223" s="74"/>
      <c r="R223" s="44"/>
      <c r="S223" s="44"/>
      <c r="T223" s="267"/>
      <c r="V223" s="44"/>
      <c r="W223" s="44"/>
      <c r="X223" s="44"/>
    </row>
    <row r="224" spans="1:24" ht="24">
      <c r="A224" s="66">
        <v>5238</v>
      </c>
      <c r="B224" s="115" t="s">
        <v>231</v>
      </c>
      <c r="C224" s="116">
        <f t="shared" si="13"/>
        <v>0</v>
      </c>
      <c r="D224" s="122"/>
      <c r="E224" s="243"/>
      <c r="F224" s="244">
        <f t="shared" si="14"/>
        <v>0</v>
      </c>
      <c r="G224" s="122"/>
      <c r="H224" s="123"/>
      <c r="I224" s="124">
        <f t="shared" si="15"/>
        <v>0</v>
      </c>
      <c r="J224" s="122"/>
      <c r="K224" s="123"/>
      <c r="L224" s="124">
        <f t="shared" si="16"/>
        <v>0</v>
      </c>
      <c r="M224" s="245"/>
      <c r="N224" s="243"/>
      <c r="O224" s="124">
        <f t="shared" si="17"/>
        <v>0</v>
      </c>
      <c r="P224" s="74"/>
      <c r="R224" s="44"/>
      <c r="S224" s="44"/>
      <c r="T224" s="267"/>
      <c r="V224" s="44"/>
      <c r="W224" s="44"/>
      <c r="X224" s="44"/>
    </row>
    <row r="225" spans="1:24" ht="24">
      <c r="A225" s="66">
        <v>5239</v>
      </c>
      <c r="B225" s="115" t="s">
        <v>232</v>
      </c>
      <c r="C225" s="116">
        <f t="shared" si="13"/>
        <v>0</v>
      </c>
      <c r="D225" s="122"/>
      <c r="E225" s="243"/>
      <c r="F225" s="244">
        <f t="shared" si="14"/>
        <v>0</v>
      </c>
      <c r="G225" s="122"/>
      <c r="H225" s="123"/>
      <c r="I225" s="124">
        <f t="shared" si="15"/>
        <v>0</v>
      </c>
      <c r="J225" s="122"/>
      <c r="K225" s="123"/>
      <c r="L225" s="124">
        <f t="shared" si="16"/>
        <v>0</v>
      </c>
      <c r="M225" s="245"/>
      <c r="N225" s="243"/>
      <c r="O225" s="124">
        <f t="shared" si="17"/>
        <v>0</v>
      </c>
      <c r="P225" s="74"/>
      <c r="R225" s="44"/>
      <c r="S225" s="44"/>
      <c r="T225" s="267"/>
      <c r="V225" s="44"/>
      <c r="W225" s="44"/>
      <c r="X225" s="44"/>
    </row>
    <row r="226" spans="1:24" ht="24">
      <c r="A226" s="246">
        <v>5240</v>
      </c>
      <c r="B226" s="115" t="s">
        <v>233</v>
      </c>
      <c r="C226" s="116">
        <f t="shared" si="13"/>
        <v>0</v>
      </c>
      <c r="D226" s="122"/>
      <c r="E226" s="243"/>
      <c r="F226" s="244">
        <f t="shared" si="14"/>
        <v>0</v>
      </c>
      <c r="G226" s="122"/>
      <c r="H226" s="123"/>
      <c r="I226" s="124">
        <f t="shared" si="15"/>
        <v>0</v>
      </c>
      <c r="J226" s="122"/>
      <c r="K226" s="123"/>
      <c r="L226" s="124">
        <f t="shared" si="16"/>
        <v>0</v>
      </c>
      <c r="M226" s="245"/>
      <c r="N226" s="243"/>
      <c r="O226" s="124">
        <f t="shared" si="17"/>
        <v>0</v>
      </c>
      <c r="P226" s="74"/>
      <c r="R226" s="44"/>
      <c r="S226" s="44"/>
      <c r="T226" s="267"/>
      <c r="V226" s="44"/>
      <c r="W226" s="44"/>
      <c r="X226" s="44"/>
    </row>
    <row r="227" spans="1:24" ht="22.5" customHeight="1">
      <c r="A227" s="246">
        <v>5250</v>
      </c>
      <c r="B227" s="115" t="s">
        <v>234</v>
      </c>
      <c r="C227" s="116">
        <f t="shared" si="13"/>
        <v>0</v>
      </c>
      <c r="D227" s="122"/>
      <c r="E227" s="243"/>
      <c r="F227" s="244">
        <f t="shared" si="14"/>
        <v>0</v>
      </c>
      <c r="G227" s="122"/>
      <c r="H227" s="123"/>
      <c r="I227" s="124">
        <f t="shared" si="15"/>
        <v>0</v>
      </c>
      <c r="J227" s="122"/>
      <c r="K227" s="123"/>
      <c r="L227" s="124">
        <f t="shared" si="16"/>
        <v>0</v>
      </c>
      <c r="M227" s="245"/>
      <c r="N227" s="243"/>
      <c r="O227" s="124">
        <f t="shared" si="17"/>
        <v>0</v>
      </c>
      <c r="P227" s="74"/>
      <c r="R227" s="44"/>
      <c r="S227" s="44"/>
      <c r="T227" s="267"/>
      <c r="V227" s="44"/>
      <c r="W227" s="44"/>
      <c r="X227" s="44"/>
    </row>
    <row r="228" spans="1:24" ht="12">
      <c r="A228" s="246">
        <v>5260</v>
      </c>
      <c r="B228" s="115" t="s">
        <v>235</v>
      </c>
      <c r="C228" s="116">
        <f t="shared" si="13"/>
        <v>0</v>
      </c>
      <c r="D228" s="250">
        <f>SUM(D229)</f>
        <v>0</v>
      </c>
      <c r="E228" s="248">
        <f>SUM(E229)</f>
        <v>0</v>
      </c>
      <c r="F228" s="249">
        <f t="shared" si="14"/>
        <v>0</v>
      </c>
      <c r="G228" s="250">
        <f>SUM(G229)</f>
        <v>0</v>
      </c>
      <c r="H228" s="247">
        <f>SUM(H229)</f>
        <v>0</v>
      </c>
      <c r="I228" s="251">
        <f t="shared" si="15"/>
        <v>0</v>
      </c>
      <c r="J228" s="250">
        <f>SUM(J229)</f>
        <v>0</v>
      </c>
      <c r="K228" s="247">
        <f>SUM(K229)</f>
        <v>0</v>
      </c>
      <c r="L228" s="251">
        <f t="shared" si="16"/>
        <v>0</v>
      </c>
      <c r="M228" s="252">
        <v>0</v>
      </c>
      <c r="N228" s="248">
        <f>SUM(N229)</f>
        <v>0</v>
      </c>
      <c r="O228" s="251">
        <f t="shared" si="17"/>
        <v>0</v>
      </c>
      <c r="P228" s="74"/>
      <c r="R228" s="44"/>
      <c r="S228" s="44"/>
      <c r="T228" s="267"/>
      <c r="V228" s="44"/>
      <c r="W228" s="44"/>
      <c r="X228" s="44"/>
    </row>
    <row r="229" spans="1:24" ht="24">
      <c r="A229" s="66">
        <v>5269</v>
      </c>
      <c r="B229" s="115" t="s">
        <v>236</v>
      </c>
      <c r="C229" s="116">
        <f t="shared" si="13"/>
        <v>0</v>
      </c>
      <c r="D229" s="122"/>
      <c r="E229" s="243"/>
      <c r="F229" s="244">
        <f t="shared" si="14"/>
        <v>0</v>
      </c>
      <c r="G229" s="122"/>
      <c r="H229" s="123"/>
      <c r="I229" s="124">
        <f t="shared" si="15"/>
        <v>0</v>
      </c>
      <c r="J229" s="122"/>
      <c r="K229" s="123"/>
      <c r="L229" s="124">
        <f t="shared" si="16"/>
        <v>0</v>
      </c>
      <c r="M229" s="245"/>
      <c r="N229" s="243"/>
      <c r="O229" s="124">
        <f t="shared" si="17"/>
        <v>0</v>
      </c>
      <c r="P229" s="74"/>
      <c r="R229" s="44"/>
      <c r="S229" s="44"/>
      <c r="T229" s="267"/>
      <c r="V229" s="44"/>
      <c r="W229" s="44"/>
      <c r="X229" s="44"/>
    </row>
    <row r="230" spans="1:24" ht="24">
      <c r="A230" s="233">
        <v>5270</v>
      </c>
      <c r="B230" s="162" t="s">
        <v>237</v>
      </c>
      <c r="C230" s="268">
        <f t="shared" si="13"/>
        <v>0</v>
      </c>
      <c r="D230" s="256"/>
      <c r="E230" s="254"/>
      <c r="F230" s="255">
        <f t="shared" si="14"/>
        <v>0</v>
      </c>
      <c r="G230" s="256"/>
      <c r="H230" s="253"/>
      <c r="I230" s="257">
        <f t="shared" si="15"/>
        <v>0</v>
      </c>
      <c r="J230" s="256"/>
      <c r="K230" s="253"/>
      <c r="L230" s="257">
        <f t="shared" si="16"/>
        <v>0</v>
      </c>
      <c r="M230" s="258"/>
      <c r="N230" s="254"/>
      <c r="O230" s="257">
        <f t="shared" si="17"/>
        <v>0</v>
      </c>
      <c r="P230" s="172"/>
      <c r="R230" s="44"/>
      <c r="S230" s="44"/>
      <c r="T230" s="267"/>
      <c r="V230" s="44"/>
      <c r="W230" s="44"/>
      <c r="X230" s="44"/>
    </row>
    <row r="231" spans="1:24" ht="12">
      <c r="A231" s="217">
        <v>6000</v>
      </c>
      <c r="B231" s="217" t="s">
        <v>238</v>
      </c>
      <c r="C231" s="218">
        <f t="shared" si="13"/>
        <v>2790</v>
      </c>
      <c r="D231" s="222">
        <f>D232+D252+D259</f>
        <v>2790</v>
      </c>
      <c r="E231" s="220">
        <f>E232+E252+E259</f>
        <v>0</v>
      </c>
      <c r="F231" s="221">
        <f t="shared" si="14"/>
        <v>2790</v>
      </c>
      <c r="G231" s="222">
        <f>G232+G252+G259</f>
        <v>0</v>
      </c>
      <c r="H231" s="219">
        <f>H232+H252+H259</f>
        <v>0</v>
      </c>
      <c r="I231" s="223">
        <f t="shared" si="15"/>
        <v>0</v>
      </c>
      <c r="J231" s="222">
        <f>J232+J252+J259</f>
        <v>0</v>
      </c>
      <c r="K231" s="219">
        <f>K232+K252+K259</f>
        <v>0</v>
      </c>
      <c r="L231" s="223">
        <f t="shared" si="16"/>
        <v>0</v>
      </c>
      <c r="M231" s="224">
        <v>0</v>
      </c>
      <c r="N231" s="220">
        <f>N232+N252+N259</f>
        <v>0</v>
      </c>
      <c r="O231" s="223">
        <f t="shared" si="17"/>
        <v>0</v>
      </c>
      <c r="P231" s="225"/>
      <c r="R231" s="44"/>
      <c r="S231" s="44"/>
      <c r="T231" s="267"/>
      <c r="V231" s="44"/>
      <c r="W231" s="44"/>
      <c r="X231" s="44"/>
    </row>
    <row r="232" spans="1:24" ht="14.25" customHeight="1">
      <c r="A232" s="143">
        <v>6200</v>
      </c>
      <c r="B232" s="283" t="s">
        <v>239</v>
      </c>
      <c r="C232" s="296">
        <f>F232+I232+L232+O232</f>
        <v>0</v>
      </c>
      <c r="D232" s="299">
        <f>SUM(D233,D234,D236,D239,D245,D246,D247)</f>
        <v>0</v>
      </c>
      <c r="E232" s="230">
        <f>SUM(E233,E234,E236,E239,E245,E246,E247)</f>
        <v>0</v>
      </c>
      <c r="F232" s="298">
        <f>D232+E232</f>
        <v>0</v>
      </c>
      <c r="G232" s="299">
        <f>SUM(G233,G234,G236,G239,G245,G246,G247)</f>
        <v>0</v>
      </c>
      <c r="H232" s="297">
        <f>SUM(H233,H234,H236,H239,H245,H246,H247)</f>
        <v>0</v>
      </c>
      <c r="I232" s="231">
        <f t="shared" si="15"/>
        <v>0</v>
      </c>
      <c r="J232" s="299">
        <f>SUM(J233,J234,J236,J239,J245,J246,J247)</f>
        <v>0</v>
      </c>
      <c r="K232" s="297">
        <f>SUM(K233,K234,K236,K239,K245,K246,K247)</f>
        <v>0</v>
      </c>
      <c r="L232" s="231">
        <f t="shared" si="16"/>
        <v>0</v>
      </c>
      <c r="M232" s="229">
        <v>0</v>
      </c>
      <c r="N232" s="230">
        <f>SUM(N233,N234,N236,N239,N245,N246,N247)</f>
        <v>0</v>
      </c>
      <c r="O232" s="231">
        <f t="shared" si="17"/>
        <v>0</v>
      </c>
      <c r="P232" s="232"/>
      <c r="R232" s="44"/>
      <c r="S232" s="44"/>
      <c r="T232" s="267"/>
      <c r="V232" s="44"/>
      <c r="W232" s="44"/>
      <c r="X232" s="44"/>
    </row>
    <row r="233" spans="1:24" ht="24">
      <c r="A233" s="260">
        <v>6220</v>
      </c>
      <c r="B233" s="104" t="s">
        <v>240</v>
      </c>
      <c r="C233" s="264">
        <f t="shared" si="13"/>
        <v>0</v>
      </c>
      <c r="D233" s="111"/>
      <c r="E233" s="240"/>
      <c r="F233" s="241">
        <f t="shared" si="14"/>
        <v>0</v>
      </c>
      <c r="G233" s="111"/>
      <c r="H233" s="112"/>
      <c r="I233" s="113">
        <f t="shared" si="15"/>
        <v>0</v>
      </c>
      <c r="J233" s="111"/>
      <c r="K233" s="112"/>
      <c r="L233" s="113">
        <f t="shared" si="16"/>
        <v>0</v>
      </c>
      <c r="M233" s="242"/>
      <c r="N233" s="240"/>
      <c r="O233" s="113">
        <f t="shared" si="17"/>
        <v>0</v>
      </c>
      <c r="P233" s="64"/>
      <c r="R233" s="44"/>
      <c r="S233" s="44"/>
      <c r="T233" s="267"/>
      <c r="V233" s="44"/>
      <c r="W233" s="44"/>
      <c r="X233" s="44"/>
    </row>
    <row r="234" spans="1:24" ht="12">
      <c r="A234" s="246">
        <v>6230</v>
      </c>
      <c r="B234" s="115" t="s">
        <v>241</v>
      </c>
      <c r="C234" s="249">
        <f t="shared" si="13"/>
        <v>0</v>
      </c>
      <c r="D234" s="122">
        <f>SUM(D235)</f>
        <v>0</v>
      </c>
      <c r="E234" s="123">
        <f>SUM(E235)</f>
        <v>0</v>
      </c>
      <c r="F234" s="249">
        <f t="shared" si="14"/>
        <v>0</v>
      </c>
      <c r="G234" s="122">
        <f>SUM(G235)</f>
        <v>0</v>
      </c>
      <c r="H234" s="123">
        <f>SUM(H235)</f>
        <v>0</v>
      </c>
      <c r="I234" s="251">
        <f t="shared" si="15"/>
        <v>0</v>
      </c>
      <c r="J234" s="122">
        <f>SUM(J235)</f>
        <v>0</v>
      </c>
      <c r="K234" s="123">
        <f>SUM(K235)</f>
        <v>0</v>
      </c>
      <c r="L234" s="251">
        <f t="shared" si="16"/>
        <v>0</v>
      </c>
      <c r="M234" s="122">
        <v>0</v>
      </c>
      <c r="N234" s="123">
        <f>SUM(N235)</f>
        <v>0</v>
      </c>
      <c r="O234" s="251">
        <f t="shared" si="17"/>
        <v>0</v>
      </c>
      <c r="P234" s="74"/>
      <c r="R234" s="44"/>
      <c r="S234" s="44"/>
      <c r="T234" s="267"/>
      <c r="V234" s="44"/>
      <c r="W234" s="44"/>
      <c r="X234" s="44"/>
    </row>
    <row r="235" spans="1:24" ht="24">
      <c r="A235" s="66">
        <v>6239</v>
      </c>
      <c r="B235" s="104" t="s">
        <v>242</v>
      </c>
      <c r="C235" s="249">
        <f t="shared" si="13"/>
        <v>0</v>
      </c>
      <c r="D235" s="122"/>
      <c r="E235" s="243"/>
      <c r="F235" s="249">
        <f t="shared" si="14"/>
        <v>0</v>
      </c>
      <c r="G235" s="122"/>
      <c r="H235" s="123"/>
      <c r="I235" s="251">
        <f t="shared" si="15"/>
        <v>0</v>
      </c>
      <c r="J235" s="122"/>
      <c r="K235" s="123"/>
      <c r="L235" s="251">
        <f t="shared" si="16"/>
        <v>0</v>
      </c>
      <c r="M235" s="245"/>
      <c r="N235" s="243"/>
      <c r="O235" s="251">
        <f t="shared" si="17"/>
        <v>0</v>
      </c>
      <c r="P235" s="74"/>
      <c r="R235" s="44"/>
      <c r="S235" s="44"/>
      <c r="T235" s="267"/>
      <c r="V235" s="44"/>
      <c r="W235" s="44"/>
      <c r="X235" s="44"/>
    </row>
    <row r="236" spans="1:24" ht="24">
      <c r="A236" s="246">
        <v>6240</v>
      </c>
      <c r="B236" s="115" t="s">
        <v>243</v>
      </c>
      <c r="C236" s="249">
        <f t="shared" si="13"/>
        <v>0</v>
      </c>
      <c r="D236" s="250">
        <f>SUM(D237:D238)</f>
        <v>0</v>
      </c>
      <c r="E236" s="248">
        <f>SUM(E237:E238)</f>
        <v>0</v>
      </c>
      <c r="F236" s="249">
        <f t="shared" si="14"/>
        <v>0</v>
      </c>
      <c r="G236" s="250">
        <f>SUM(G237:G238)</f>
        <v>0</v>
      </c>
      <c r="H236" s="247">
        <f>SUM(H237:H238)</f>
        <v>0</v>
      </c>
      <c r="I236" s="251">
        <f t="shared" si="15"/>
        <v>0</v>
      </c>
      <c r="J236" s="250">
        <f>SUM(J237:J238)</f>
        <v>0</v>
      </c>
      <c r="K236" s="247">
        <f>SUM(K237:K238)</f>
        <v>0</v>
      </c>
      <c r="L236" s="251">
        <f t="shared" si="16"/>
        <v>0</v>
      </c>
      <c r="M236" s="252">
        <v>0</v>
      </c>
      <c r="N236" s="248">
        <f>SUM(N237:N238)</f>
        <v>0</v>
      </c>
      <c r="O236" s="251">
        <f t="shared" si="17"/>
        <v>0</v>
      </c>
      <c r="P236" s="74"/>
      <c r="R236" s="44"/>
      <c r="S236" s="44"/>
      <c r="T236" s="267"/>
      <c r="V236" s="44"/>
      <c r="W236" s="44"/>
      <c r="X236" s="44"/>
    </row>
    <row r="237" spans="1:24" ht="12">
      <c r="A237" s="66">
        <v>6241</v>
      </c>
      <c r="B237" s="115" t="s">
        <v>244</v>
      </c>
      <c r="C237" s="249">
        <f t="shared" si="13"/>
        <v>0</v>
      </c>
      <c r="D237" s="122"/>
      <c r="E237" s="243"/>
      <c r="F237" s="244">
        <f t="shared" si="14"/>
        <v>0</v>
      </c>
      <c r="G237" s="122"/>
      <c r="H237" s="123"/>
      <c r="I237" s="124">
        <f t="shared" si="15"/>
        <v>0</v>
      </c>
      <c r="J237" s="122"/>
      <c r="K237" s="123"/>
      <c r="L237" s="124">
        <f t="shared" si="16"/>
        <v>0</v>
      </c>
      <c r="M237" s="245"/>
      <c r="N237" s="243"/>
      <c r="O237" s="124">
        <f t="shared" si="17"/>
        <v>0</v>
      </c>
      <c r="P237" s="74"/>
      <c r="R237" s="44"/>
      <c r="S237" s="44"/>
      <c r="T237" s="267"/>
      <c r="V237" s="44"/>
      <c r="W237" s="44"/>
      <c r="X237" s="44"/>
    </row>
    <row r="238" spans="1:24" ht="12">
      <c r="A238" s="66">
        <v>6242</v>
      </c>
      <c r="B238" s="115" t="s">
        <v>245</v>
      </c>
      <c r="C238" s="249">
        <f t="shared" si="13"/>
        <v>0</v>
      </c>
      <c r="D238" s="122"/>
      <c r="E238" s="243"/>
      <c r="F238" s="244">
        <f t="shared" si="14"/>
        <v>0</v>
      </c>
      <c r="G238" s="122"/>
      <c r="H238" s="123"/>
      <c r="I238" s="124">
        <f t="shared" si="15"/>
        <v>0</v>
      </c>
      <c r="J238" s="122"/>
      <c r="K238" s="123"/>
      <c r="L238" s="124">
        <f t="shared" si="16"/>
        <v>0</v>
      </c>
      <c r="M238" s="245"/>
      <c r="N238" s="243"/>
      <c r="O238" s="124">
        <f t="shared" si="17"/>
        <v>0</v>
      </c>
      <c r="P238" s="74"/>
      <c r="R238" s="44"/>
      <c r="S238" s="44"/>
      <c r="T238" s="267"/>
      <c r="V238" s="44"/>
      <c r="W238" s="44"/>
      <c r="X238" s="44"/>
    </row>
    <row r="239" spans="1:24" ht="25.5" customHeight="1">
      <c r="A239" s="246">
        <v>6250</v>
      </c>
      <c r="B239" s="115" t="s">
        <v>246</v>
      </c>
      <c r="C239" s="249">
        <f t="shared" si="13"/>
        <v>0</v>
      </c>
      <c r="D239" s="250">
        <f>SUM(D240:D244)</f>
        <v>0</v>
      </c>
      <c r="E239" s="248">
        <f>SUM(E240:E244)</f>
        <v>0</v>
      </c>
      <c r="F239" s="249">
        <f t="shared" si="14"/>
        <v>0</v>
      </c>
      <c r="G239" s="250">
        <f>SUM(G240:G244)</f>
        <v>0</v>
      </c>
      <c r="H239" s="247">
        <f>SUM(H240:H244)</f>
        <v>0</v>
      </c>
      <c r="I239" s="251">
        <f t="shared" si="15"/>
        <v>0</v>
      </c>
      <c r="J239" s="250">
        <f>SUM(J240:J244)</f>
        <v>0</v>
      </c>
      <c r="K239" s="247">
        <f>SUM(K240:K244)</f>
        <v>0</v>
      </c>
      <c r="L239" s="251">
        <f t="shared" si="16"/>
        <v>0</v>
      </c>
      <c r="M239" s="252">
        <v>0</v>
      </c>
      <c r="N239" s="248">
        <f>SUM(N240:N244)</f>
        <v>0</v>
      </c>
      <c r="O239" s="251">
        <f t="shared" si="17"/>
        <v>0</v>
      </c>
      <c r="P239" s="74"/>
      <c r="R239" s="44"/>
      <c r="S239" s="44"/>
      <c r="T239" s="267"/>
      <c r="V239" s="44"/>
      <c r="W239" s="44"/>
      <c r="X239" s="44"/>
    </row>
    <row r="240" spans="1:24" ht="14.25" customHeight="1">
      <c r="A240" s="66">
        <v>6252</v>
      </c>
      <c r="B240" s="115" t="s">
        <v>247</v>
      </c>
      <c r="C240" s="249">
        <f t="shared" si="13"/>
        <v>0</v>
      </c>
      <c r="D240" s="122"/>
      <c r="E240" s="243"/>
      <c r="F240" s="244">
        <f t="shared" si="14"/>
        <v>0</v>
      </c>
      <c r="G240" s="122"/>
      <c r="H240" s="123"/>
      <c r="I240" s="124">
        <f t="shared" si="15"/>
        <v>0</v>
      </c>
      <c r="J240" s="122"/>
      <c r="K240" s="123"/>
      <c r="L240" s="124">
        <f t="shared" si="16"/>
        <v>0</v>
      </c>
      <c r="M240" s="245"/>
      <c r="N240" s="243"/>
      <c r="O240" s="124">
        <f t="shared" si="17"/>
        <v>0</v>
      </c>
      <c r="P240" s="74"/>
      <c r="R240" s="44"/>
      <c r="S240" s="44"/>
      <c r="T240" s="267"/>
      <c r="V240" s="44"/>
      <c r="W240" s="44"/>
      <c r="X240" s="44"/>
    </row>
    <row r="241" spans="1:24" ht="14.25" customHeight="1">
      <c r="A241" s="66">
        <v>6253</v>
      </c>
      <c r="B241" s="115" t="s">
        <v>248</v>
      </c>
      <c r="C241" s="249">
        <f t="shared" si="13"/>
        <v>0</v>
      </c>
      <c r="D241" s="122"/>
      <c r="E241" s="243"/>
      <c r="F241" s="244">
        <f t="shared" si="14"/>
        <v>0</v>
      </c>
      <c r="G241" s="122"/>
      <c r="H241" s="123"/>
      <c r="I241" s="124">
        <f t="shared" si="15"/>
        <v>0</v>
      </c>
      <c r="J241" s="122"/>
      <c r="K241" s="123"/>
      <c r="L241" s="124">
        <f t="shared" si="16"/>
        <v>0</v>
      </c>
      <c r="M241" s="245"/>
      <c r="N241" s="243"/>
      <c r="O241" s="124">
        <f t="shared" si="17"/>
        <v>0</v>
      </c>
      <c r="P241" s="74"/>
      <c r="R241" s="44"/>
      <c r="S241" s="44"/>
      <c r="T241" s="267"/>
      <c r="V241" s="44"/>
      <c r="W241" s="44"/>
      <c r="X241" s="44"/>
    </row>
    <row r="242" spans="1:24" ht="24">
      <c r="A242" s="66">
        <v>6254</v>
      </c>
      <c r="B242" s="115" t="s">
        <v>249</v>
      </c>
      <c r="C242" s="249">
        <f t="shared" si="13"/>
        <v>0</v>
      </c>
      <c r="D242" s="122"/>
      <c r="E242" s="243"/>
      <c r="F242" s="244">
        <f t="shared" si="14"/>
        <v>0</v>
      </c>
      <c r="G242" s="122"/>
      <c r="H242" s="123"/>
      <c r="I242" s="124">
        <f t="shared" si="15"/>
        <v>0</v>
      </c>
      <c r="J242" s="122"/>
      <c r="K242" s="123"/>
      <c r="L242" s="124">
        <f t="shared" si="16"/>
        <v>0</v>
      </c>
      <c r="M242" s="245"/>
      <c r="N242" s="243"/>
      <c r="O242" s="124">
        <f t="shared" si="17"/>
        <v>0</v>
      </c>
      <c r="P242" s="74"/>
      <c r="R242" s="44"/>
      <c r="S242" s="44"/>
      <c r="T242" s="267"/>
      <c r="V242" s="44"/>
      <c r="W242" s="44"/>
      <c r="X242" s="44"/>
    </row>
    <row r="243" spans="1:24" ht="24">
      <c r="A243" s="66">
        <v>6255</v>
      </c>
      <c r="B243" s="115" t="s">
        <v>250</v>
      </c>
      <c r="C243" s="249">
        <f t="shared" si="13"/>
        <v>0</v>
      </c>
      <c r="D243" s="122"/>
      <c r="E243" s="243"/>
      <c r="F243" s="244">
        <f t="shared" si="14"/>
        <v>0</v>
      </c>
      <c r="G243" s="122"/>
      <c r="H243" s="123"/>
      <c r="I243" s="124">
        <f t="shared" si="15"/>
        <v>0</v>
      </c>
      <c r="J243" s="122"/>
      <c r="K243" s="123"/>
      <c r="L243" s="124">
        <f t="shared" si="16"/>
        <v>0</v>
      </c>
      <c r="M243" s="245"/>
      <c r="N243" s="243"/>
      <c r="O243" s="124">
        <f t="shared" si="17"/>
        <v>0</v>
      </c>
      <c r="P243" s="74"/>
      <c r="R243" s="44"/>
      <c r="S243" s="44"/>
      <c r="T243" s="267"/>
      <c r="V243" s="44"/>
      <c r="W243" s="44"/>
      <c r="X243" s="44"/>
    </row>
    <row r="244" spans="1:24" ht="12">
      <c r="A244" s="66">
        <v>6259</v>
      </c>
      <c r="B244" s="115" t="s">
        <v>251</v>
      </c>
      <c r="C244" s="249">
        <f t="shared" si="13"/>
        <v>0</v>
      </c>
      <c r="D244" s="122"/>
      <c r="E244" s="243"/>
      <c r="F244" s="244">
        <f t="shared" si="14"/>
        <v>0</v>
      </c>
      <c r="G244" s="122"/>
      <c r="H244" s="123"/>
      <c r="I244" s="124">
        <f t="shared" si="15"/>
        <v>0</v>
      </c>
      <c r="J244" s="122"/>
      <c r="K244" s="123"/>
      <c r="L244" s="124">
        <f t="shared" si="16"/>
        <v>0</v>
      </c>
      <c r="M244" s="245"/>
      <c r="N244" s="243"/>
      <c r="O244" s="124">
        <f t="shared" si="17"/>
        <v>0</v>
      </c>
      <c r="P244" s="74"/>
      <c r="R244" s="44"/>
      <c r="S244" s="44"/>
      <c r="T244" s="267"/>
      <c r="V244" s="44"/>
      <c r="W244" s="44"/>
      <c r="X244" s="44"/>
    </row>
    <row r="245" spans="1:24" ht="37.5" customHeight="1">
      <c r="A245" s="246">
        <v>6260</v>
      </c>
      <c r="B245" s="115" t="s">
        <v>252</v>
      </c>
      <c r="C245" s="249">
        <f t="shared" si="13"/>
        <v>0</v>
      </c>
      <c r="D245" s="122"/>
      <c r="E245" s="243"/>
      <c r="F245" s="244">
        <f aca="true" t="shared" si="18" ref="F245:F286">D245+E245</f>
        <v>0</v>
      </c>
      <c r="G245" s="122"/>
      <c r="H245" s="123"/>
      <c r="I245" s="124">
        <f aca="true" t="shared" si="19" ref="I245:I286">G245+H245</f>
        <v>0</v>
      </c>
      <c r="J245" s="122"/>
      <c r="K245" s="123"/>
      <c r="L245" s="124">
        <f aca="true" t="shared" si="20" ref="L245:L286">J245+K245</f>
        <v>0</v>
      </c>
      <c r="M245" s="245"/>
      <c r="N245" s="243"/>
      <c r="O245" s="124">
        <f aca="true" t="shared" si="21" ref="O245:O276">M245+N245</f>
        <v>0</v>
      </c>
      <c r="P245" s="74"/>
      <c r="R245" s="44"/>
      <c r="S245" s="44"/>
      <c r="T245" s="267"/>
      <c r="V245" s="44"/>
      <c r="W245" s="44"/>
      <c r="X245" s="44"/>
    </row>
    <row r="246" spans="1:24" ht="12">
      <c r="A246" s="246">
        <v>6270</v>
      </c>
      <c r="B246" s="115" t="s">
        <v>253</v>
      </c>
      <c r="C246" s="249">
        <f t="shared" si="13"/>
        <v>0</v>
      </c>
      <c r="D246" s="122"/>
      <c r="E246" s="243"/>
      <c r="F246" s="244">
        <f t="shared" si="18"/>
        <v>0</v>
      </c>
      <c r="G246" s="122"/>
      <c r="H246" s="123"/>
      <c r="I246" s="124">
        <f t="shared" si="19"/>
        <v>0</v>
      </c>
      <c r="J246" s="122"/>
      <c r="K246" s="123"/>
      <c r="L246" s="124">
        <f t="shared" si="20"/>
        <v>0</v>
      </c>
      <c r="M246" s="245"/>
      <c r="N246" s="243"/>
      <c r="O246" s="124">
        <f t="shared" si="21"/>
        <v>0</v>
      </c>
      <c r="P246" s="74"/>
      <c r="R246" s="44"/>
      <c r="S246" s="44"/>
      <c r="T246" s="267"/>
      <c r="V246" s="44"/>
      <c r="W246" s="44"/>
      <c r="X246" s="44"/>
    </row>
    <row r="247" spans="1:24" ht="24.75" customHeight="1">
      <c r="A247" s="260">
        <v>6290</v>
      </c>
      <c r="B247" s="104" t="s">
        <v>254</v>
      </c>
      <c r="C247" s="249">
        <f t="shared" si="13"/>
        <v>0</v>
      </c>
      <c r="D247" s="265">
        <f>SUM(D248:D251)</f>
        <v>0</v>
      </c>
      <c r="E247" s="263">
        <f>SUM(E248:E251)</f>
        <v>0</v>
      </c>
      <c r="F247" s="264">
        <f t="shared" si="18"/>
        <v>0</v>
      </c>
      <c r="G247" s="265">
        <f>SUM(G248:G251)</f>
        <v>0</v>
      </c>
      <c r="H247" s="262">
        <f>SUM(H248:H251)</f>
        <v>0</v>
      </c>
      <c r="I247" s="266">
        <f t="shared" si="19"/>
        <v>0</v>
      </c>
      <c r="J247" s="265">
        <f>SUM(J248:J251)</f>
        <v>0</v>
      </c>
      <c r="K247" s="262">
        <f>SUM(K248:K251)</f>
        <v>0</v>
      </c>
      <c r="L247" s="266">
        <f t="shared" si="20"/>
        <v>0</v>
      </c>
      <c r="M247" s="284">
        <v>0</v>
      </c>
      <c r="N247" s="285">
        <f>SUM(N248:N251)</f>
        <v>0</v>
      </c>
      <c r="O247" s="286">
        <f t="shared" si="21"/>
        <v>0</v>
      </c>
      <c r="P247" s="287"/>
      <c r="R247" s="44"/>
      <c r="S247" s="44"/>
      <c r="T247" s="267"/>
      <c r="V247" s="44"/>
      <c r="W247" s="44"/>
      <c r="X247" s="44"/>
    </row>
    <row r="248" spans="1:24" ht="12">
      <c r="A248" s="66">
        <v>6291</v>
      </c>
      <c r="B248" s="115" t="s">
        <v>255</v>
      </c>
      <c r="C248" s="249">
        <f t="shared" si="13"/>
        <v>0</v>
      </c>
      <c r="D248" s="122"/>
      <c r="E248" s="243"/>
      <c r="F248" s="244">
        <f t="shared" si="18"/>
        <v>0</v>
      </c>
      <c r="G248" s="122"/>
      <c r="H248" s="123"/>
      <c r="I248" s="124">
        <f t="shared" si="19"/>
        <v>0</v>
      </c>
      <c r="J248" s="122"/>
      <c r="K248" s="123"/>
      <c r="L248" s="124">
        <f t="shared" si="20"/>
        <v>0</v>
      </c>
      <c r="M248" s="245"/>
      <c r="N248" s="243"/>
      <c r="O248" s="124">
        <f t="shared" si="21"/>
        <v>0</v>
      </c>
      <c r="P248" s="74"/>
      <c r="R248" s="44"/>
      <c r="S248" s="44"/>
      <c r="T248" s="267"/>
      <c r="V248" s="44"/>
      <c r="W248" s="44"/>
      <c r="X248" s="44"/>
    </row>
    <row r="249" spans="1:24" ht="12">
      <c r="A249" s="66">
        <v>6292</v>
      </c>
      <c r="B249" s="115" t="s">
        <v>256</v>
      </c>
      <c r="C249" s="249">
        <f t="shared" si="13"/>
        <v>0</v>
      </c>
      <c r="D249" s="122"/>
      <c r="E249" s="243"/>
      <c r="F249" s="244">
        <f t="shared" si="18"/>
        <v>0</v>
      </c>
      <c r="G249" s="122"/>
      <c r="H249" s="123"/>
      <c r="I249" s="124">
        <f t="shared" si="19"/>
        <v>0</v>
      </c>
      <c r="J249" s="122"/>
      <c r="K249" s="123"/>
      <c r="L249" s="124">
        <f t="shared" si="20"/>
        <v>0</v>
      </c>
      <c r="M249" s="245"/>
      <c r="N249" s="243"/>
      <c r="O249" s="124">
        <f t="shared" si="21"/>
        <v>0</v>
      </c>
      <c r="P249" s="74"/>
      <c r="R249" s="44"/>
      <c r="S249" s="44"/>
      <c r="T249" s="267"/>
      <c r="V249" s="44"/>
      <c r="W249" s="44"/>
      <c r="X249" s="44"/>
    </row>
    <row r="250" spans="1:24" ht="78.75" customHeight="1">
      <c r="A250" s="66">
        <v>6296</v>
      </c>
      <c r="B250" s="115" t="s">
        <v>257</v>
      </c>
      <c r="C250" s="249">
        <f t="shared" si="13"/>
        <v>0</v>
      </c>
      <c r="D250" s="122"/>
      <c r="E250" s="243"/>
      <c r="F250" s="244">
        <f t="shared" si="18"/>
        <v>0</v>
      </c>
      <c r="G250" s="122"/>
      <c r="H250" s="123"/>
      <c r="I250" s="124">
        <f t="shared" si="19"/>
        <v>0</v>
      </c>
      <c r="J250" s="122"/>
      <c r="K250" s="123"/>
      <c r="L250" s="124">
        <f t="shared" si="20"/>
        <v>0</v>
      </c>
      <c r="M250" s="245"/>
      <c r="N250" s="243"/>
      <c r="O250" s="124">
        <f t="shared" si="21"/>
        <v>0</v>
      </c>
      <c r="P250" s="74"/>
      <c r="R250" s="44"/>
      <c r="S250" s="44"/>
      <c r="T250" s="267"/>
      <c r="V250" s="44"/>
      <c r="W250" s="44"/>
      <c r="X250" s="44"/>
    </row>
    <row r="251" spans="1:24" ht="39.75" customHeight="1">
      <c r="A251" s="66">
        <v>6299</v>
      </c>
      <c r="B251" s="115" t="s">
        <v>258</v>
      </c>
      <c r="C251" s="249">
        <f t="shared" si="13"/>
        <v>0</v>
      </c>
      <c r="D251" s="122"/>
      <c r="E251" s="243"/>
      <c r="F251" s="244">
        <f t="shared" si="18"/>
        <v>0</v>
      </c>
      <c r="G251" s="122"/>
      <c r="H251" s="123"/>
      <c r="I251" s="124">
        <f t="shared" si="19"/>
        <v>0</v>
      </c>
      <c r="J251" s="122"/>
      <c r="K251" s="123"/>
      <c r="L251" s="124">
        <f t="shared" si="20"/>
        <v>0</v>
      </c>
      <c r="M251" s="245"/>
      <c r="N251" s="243"/>
      <c r="O251" s="124">
        <f t="shared" si="21"/>
        <v>0</v>
      </c>
      <c r="P251" s="74"/>
      <c r="R251" s="44"/>
      <c r="S251" s="44"/>
      <c r="T251" s="267"/>
      <c r="V251" s="44"/>
      <c r="W251" s="44"/>
      <c r="X251" s="44"/>
    </row>
    <row r="252" spans="1:24" ht="12">
      <c r="A252" s="88">
        <v>6300</v>
      </c>
      <c r="B252" s="226" t="s">
        <v>259</v>
      </c>
      <c r="C252" s="89">
        <f t="shared" si="13"/>
        <v>0</v>
      </c>
      <c r="D252" s="100">
        <f>SUM(D253,D257,D258)</f>
        <v>0</v>
      </c>
      <c r="E252" s="227">
        <f>SUM(E253,E257,E258)</f>
        <v>0</v>
      </c>
      <c r="F252" s="228">
        <f t="shared" si="18"/>
        <v>0</v>
      </c>
      <c r="G252" s="100">
        <f>SUM(G253,G257,G258)</f>
        <v>0</v>
      </c>
      <c r="H252" s="101">
        <f>SUM(H253,H257,H258)</f>
        <v>0</v>
      </c>
      <c r="I252" s="102">
        <f t="shared" si="19"/>
        <v>0</v>
      </c>
      <c r="J252" s="100">
        <f>SUM(J253,J257,J258)</f>
        <v>0</v>
      </c>
      <c r="K252" s="101">
        <f>SUM(K253,K257,K258)</f>
        <v>0</v>
      </c>
      <c r="L252" s="102">
        <f t="shared" si="20"/>
        <v>0</v>
      </c>
      <c r="M252" s="269">
        <v>0</v>
      </c>
      <c r="N252" s="270">
        <f>SUM(N253,N257,N258)</f>
        <v>0</v>
      </c>
      <c r="O252" s="271">
        <f t="shared" si="21"/>
        <v>0</v>
      </c>
      <c r="P252" s="272"/>
      <c r="R252" s="44"/>
      <c r="S252" s="44"/>
      <c r="T252" s="267"/>
      <c r="V252" s="44"/>
      <c r="W252" s="44"/>
      <c r="X252" s="44"/>
    </row>
    <row r="253" spans="1:24" ht="24">
      <c r="A253" s="260">
        <v>6320</v>
      </c>
      <c r="B253" s="104" t="s">
        <v>260</v>
      </c>
      <c r="C253" s="286">
        <f t="shared" si="13"/>
        <v>0</v>
      </c>
      <c r="D253" s="265">
        <f>SUM(D254:D256)</f>
        <v>0</v>
      </c>
      <c r="E253" s="263">
        <f>SUM(E254:E256)</f>
        <v>0</v>
      </c>
      <c r="F253" s="264">
        <f t="shared" si="18"/>
        <v>0</v>
      </c>
      <c r="G253" s="265">
        <f>SUM(G254:G256)</f>
        <v>0</v>
      </c>
      <c r="H253" s="262">
        <f>SUM(H254:H256)</f>
        <v>0</v>
      </c>
      <c r="I253" s="266">
        <f t="shared" si="19"/>
        <v>0</v>
      </c>
      <c r="J253" s="265">
        <f>SUM(J254:J256)</f>
        <v>0</v>
      </c>
      <c r="K253" s="262">
        <f>SUM(K254:K256)</f>
        <v>0</v>
      </c>
      <c r="L253" s="266">
        <f t="shared" si="20"/>
        <v>0</v>
      </c>
      <c r="M253" s="267">
        <v>0</v>
      </c>
      <c r="N253" s="263">
        <f>SUM(N254:N256)</f>
        <v>0</v>
      </c>
      <c r="O253" s="266">
        <f t="shared" si="21"/>
        <v>0</v>
      </c>
      <c r="P253" s="64"/>
      <c r="R253" s="44"/>
      <c r="S253" s="44"/>
      <c r="T253" s="267"/>
      <c r="V253" s="44"/>
      <c r="W253" s="44"/>
      <c r="X253" s="44"/>
    </row>
    <row r="254" spans="1:24" ht="12">
      <c r="A254" s="66">
        <v>6322</v>
      </c>
      <c r="B254" s="115" t="s">
        <v>261</v>
      </c>
      <c r="C254" s="251">
        <f t="shared" si="13"/>
        <v>0</v>
      </c>
      <c r="D254" s="122"/>
      <c r="E254" s="243"/>
      <c r="F254" s="244">
        <f t="shared" si="18"/>
        <v>0</v>
      </c>
      <c r="G254" s="122"/>
      <c r="H254" s="123"/>
      <c r="I254" s="124">
        <f t="shared" si="19"/>
        <v>0</v>
      </c>
      <c r="J254" s="122"/>
      <c r="K254" s="123"/>
      <c r="L254" s="124">
        <f t="shared" si="20"/>
        <v>0</v>
      </c>
      <c r="M254" s="245"/>
      <c r="N254" s="243"/>
      <c r="O254" s="124">
        <f t="shared" si="21"/>
        <v>0</v>
      </c>
      <c r="P254" s="74"/>
      <c r="R254" s="44"/>
      <c r="S254" s="44"/>
      <c r="T254" s="267"/>
      <c r="V254" s="44"/>
      <c r="W254" s="44"/>
      <c r="X254" s="44"/>
    </row>
    <row r="255" spans="1:24" ht="24">
      <c r="A255" s="66">
        <v>6323</v>
      </c>
      <c r="B255" s="115" t="s">
        <v>262</v>
      </c>
      <c r="C255" s="251">
        <f t="shared" si="13"/>
        <v>0</v>
      </c>
      <c r="D255" s="122"/>
      <c r="E255" s="243"/>
      <c r="F255" s="244">
        <f t="shared" si="18"/>
        <v>0</v>
      </c>
      <c r="G255" s="122"/>
      <c r="H255" s="123"/>
      <c r="I255" s="124">
        <f t="shared" si="19"/>
        <v>0</v>
      </c>
      <c r="J255" s="122"/>
      <c r="K255" s="123"/>
      <c r="L255" s="124">
        <f t="shared" si="20"/>
        <v>0</v>
      </c>
      <c r="M255" s="245"/>
      <c r="N255" s="243"/>
      <c r="O255" s="124">
        <f t="shared" si="21"/>
        <v>0</v>
      </c>
      <c r="P255" s="74"/>
      <c r="R255" s="44"/>
      <c r="S255" s="44"/>
      <c r="T255" s="267"/>
      <c r="V255" s="44"/>
      <c r="W255" s="44"/>
      <c r="X255" s="44"/>
    </row>
    <row r="256" spans="1:24" ht="12">
      <c r="A256" s="56">
        <v>6329</v>
      </c>
      <c r="B256" s="104" t="s">
        <v>263</v>
      </c>
      <c r="C256" s="251">
        <f t="shared" si="13"/>
        <v>0</v>
      </c>
      <c r="D256" s="111"/>
      <c r="E256" s="240"/>
      <c r="F256" s="241">
        <f t="shared" si="18"/>
        <v>0</v>
      </c>
      <c r="G256" s="111"/>
      <c r="H256" s="112"/>
      <c r="I256" s="113">
        <f t="shared" si="19"/>
        <v>0</v>
      </c>
      <c r="J256" s="111"/>
      <c r="K256" s="112"/>
      <c r="L256" s="113">
        <f t="shared" si="20"/>
        <v>0</v>
      </c>
      <c r="M256" s="242"/>
      <c r="N256" s="240"/>
      <c r="O256" s="113">
        <f t="shared" si="21"/>
        <v>0</v>
      </c>
      <c r="P256" s="64"/>
      <c r="R256" s="44"/>
      <c r="S256" s="44"/>
      <c r="T256" s="267"/>
      <c r="V256" s="44"/>
      <c r="W256" s="44"/>
      <c r="X256" s="44"/>
    </row>
    <row r="257" spans="1:24" ht="24">
      <c r="A257" s="307">
        <v>6330</v>
      </c>
      <c r="B257" s="308" t="s">
        <v>264</v>
      </c>
      <c r="C257" s="251">
        <f aca="true" t="shared" si="22" ref="C257:C285">F257+I257+L257+O257</f>
        <v>0</v>
      </c>
      <c r="D257" s="293"/>
      <c r="E257" s="291"/>
      <c r="F257" s="292">
        <f t="shared" si="18"/>
        <v>0</v>
      </c>
      <c r="G257" s="293"/>
      <c r="H257" s="290"/>
      <c r="I257" s="294">
        <f t="shared" si="19"/>
        <v>0</v>
      </c>
      <c r="J257" s="293"/>
      <c r="K257" s="290"/>
      <c r="L257" s="294">
        <f t="shared" si="20"/>
        <v>0</v>
      </c>
      <c r="M257" s="295"/>
      <c r="N257" s="291"/>
      <c r="O257" s="294">
        <f t="shared" si="21"/>
        <v>0</v>
      </c>
      <c r="P257" s="287"/>
      <c r="R257" s="44"/>
      <c r="S257" s="44"/>
      <c r="T257" s="267"/>
      <c r="V257" s="44"/>
      <c r="W257" s="44"/>
      <c r="X257" s="44"/>
    </row>
    <row r="258" spans="1:24" ht="12">
      <c r="A258" s="246">
        <v>6360</v>
      </c>
      <c r="B258" s="115" t="s">
        <v>265</v>
      </c>
      <c r="C258" s="251">
        <f t="shared" si="22"/>
        <v>0</v>
      </c>
      <c r="D258" s="122"/>
      <c r="E258" s="243"/>
      <c r="F258" s="244">
        <f t="shared" si="18"/>
        <v>0</v>
      </c>
      <c r="G258" s="122"/>
      <c r="H258" s="123"/>
      <c r="I258" s="124">
        <f t="shared" si="19"/>
        <v>0</v>
      </c>
      <c r="J258" s="122"/>
      <c r="K258" s="123"/>
      <c r="L258" s="124">
        <f t="shared" si="20"/>
        <v>0</v>
      </c>
      <c r="M258" s="245"/>
      <c r="N258" s="243"/>
      <c r="O258" s="124">
        <f t="shared" si="21"/>
        <v>0</v>
      </c>
      <c r="P258" s="74"/>
      <c r="R258" s="44"/>
      <c r="S258" s="44"/>
      <c r="T258" s="267"/>
      <c r="V258" s="44"/>
      <c r="W258" s="44"/>
      <c r="X258" s="44"/>
    </row>
    <row r="259" spans="1:24" ht="36">
      <c r="A259" s="88">
        <v>6400</v>
      </c>
      <c r="B259" s="226" t="s">
        <v>266</v>
      </c>
      <c r="C259" s="89">
        <f t="shared" si="22"/>
        <v>2790</v>
      </c>
      <c r="D259" s="100">
        <f>SUM(D260,D264)</f>
        <v>2790</v>
      </c>
      <c r="E259" s="227">
        <f>SUM(E260,E264)</f>
        <v>0</v>
      </c>
      <c r="F259" s="228">
        <f t="shared" si="18"/>
        <v>2790</v>
      </c>
      <c r="G259" s="100">
        <f>SUM(G260,G264)</f>
        <v>0</v>
      </c>
      <c r="H259" s="101">
        <f>SUM(H260,H264)</f>
        <v>0</v>
      </c>
      <c r="I259" s="102">
        <f t="shared" si="19"/>
        <v>0</v>
      </c>
      <c r="J259" s="100">
        <f>SUM(J260,J264)</f>
        <v>0</v>
      </c>
      <c r="K259" s="101">
        <f>SUM(K260,K264)</f>
        <v>0</v>
      </c>
      <c r="L259" s="102">
        <f t="shared" si="20"/>
        <v>0</v>
      </c>
      <c r="M259" s="269">
        <v>0</v>
      </c>
      <c r="N259" s="270">
        <f>SUM(N260,N264)</f>
        <v>0</v>
      </c>
      <c r="O259" s="271">
        <f t="shared" si="21"/>
        <v>0</v>
      </c>
      <c r="P259" s="272"/>
      <c r="R259" s="44"/>
      <c r="S259" s="44"/>
      <c r="T259" s="267"/>
      <c r="V259" s="44"/>
      <c r="W259" s="44"/>
      <c r="X259" s="44"/>
    </row>
    <row r="260" spans="1:24" ht="24">
      <c r="A260" s="260">
        <v>6410</v>
      </c>
      <c r="B260" s="104" t="s">
        <v>267</v>
      </c>
      <c r="C260" s="266">
        <f t="shared" si="22"/>
        <v>0</v>
      </c>
      <c r="D260" s="265">
        <f>SUM(D261:D263)</f>
        <v>0</v>
      </c>
      <c r="E260" s="263">
        <f>SUM(E261:E263)</f>
        <v>0</v>
      </c>
      <c r="F260" s="264">
        <f t="shared" si="18"/>
        <v>0</v>
      </c>
      <c r="G260" s="265">
        <f>SUM(G261:G263)</f>
        <v>0</v>
      </c>
      <c r="H260" s="262">
        <f>SUM(H261:H263)</f>
        <v>0</v>
      </c>
      <c r="I260" s="266">
        <f t="shared" si="19"/>
        <v>0</v>
      </c>
      <c r="J260" s="265">
        <f>SUM(J261:J263)</f>
        <v>0</v>
      </c>
      <c r="K260" s="262">
        <f>SUM(K261:K263)</f>
        <v>0</v>
      </c>
      <c r="L260" s="266">
        <f t="shared" si="20"/>
        <v>0</v>
      </c>
      <c r="M260" s="279">
        <v>0</v>
      </c>
      <c r="N260" s="280">
        <f>SUM(N261:N263)</f>
        <v>0</v>
      </c>
      <c r="O260" s="281">
        <f t="shared" si="21"/>
        <v>0</v>
      </c>
      <c r="P260" s="138"/>
      <c r="R260" s="44"/>
      <c r="S260" s="44"/>
      <c r="T260" s="267"/>
      <c r="V260" s="44"/>
      <c r="W260" s="44"/>
      <c r="X260" s="44"/>
    </row>
    <row r="261" spans="1:24" ht="12">
      <c r="A261" s="66">
        <v>6411</v>
      </c>
      <c r="B261" s="309" t="s">
        <v>268</v>
      </c>
      <c r="C261" s="249">
        <f t="shared" si="22"/>
        <v>0</v>
      </c>
      <c r="D261" s="122"/>
      <c r="E261" s="243"/>
      <c r="F261" s="244">
        <f t="shared" si="18"/>
        <v>0</v>
      </c>
      <c r="G261" s="122"/>
      <c r="H261" s="123"/>
      <c r="I261" s="124">
        <f t="shared" si="19"/>
        <v>0</v>
      </c>
      <c r="J261" s="122"/>
      <c r="K261" s="123"/>
      <c r="L261" s="124">
        <f t="shared" si="20"/>
        <v>0</v>
      </c>
      <c r="M261" s="245"/>
      <c r="N261" s="243"/>
      <c r="O261" s="124">
        <f t="shared" si="21"/>
        <v>0</v>
      </c>
      <c r="P261" s="74"/>
      <c r="R261" s="44"/>
      <c r="S261" s="44"/>
      <c r="T261" s="267"/>
      <c r="V261" s="44"/>
      <c r="W261" s="44"/>
      <c r="X261" s="44"/>
    </row>
    <row r="262" spans="1:24" ht="46.5" customHeight="1">
      <c r="A262" s="66">
        <v>6412</v>
      </c>
      <c r="B262" s="115" t="s">
        <v>269</v>
      </c>
      <c r="C262" s="249">
        <f t="shared" si="22"/>
        <v>0</v>
      </c>
      <c r="D262" s="122"/>
      <c r="E262" s="243"/>
      <c r="F262" s="244">
        <f t="shared" si="18"/>
        <v>0</v>
      </c>
      <c r="G262" s="122"/>
      <c r="H262" s="123"/>
      <c r="I262" s="124">
        <f t="shared" si="19"/>
        <v>0</v>
      </c>
      <c r="J262" s="122"/>
      <c r="K262" s="123"/>
      <c r="L262" s="124">
        <f t="shared" si="20"/>
        <v>0</v>
      </c>
      <c r="M262" s="245"/>
      <c r="N262" s="243"/>
      <c r="O262" s="124">
        <f t="shared" si="21"/>
        <v>0</v>
      </c>
      <c r="P262" s="74"/>
      <c r="R262" s="44"/>
      <c r="S262" s="44"/>
      <c r="T262" s="267"/>
      <c r="V262" s="44"/>
      <c r="W262" s="44"/>
      <c r="X262" s="44"/>
    </row>
    <row r="263" spans="1:24" ht="36">
      <c r="A263" s="66">
        <v>6419</v>
      </c>
      <c r="B263" s="115" t="s">
        <v>270</v>
      </c>
      <c r="C263" s="249">
        <f t="shared" si="22"/>
        <v>0</v>
      </c>
      <c r="D263" s="122"/>
      <c r="E263" s="243"/>
      <c r="F263" s="244">
        <f t="shared" si="18"/>
        <v>0</v>
      </c>
      <c r="G263" s="122"/>
      <c r="H263" s="123"/>
      <c r="I263" s="124">
        <f t="shared" si="19"/>
        <v>0</v>
      </c>
      <c r="J263" s="122"/>
      <c r="K263" s="123"/>
      <c r="L263" s="124">
        <f t="shared" si="20"/>
        <v>0</v>
      </c>
      <c r="M263" s="245"/>
      <c r="N263" s="243"/>
      <c r="O263" s="124">
        <f t="shared" si="21"/>
        <v>0</v>
      </c>
      <c r="P263" s="74"/>
      <c r="R263" s="44"/>
      <c r="S263" s="44"/>
      <c r="T263" s="267"/>
      <c r="V263" s="44"/>
      <c r="W263" s="44"/>
      <c r="X263" s="44"/>
    </row>
    <row r="264" spans="1:24" ht="36">
      <c r="A264" s="246">
        <v>6420</v>
      </c>
      <c r="B264" s="115" t="s">
        <v>271</v>
      </c>
      <c r="C264" s="249">
        <f t="shared" si="22"/>
        <v>2790</v>
      </c>
      <c r="D264" s="250">
        <f>SUM(D265:D268)</f>
        <v>2790</v>
      </c>
      <c r="E264" s="248">
        <f>SUM(E265:E268)</f>
        <v>0</v>
      </c>
      <c r="F264" s="249">
        <f t="shared" si="18"/>
        <v>2790</v>
      </c>
      <c r="G264" s="250">
        <f>SUM(G265:G268)</f>
        <v>0</v>
      </c>
      <c r="H264" s="247">
        <f>SUM(H265:H268)</f>
        <v>0</v>
      </c>
      <c r="I264" s="251">
        <f t="shared" si="19"/>
        <v>0</v>
      </c>
      <c r="J264" s="250">
        <f>SUM(J265:J268)</f>
        <v>0</v>
      </c>
      <c r="K264" s="247">
        <f>SUM(K265:K268)</f>
        <v>0</v>
      </c>
      <c r="L264" s="251">
        <f t="shared" si="20"/>
        <v>0</v>
      </c>
      <c r="M264" s="252">
        <v>0</v>
      </c>
      <c r="N264" s="248">
        <f>SUM(N265:N268)</f>
        <v>0</v>
      </c>
      <c r="O264" s="251">
        <f t="shared" si="21"/>
        <v>0</v>
      </c>
      <c r="P264" s="74"/>
      <c r="R264" s="44"/>
      <c r="S264" s="44"/>
      <c r="T264" s="267"/>
      <c r="V264" s="44"/>
      <c r="W264" s="44"/>
      <c r="X264" s="44"/>
    </row>
    <row r="265" spans="1:24" ht="12">
      <c r="A265" s="66">
        <v>6421</v>
      </c>
      <c r="B265" s="115" t="s">
        <v>272</v>
      </c>
      <c r="C265" s="249">
        <f t="shared" si="22"/>
        <v>0</v>
      </c>
      <c r="D265" s="122"/>
      <c r="E265" s="243"/>
      <c r="F265" s="244">
        <f t="shared" si="18"/>
        <v>0</v>
      </c>
      <c r="G265" s="122"/>
      <c r="H265" s="123"/>
      <c r="I265" s="124">
        <f t="shared" si="19"/>
        <v>0</v>
      </c>
      <c r="J265" s="122"/>
      <c r="K265" s="123"/>
      <c r="L265" s="124">
        <f t="shared" si="20"/>
        <v>0</v>
      </c>
      <c r="M265" s="245"/>
      <c r="N265" s="243"/>
      <c r="O265" s="124">
        <f t="shared" si="21"/>
        <v>0</v>
      </c>
      <c r="P265" s="74"/>
      <c r="R265" s="44"/>
      <c r="S265" s="44"/>
      <c r="T265" s="267"/>
      <c r="V265" s="44"/>
      <c r="W265" s="44"/>
      <c r="X265" s="44"/>
    </row>
    <row r="266" spans="1:24" ht="12">
      <c r="A266" s="66">
        <v>6422</v>
      </c>
      <c r="B266" s="115" t="s">
        <v>273</v>
      </c>
      <c r="C266" s="249">
        <f t="shared" si="22"/>
        <v>2790</v>
      </c>
      <c r="D266" s="122">
        <v>2790</v>
      </c>
      <c r="E266" s="243"/>
      <c r="F266" s="244">
        <f t="shared" si="18"/>
        <v>2790</v>
      </c>
      <c r="G266" s="122"/>
      <c r="H266" s="123"/>
      <c r="I266" s="124">
        <f t="shared" si="19"/>
        <v>0</v>
      </c>
      <c r="J266" s="122"/>
      <c r="K266" s="123"/>
      <c r="L266" s="124">
        <f t="shared" si="20"/>
        <v>0</v>
      </c>
      <c r="M266" s="245"/>
      <c r="N266" s="243"/>
      <c r="O266" s="124">
        <f t="shared" si="21"/>
        <v>0</v>
      </c>
      <c r="P266" s="74"/>
      <c r="R266" s="44"/>
      <c r="S266" s="44"/>
      <c r="T266" s="267"/>
      <c r="V266" s="44"/>
      <c r="W266" s="44"/>
      <c r="X266" s="44"/>
    </row>
    <row r="267" spans="1:24" ht="24">
      <c r="A267" s="66">
        <v>6423</v>
      </c>
      <c r="B267" s="115" t="s">
        <v>274</v>
      </c>
      <c r="C267" s="249">
        <f t="shared" si="22"/>
        <v>0</v>
      </c>
      <c r="D267" s="122"/>
      <c r="E267" s="243"/>
      <c r="F267" s="244">
        <f t="shared" si="18"/>
        <v>0</v>
      </c>
      <c r="G267" s="122"/>
      <c r="H267" s="123"/>
      <c r="I267" s="124">
        <f t="shared" si="19"/>
        <v>0</v>
      </c>
      <c r="J267" s="122"/>
      <c r="K267" s="123"/>
      <c r="L267" s="124">
        <f t="shared" si="20"/>
        <v>0</v>
      </c>
      <c r="M267" s="245"/>
      <c r="N267" s="243"/>
      <c r="O267" s="124">
        <f t="shared" si="21"/>
        <v>0</v>
      </c>
      <c r="P267" s="74"/>
      <c r="R267" s="44"/>
      <c r="S267" s="44"/>
      <c r="T267" s="267"/>
      <c r="V267" s="44"/>
      <c r="W267" s="44"/>
      <c r="X267" s="44"/>
    </row>
    <row r="268" spans="1:24" ht="36">
      <c r="A268" s="66">
        <v>6424</v>
      </c>
      <c r="B268" s="115" t="s">
        <v>275</v>
      </c>
      <c r="C268" s="249">
        <f t="shared" si="22"/>
        <v>0</v>
      </c>
      <c r="D268" s="122"/>
      <c r="E268" s="243"/>
      <c r="F268" s="244">
        <f t="shared" si="18"/>
        <v>0</v>
      </c>
      <c r="G268" s="122"/>
      <c r="H268" s="123"/>
      <c r="I268" s="124">
        <f t="shared" si="19"/>
        <v>0</v>
      </c>
      <c r="J268" s="122"/>
      <c r="K268" s="123"/>
      <c r="L268" s="124">
        <f t="shared" si="20"/>
        <v>0</v>
      </c>
      <c r="M268" s="245"/>
      <c r="N268" s="243"/>
      <c r="O268" s="124">
        <f t="shared" si="21"/>
        <v>0</v>
      </c>
      <c r="P268" s="74"/>
      <c r="R268" s="44"/>
      <c r="S268" s="44"/>
      <c r="T268" s="267"/>
      <c r="V268" s="44"/>
      <c r="W268" s="44"/>
      <c r="X268" s="44"/>
    </row>
    <row r="269" spans="1:24" ht="48.75" customHeight="1">
      <c r="A269" s="310">
        <v>7000</v>
      </c>
      <c r="B269" s="310" t="s">
        <v>276</v>
      </c>
      <c r="C269" s="311">
        <f t="shared" si="22"/>
        <v>234</v>
      </c>
      <c r="D269" s="315">
        <f>SUM(D270,D281)</f>
        <v>234</v>
      </c>
      <c r="E269" s="313">
        <f>SUM(E270,E281)</f>
        <v>0</v>
      </c>
      <c r="F269" s="314">
        <f t="shared" si="18"/>
        <v>234</v>
      </c>
      <c r="G269" s="315">
        <f>SUM(G270,G281)</f>
        <v>0</v>
      </c>
      <c r="H269" s="312">
        <f>SUM(H270,H281)</f>
        <v>0</v>
      </c>
      <c r="I269" s="316">
        <f t="shared" si="19"/>
        <v>0</v>
      </c>
      <c r="J269" s="315">
        <f>SUM(J270,J281)</f>
        <v>0</v>
      </c>
      <c r="K269" s="312">
        <f>SUM(K270,K281)</f>
        <v>0</v>
      </c>
      <c r="L269" s="316">
        <f t="shared" si="20"/>
        <v>0</v>
      </c>
      <c r="M269" s="317">
        <v>0</v>
      </c>
      <c r="N269" s="318">
        <f>SUM(N270,N281)</f>
        <v>0</v>
      </c>
      <c r="O269" s="319">
        <f t="shared" si="21"/>
        <v>0</v>
      </c>
      <c r="P269" s="320"/>
      <c r="R269" s="44"/>
      <c r="S269" s="44"/>
      <c r="T269" s="267"/>
      <c r="V269" s="44"/>
      <c r="W269" s="44"/>
      <c r="X269" s="44"/>
    </row>
    <row r="270" spans="1:24" ht="24">
      <c r="A270" s="88">
        <v>7200</v>
      </c>
      <c r="B270" s="226" t="s">
        <v>277</v>
      </c>
      <c r="C270" s="89">
        <f t="shared" si="22"/>
        <v>234</v>
      </c>
      <c r="D270" s="100">
        <f>SUM(D271,D272,D276,D277,D280)</f>
        <v>234</v>
      </c>
      <c r="E270" s="227">
        <f>SUM(E271,E272,E276,E277,E280)</f>
        <v>0</v>
      </c>
      <c r="F270" s="228">
        <f t="shared" si="18"/>
        <v>234</v>
      </c>
      <c r="G270" s="100">
        <f>SUM(G271,G272,G276,G277,G280)</f>
        <v>0</v>
      </c>
      <c r="H270" s="101">
        <f>SUM(H271,H272,H276,H277,H280)</f>
        <v>0</v>
      </c>
      <c r="I270" s="102">
        <f t="shared" si="19"/>
        <v>0</v>
      </c>
      <c r="J270" s="100">
        <f>SUM(J271,J272,J276,J277,J280)</f>
        <v>0</v>
      </c>
      <c r="K270" s="101">
        <f>SUM(K271,K272,K276,K277,K280)</f>
        <v>0</v>
      </c>
      <c r="L270" s="102">
        <f t="shared" si="20"/>
        <v>0</v>
      </c>
      <c r="M270" s="229">
        <v>0</v>
      </c>
      <c r="N270" s="230">
        <f>SUM(N271,N272,N276,N277,N280)</f>
        <v>0</v>
      </c>
      <c r="O270" s="231">
        <f t="shared" si="21"/>
        <v>0</v>
      </c>
      <c r="P270" s="232"/>
      <c r="R270" s="44"/>
      <c r="S270" s="44"/>
      <c r="T270" s="267"/>
      <c r="V270" s="44"/>
      <c r="W270" s="44"/>
      <c r="X270" s="44"/>
    </row>
    <row r="271" spans="1:24" ht="37.5" customHeight="1">
      <c r="A271" s="260">
        <v>7210</v>
      </c>
      <c r="B271" s="104" t="s">
        <v>278</v>
      </c>
      <c r="C271" s="105">
        <f t="shared" si="22"/>
        <v>234</v>
      </c>
      <c r="D271" s="111">
        <v>234</v>
      </c>
      <c r="E271" s="240">
        <v>0</v>
      </c>
      <c r="F271" s="241">
        <f t="shared" si="18"/>
        <v>234</v>
      </c>
      <c r="G271" s="111"/>
      <c r="H271" s="112"/>
      <c r="I271" s="113">
        <f t="shared" si="19"/>
        <v>0</v>
      </c>
      <c r="J271" s="111"/>
      <c r="K271" s="112"/>
      <c r="L271" s="113">
        <f t="shared" si="20"/>
        <v>0</v>
      </c>
      <c r="M271" s="242"/>
      <c r="N271" s="240"/>
      <c r="O271" s="113">
        <f t="shared" si="21"/>
        <v>0</v>
      </c>
      <c r="P271" s="64"/>
      <c r="R271" s="44"/>
      <c r="S271" s="44"/>
      <c r="T271" s="267"/>
      <c r="V271" s="44"/>
      <c r="W271" s="44"/>
      <c r="X271" s="44"/>
    </row>
    <row r="272" spans="1:24" s="321" customFormat="1" ht="36">
      <c r="A272" s="246">
        <v>7220</v>
      </c>
      <c r="B272" s="115" t="s">
        <v>279</v>
      </c>
      <c r="C272" s="116">
        <f t="shared" si="22"/>
        <v>0</v>
      </c>
      <c r="D272" s="250">
        <f>SUM(D273:D275)</f>
        <v>0</v>
      </c>
      <c r="E272" s="248">
        <f>SUM(E273:E275)</f>
        <v>0</v>
      </c>
      <c r="F272" s="249">
        <f t="shared" si="18"/>
        <v>0</v>
      </c>
      <c r="G272" s="250">
        <f>SUM(G273:G275)</f>
        <v>0</v>
      </c>
      <c r="H272" s="247">
        <f>SUM(H273:H275)</f>
        <v>0</v>
      </c>
      <c r="I272" s="251">
        <f t="shared" si="19"/>
        <v>0</v>
      </c>
      <c r="J272" s="250">
        <f>SUM(J273:J275)</f>
        <v>0</v>
      </c>
      <c r="K272" s="247">
        <f>SUM(K273:K275)</f>
        <v>0</v>
      </c>
      <c r="L272" s="251">
        <f t="shared" si="20"/>
        <v>0</v>
      </c>
      <c r="M272" s="252">
        <v>0</v>
      </c>
      <c r="N272" s="248">
        <f>SUM(N273:N275)</f>
        <v>0</v>
      </c>
      <c r="O272" s="251">
        <f t="shared" si="21"/>
        <v>0</v>
      </c>
      <c r="P272" s="74"/>
      <c r="R272" s="44"/>
      <c r="S272" s="44"/>
      <c r="T272" s="267"/>
      <c r="U272" s="2"/>
      <c r="V272" s="44"/>
      <c r="W272" s="44"/>
      <c r="X272" s="44"/>
    </row>
    <row r="273" spans="1:24" s="321" customFormat="1" ht="36">
      <c r="A273" s="66">
        <v>7221</v>
      </c>
      <c r="B273" s="115" t="s">
        <v>280</v>
      </c>
      <c r="C273" s="116">
        <f t="shared" si="22"/>
        <v>0</v>
      </c>
      <c r="D273" s="122"/>
      <c r="E273" s="243"/>
      <c r="F273" s="244">
        <f t="shared" si="18"/>
        <v>0</v>
      </c>
      <c r="G273" s="122"/>
      <c r="H273" s="123"/>
      <c r="I273" s="124">
        <f t="shared" si="19"/>
        <v>0</v>
      </c>
      <c r="J273" s="122"/>
      <c r="K273" s="123"/>
      <c r="L273" s="124">
        <f t="shared" si="20"/>
        <v>0</v>
      </c>
      <c r="M273" s="245"/>
      <c r="N273" s="243"/>
      <c r="O273" s="124">
        <f t="shared" si="21"/>
        <v>0</v>
      </c>
      <c r="P273" s="74"/>
      <c r="R273" s="44"/>
      <c r="S273" s="44"/>
      <c r="T273" s="267"/>
      <c r="U273" s="2"/>
      <c r="V273" s="44"/>
      <c r="W273" s="44"/>
      <c r="X273" s="44"/>
    </row>
    <row r="274" spans="1:24" s="321" customFormat="1" ht="36">
      <c r="A274" s="66">
        <v>7222</v>
      </c>
      <c r="B274" s="115" t="s">
        <v>281</v>
      </c>
      <c r="C274" s="116">
        <f t="shared" si="22"/>
        <v>0</v>
      </c>
      <c r="D274" s="122"/>
      <c r="E274" s="243"/>
      <c r="F274" s="244">
        <f t="shared" si="18"/>
        <v>0</v>
      </c>
      <c r="G274" s="122"/>
      <c r="H274" s="123"/>
      <c r="I274" s="124">
        <f t="shared" si="19"/>
        <v>0</v>
      </c>
      <c r="J274" s="122"/>
      <c r="K274" s="123"/>
      <c r="L274" s="124">
        <f t="shared" si="20"/>
        <v>0</v>
      </c>
      <c r="M274" s="245"/>
      <c r="N274" s="243"/>
      <c r="O274" s="124">
        <f t="shared" si="21"/>
        <v>0</v>
      </c>
      <c r="P274" s="74"/>
      <c r="R274" s="44"/>
      <c r="S274" s="44"/>
      <c r="T274" s="267"/>
      <c r="U274" s="2"/>
      <c r="V274" s="44"/>
      <c r="W274" s="44"/>
      <c r="X274" s="44"/>
    </row>
    <row r="275" spans="1:24" s="321" customFormat="1" ht="36">
      <c r="A275" s="56">
        <v>7223</v>
      </c>
      <c r="B275" s="104" t="s">
        <v>282</v>
      </c>
      <c r="C275" s="116">
        <f t="shared" si="22"/>
        <v>0</v>
      </c>
      <c r="D275" s="111"/>
      <c r="E275" s="240"/>
      <c r="F275" s="241">
        <f t="shared" si="18"/>
        <v>0</v>
      </c>
      <c r="G275" s="111"/>
      <c r="H275" s="112"/>
      <c r="I275" s="113">
        <f t="shared" si="19"/>
        <v>0</v>
      </c>
      <c r="J275" s="111"/>
      <c r="K275" s="112"/>
      <c r="L275" s="113">
        <f t="shared" si="20"/>
        <v>0</v>
      </c>
      <c r="M275" s="242"/>
      <c r="N275" s="240"/>
      <c r="O275" s="113">
        <f t="shared" si="21"/>
        <v>0</v>
      </c>
      <c r="P275" s="64"/>
      <c r="R275" s="44"/>
      <c r="S275" s="44"/>
      <c r="T275" s="267"/>
      <c r="U275" s="2"/>
      <c r="V275" s="44"/>
      <c r="W275" s="44"/>
      <c r="X275" s="44"/>
    </row>
    <row r="276" spans="1:24" ht="24">
      <c r="A276" s="246">
        <v>7230</v>
      </c>
      <c r="B276" s="115" t="s">
        <v>283</v>
      </c>
      <c r="C276" s="116">
        <f t="shared" si="22"/>
        <v>0</v>
      </c>
      <c r="D276" s="122"/>
      <c r="E276" s="243"/>
      <c r="F276" s="244">
        <f t="shared" si="18"/>
        <v>0</v>
      </c>
      <c r="G276" s="122"/>
      <c r="H276" s="123"/>
      <c r="I276" s="124">
        <f t="shared" si="19"/>
        <v>0</v>
      </c>
      <c r="J276" s="122"/>
      <c r="K276" s="123"/>
      <c r="L276" s="124">
        <f t="shared" si="20"/>
        <v>0</v>
      </c>
      <c r="M276" s="245"/>
      <c r="N276" s="243"/>
      <c r="O276" s="124">
        <f t="shared" si="21"/>
        <v>0</v>
      </c>
      <c r="P276" s="74"/>
      <c r="R276" s="44"/>
      <c r="S276" s="44"/>
      <c r="T276" s="267"/>
      <c r="V276" s="44"/>
      <c r="W276" s="44"/>
      <c r="X276" s="44"/>
    </row>
    <row r="277" spans="1:24" ht="24">
      <c r="A277" s="246">
        <v>7240</v>
      </c>
      <c r="B277" s="115" t="s">
        <v>284</v>
      </c>
      <c r="C277" s="116">
        <f t="shared" si="22"/>
        <v>0</v>
      </c>
      <c r="D277" s="250">
        <f>SUM(D278:D279)</f>
        <v>0</v>
      </c>
      <c r="E277" s="248">
        <f>SUM(E278:E279)</f>
        <v>0</v>
      </c>
      <c r="F277" s="249">
        <f t="shared" si="18"/>
        <v>0</v>
      </c>
      <c r="G277" s="250">
        <f>SUM(G278:G279)</f>
        <v>0</v>
      </c>
      <c r="H277" s="247">
        <f>SUM(H278:H279)</f>
        <v>0</v>
      </c>
      <c r="I277" s="251">
        <f t="shared" si="19"/>
        <v>0</v>
      </c>
      <c r="J277" s="250">
        <f>SUM(J278:J279)</f>
        <v>0</v>
      </c>
      <c r="K277" s="247">
        <f>SUM(K278:K279)</f>
        <v>0</v>
      </c>
      <c r="L277" s="251">
        <f t="shared" si="20"/>
        <v>0</v>
      </c>
      <c r="M277" s="252">
        <v>0</v>
      </c>
      <c r="N277" s="248">
        <f>SUM(N278:N279)</f>
        <v>0</v>
      </c>
      <c r="O277" s="251">
        <f>SUM(O278:O279)</f>
        <v>0</v>
      </c>
      <c r="P277" s="74"/>
      <c r="R277" s="44"/>
      <c r="S277" s="44"/>
      <c r="T277" s="267"/>
      <c r="V277" s="44"/>
      <c r="W277" s="44"/>
      <c r="X277" s="44"/>
    </row>
    <row r="278" spans="1:24" ht="48">
      <c r="A278" s="66">
        <v>7245</v>
      </c>
      <c r="B278" s="115" t="s">
        <v>285</v>
      </c>
      <c r="C278" s="116">
        <f t="shared" si="22"/>
        <v>0</v>
      </c>
      <c r="D278" s="122"/>
      <c r="E278" s="243"/>
      <c r="F278" s="244">
        <f t="shared" si="18"/>
        <v>0</v>
      </c>
      <c r="G278" s="122"/>
      <c r="H278" s="123"/>
      <c r="I278" s="124">
        <f t="shared" si="19"/>
        <v>0</v>
      </c>
      <c r="J278" s="122"/>
      <c r="K278" s="123"/>
      <c r="L278" s="124">
        <f t="shared" si="20"/>
        <v>0</v>
      </c>
      <c r="M278" s="245"/>
      <c r="N278" s="243"/>
      <c r="O278" s="124">
        <f>M278+N278</f>
        <v>0</v>
      </c>
      <c r="P278" s="74"/>
      <c r="R278" s="44"/>
      <c r="S278" s="44"/>
      <c r="T278" s="267"/>
      <c r="V278" s="44"/>
      <c r="W278" s="44"/>
      <c r="X278" s="44"/>
    </row>
    <row r="279" spans="1:24" ht="94.5" customHeight="1">
      <c r="A279" s="66">
        <v>7246</v>
      </c>
      <c r="B279" s="115" t="s">
        <v>286</v>
      </c>
      <c r="C279" s="116">
        <f t="shared" si="22"/>
        <v>0</v>
      </c>
      <c r="D279" s="122"/>
      <c r="E279" s="243"/>
      <c r="F279" s="244">
        <f t="shared" si="18"/>
        <v>0</v>
      </c>
      <c r="G279" s="122"/>
      <c r="H279" s="123"/>
      <c r="I279" s="124">
        <f t="shared" si="19"/>
        <v>0</v>
      </c>
      <c r="J279" s="122"/>
      <c r="K279" s="123"/>
      <c r="L279" s="124">
        <f t="shared" si="20"/>
        <v>0</v>
      </c>
      <c r="M279" s="245"/>
      <c r="N279" s="243"/>
      <c r="O279" s="124">
        <f>M279+N279</f>
        <v>0</v>
      </c>
      <c r="P279" s="74"/>
      <c r="R279" s="44"/>
      <c r="S279" s="44"/>
      <c r="T279" s="267"/>
      <c r="V279" s="44"/>
      <c r="W279" s="44"/>
      <c r="X279" s="44"/>
    </row>
    <row r="280" spans="1:24" ht="24">
      <c r="A280" s="246">
        <v>7260</v>
      </c>
      <c r="B280" s="115" t="s">
        <v>287</v>
      </c>
      <c r="C280" s="116">
        <f t="shared" si="22"/>
        <v>0</v>
      </c>
      <c r="D280" s="111"/>
      <c r="E280" s="240"/>
      <c r="F280" s="241">
        <f t="shared" si="18"/>
        <v>0</v>
      </c>
      <c r="G280" s="111"/>
      <c r="H280" s="112"/>
      <c r="I280" s="113">
        <f t="shared" si="19"/>
        <v>0</v>
      </c>
      <c r="J280" s="111"/>
      <c r="K280" s="112"/>
      <c r="L280" s="113">
        <f t="shared" si="20"/>
        <v>0</v>
      </c>
      <c r="M280" s="242"/>
      <c r="N280" s="240"/>
      <c r="O280" s="113">
        <f>M280+N280</f>
        <v>0</v>
      </c>
      <c r="P280" s="64"/>
      <c r="R280" s="44"/>
      <c r="S280" s="44"/>
      <c r="T280" s="267"/>
      <c r="V280" s="44"/>
      <c r="W280" s="44"/>
      <c r="X280" s="44"/>
    </row>
    <row r="281" spans="1:24" ht="12">
      <c r="A281" s="88">
        <v>7700</v>
      </c>
      <c r="B281" s="226" t="s">
        <v>288</v>
      </c>
      <c r="C281" s="268">
        <f t="shared" si="22"/>
        <v>0</v>
      </c>
      <c r="D281" s="324">
        <f>D282</f>
        <v>0</v>
      </c>
      <c r="E281" s="270">
        <f>SUM(E282)</f>
        <v>0</v>
      </c>
      <c r="F281" s="323">
        <f t="shared" si="18"/>
        <v>0</v>
      </c>
      <c r="G281" s="324">
        <f>G282</f>
        <v>0</v>
      </c>
      <c r="H281" s="322">
        <f>SUM(H282)</f>
        <v>0</v>
      </c>
      <c r="I281" s="271">
        <f t="shared" si="19"/>
        <v>0</v>
      </c>
      <c r="J281" s="324">
        <f>J282</f>
        <v>0</v>
      </c>
      <c r="K281" s="322">
        <f>SUM(K282)</f>
        <v>0</v>
      </c>
      <c r="L281" s="271">
        <f t="shared" si="20"/>
        <v>0</v>
      </c>
      <c r="M281" s="269">
        <v>0</v>
      </c>
      <c r="N281" s="270">
        <f>SUM(N282)</f>
        <v>0</v>
      </c>
      <c r="O281" s="271">
        <f>M281+N281</f>
        <v>0</v>
      </c>
      <c r="P281" s="272"/>
      <c r="R281" s="44"/>
      <c r="S281" s="44"/>
      <c r="T281" s="267"/>
      <c r="V281" s="44"/>
      <c r="W281" s="44"/>
      <c r="X281" s="44"/>
    </row>
    <row r="282" spans="1:24" ht="12">
      <c r="A282" s="126">
        <v>7720</v>
      </c>
      <c r="B282" s="127" t="s">
        <v>289</v>
      </c>
      <c r="C282" s="128">
        <f t="shared" si="22"/>
        <v>0</v>
      </c>
      <c r="D282" s="134"/>
      <c r="E282" s="351"/>
      <c r="F282" s="352">
        <f t="shared" si="18"/>
        <v>0</v>
      </c>
      <c r="G282" s="134"/>
      <c r="H282" s="135"/>
      <c r="I282" s="136">
        <f t="shared" si="19"/>
        <v>0</v>
      </c>
      <c r="J282" s="134"/>
      <c r="K282" s="135"/>
      <c r="L282" s="136">
        <f>J282+K282</f>
        <v>0</v>
      </c>
      <c r="M282" s="353"/>
      <c r="N282" s="351"/>
      <c r="O282" s="136">
        <f>M282+N282</f>
        <v>0</v>
      </c>
      <c r="P282" s="138"/>
      <c r="R282" s="44"/>
      <c r="S282" s="44"/>
      <c r="T282" s="267"/>
      <c r="V282" s="44"/>
      <c r="W282" s="44"/>
      <c r="X282" s="44"/>
    </row>
    <row r="283" spans="1:24" ht="12">
      <c r="A283" s="350"/>
      <c r="B283" s="162" t="s">
        <v>290</v>
      </c>
      <c r="C283" s="105">
        <f t="shared" si="22"/>
        <v>0</v>
      </c>
      <c r="D283" s="237">
        <f>SUM(D284:D285)</f>
        <v>0</v>
      </c>
      <c r="E283" s="235">
        <f>SUM(E284:E285)</f>
        <v>0</v>
      </c>
      <c r="F283" s="236">
        <f t="shared" si="18"/>
        <v>0</v>
      </c>
      <c r="G283" s="237">
        <f>SUM(G284:G285)</f>
        <v>0</v>
      </c>
      <c r="H283" s="234">
        <f>SUM(H284:H285)</f>
        <v>0</v>
      </c>
      <c r="I283" s="238">
        <f t="shared" si="19"/>
        <v>0</v>
      </c>
      <c r="J283" s="237">
        <f>SUM(J284:J285)</f>
        <v>0</v>
      </c>
      <c r="K283" s="234">
        <f>SUM(K284:K285)</f>
        <v>0</v>
      </c>
      <c r="L283" s="238">
        <f t="shared" si="20"/>
        <v>0</v>
      </c>
      <c r="M283" s="239">
        <v>0</v>
      </c>
      <c r="N283" s="235">
        <f>SUM(N284:N285)</f>
        <v>0</v>
      </c>
      <c r="O283" s="238">
        <f>M283+N283</f>
        <v>0</v>
      </c>
      <c r="P283" s="172"/>
      <c r="R283" s="44"/>
      <c r="S283" s="44"/>
      <c r="T283" s="267"/>
      <c r="V283" s="44"/>
      <c r="W283" s="44"/>
      <c r="X283" s="44"/>
    </row>
    <row r="284" spans="1:24" ht="12">
      <c r="A284" s="309" t="s">
        <v>291</v>
      </c>
      <c r="B284" s="66" t="s">
        <v>292</v>
      </c>
      <c r="C284" s="116">
        <f t="shared" si="22"/>
        <v>0</v>
      </c>
      <c r="D284" s="122"/>
      <c r="E284" s="243"/>
      <c r="F284" s="244">
        <f t="shared" si="18"/>
        <v>0</v>
      </c>
      <c r="G284" s="122"/>
      <c r="H284" s="123"/>
      <c r="I284" s="124">
        <f t="shared" si="19"/>
        <v>0</v>
      </c>
      <c r="J284" s="122"/>
      <c r="K284" s="123"/>
      <c r="L284" s="124">
        <f t="shared" si="20"/>
        <v>0</v>
      </c>
      <c r="M284" s="245"/>
      <c r="N284" s="243"/>
      <c r="O284" s="124">
        <f>M284+N284</f>
        <v>0</v>
      </c>
      <c r="P284" s="74"/>
      <c r="R284" s="44"/>
      <c r="S284" s="44"/>
      <c r="T284" s="267"/>
      <c r="V284" s="44"/>
      <c r="W284" s="44"/>
      <c r="X284" s="44"/>
    </row>
    <row r="285" spans="1:24" ht="24">
      <c r="A285" s="309" t="s">
        <v>293</v>
      </c>
      <c r="B285" s="331" t="s">
        <v>294</v>
      </c>
      <c r="C285" s="105">
        <f t="shared" si="22"/>
        <v>0</v>
      </c>
      <c r="D285" s="111"/>
      <c r="E285" s="240"/>
      <c r="F285" s="241">
        <f t="shared" si="18"/>
        <v>0</v>
      </c>
      <c r="G285" s="111"/>
      <c r="H285" s="112"/>
      <c r="I285" s="113">
        <f t="shared" si="19"/>
        <v>0</v>
      </c>
      <c r="J285" s="111"/>
      <c r="K285" s="112"/>
      <c r="L285" s="113">
        <f t="shared" si="20"/>
        <v>0</v>
      </c>
      <c r="M285" s="242"/>
      <c r="N285" s="240"/>
      <c r="O285" s="113">
        <f>M285+N285</f>
        <v>0</v>
      </c>
      <c r="P285" s="64"/>
      <c r="R285" s="44"/>
      <c r="S285" s="44"/>
      <c r="T285" s="267"/>
      <c r="V285" s="44"/>
      <c r="W285" s="44"/>
      <c r="X285" s="44"/>
    </row>
    <row r="286" spans="1:24" ht="12">
      <c r="A286" s="332"/>
      <c r="B286" s="333" t="s">
        <v>295</v>
      </c>
      <c r="C286" s="334">
        <f>SUM(C283,C269,C231,C196,C188,C174,C76,C54)</f>
        <v>603136</v>
      </c>
      <c r="D286" s="338">
        <f>SUM(D283,D269,D231,D196,D188,D174,D76,D54)</f>
        <v>580290</v>
      </c>
      <c r="E286" s="336">
        <f>SUM(E283,E269,E231,E196,E188,E174,E76,E54)</f>
        <v>0</v>
      </c>
      <c r="F286" s="337">
        <f t="shared" si="18"/>
        <v>580290</v>
      </c>
      <c r="G286" s="338">
        <f>SUM(G283,G269,G231,G196,G188,G174,G76,G54)</f>
        <v>0</v>
      </c>
      <c r="H286" s="335">
        <f>SUM(H283,H269,H231,H196,H188,H174,H76,H54)</f>
        <v>0</v>
      </c>
      <c r="I286" s="334">
        <f t="shared" si="19"/>
        <v>0</v>
      </c>
      <c r="J286" s="338">
        <f>SUM(J283,J269,J231,J196,J188,J174,J76,J54)</f>
        <v>22728</v>
      </c>
      <c r="K286" s="335">
        <f>SUM(K283,K269,K231,K196,K188,K174,K76,K54)</f>
        <v>0</v>
      </c>
      <c r="L286" s="334">
        <f t="shared" si="20"/>
        <v>22728</v>
      </c>
      <c r="M286" s="229">
        <v>118</v>
      </c>
      <c r="N286" s="230">
        <f>SUM(N283,N269,N231,N196,N188,N174,N76,N54)</f>
        <v>0</v>
      </c>
      <c r="O286" s="231">
        <f>M286+N286</f>
        <v>118</v>
      </c>
      <c r="P286" s="232"/>
      <c r="R286" s="44"/>
      <c r="S286" s="44"/>
      <c r="T286" s="267"/>
      <c r="V286" s="44"/>
      <c r="W286" s="44"/>
      <c r="X286" s="44"/>
    </row>
    <row r="287" spans="1:24" ht="3" customHeight="1">
      <c r="A287" s="332"/>
      <c r="B287" s="332"/>
      <c r="C287" s="296"/>
      <c r="D287" s="299"/>
      <c r="E287" s="230"/>
      <c r="F287" s="298"/>
      <c r="G287" s="299"/>
      <c r="H287" s="297"/>
      <c r="I287" s="231"/>
      <c r="J287" s="299"/>
      <c r="K287" s="297"/>
      <c r="L287" s="231"/>
      <c r="M287" s="229"/>
      <c r="N287" s="230"/>
      <c r="O287" s="231"/>
      <c r="P287" s="339"/>
      <c r="R287" s="44"/>
      <c r="S287" s="44"/>
      <c r="T287" s="267"/>
      <c r="V287" s="44"/>
      <c r="W287" s="44"/>
      <c r="X287" s="44"/>
    </row>
    <row r="288" spans="1:24" s="32" customFormat="1" ht="12">
      <c r="A288" s="624" t="s">
        <v>296</v>
      </c>
      <c r="B288" s="625"/>
      <c r="C288" s="340">
        <f>F288+I288+L288+O288</f>
        <v>-8911</v>
      </c>
      <c r="D288" s="344">
        <f>SUM(D26,D27,D43)-D52</f>
        <v>0</v>
      </c>
      <c r="E288" s="342">
        <f>SUM(E26,E27,E43)-E52</f>
        <v>0</v>
      </c>
      <c r="F288" s="343">
        <f>D288+E288</f>
        <v>0</v>
      </c>
      <c r="G288" s="344">
        <f>SUM(G26,G27,G43)-G52</f>
        <v>0</v>
      </c>
      <c r="H288" s="341">
        <f>SUM(H26,H27,H43)-H52</f>
        <v>0</v>
      </c>
      <c r="I288" s="340">
        <f>G288+H288</f>
        <v>0</v>
      </c>
      <c r="J288" s="344">
        <f>(J28+J44)-J52</f>
        <v>-8911</v>
      </c>
      <c r="K288" s="341">
        <f>(K28+K44)-K52</f>
        <v>0</v>
      </c>
      <c r="L288" s="340">
        <f>J288+K288</f>
        <v>-8911</v>
      </c>
      <c r="M288" s="345">
        <v>0</v>
      </c>
      <c r="N288" s="342">
        <f>N46-N52</f>
        <v>0</v>
      </c>
      <c r="O288" s="340">
        <f>M288+N288</f>
        <v>0</v>
      </c>
      <c r="P288" s="346"/>
      <c r="R288" s="44"/>
      <c r="S288" s="44"/>
      <c r="T288" s="267"/>
      <c r="U288" s="2"/>
      <c r="V288" s="44"/>
      <c r="W288" s="44"/>
      <c r="X288" s="44"/>
    </row>
    <row r="289" spans="1:24" ht="3" customHeight="1">
      <c r="A289" s="347"/>
      <c r="B289" s="347"/>
      <c r="C289" s="296"/>
      <c r="D289" s="299"/>
      <c r="E289" s="230"/>
      <c r="F289" s="298"/>
      <c r="G289" s="299"/>
      <c r="H289" s="297"/>
      <c r="I289" s="231"/>
      <c r="J289" s="299"/>
      <c r="K289" s="297"/>
      <c r="L289" s="231"/>
      <c r="M289" s="229"/>
      <c r="N289" s="230"/>
      <c r="O289" s="231"/>
      <c r="P289" s="339"/>
      <c r="R289" s="44"/>
      <c r="S289" s="44"/>
      <c r="T289" s="267"/>
      <c r="V289" s="44"/>
      <c r="W289" s="44"/>
      <c r="X289" s="44"/>
    </row>
    <row r="290" spans="1:24" s="32" customFormat="1" ht="12">
      <c r="A290" s="624" t="s">
        <v>297</v>
      </c>
      <c r="B290" s="625"/>
      <c r="C290" s="343">
        <f>SUM(C291,C293)-C301+C303</f>
        <v>8911</v>
      </c>
      <c r="D290" s="344">
        <f>SUM(D291,D293)-D301+D303</f>
        <v>0</v>
      </c>
      <c r="E290" s="342">
        <f>SUM(E291,E293)-E301+E303</f>
        <v>0</v>
      </c>
      <c r="F290" s="343">
        <f>D290+E290</f>
        <v>0</v>
      </c>
      <c r="G290" s="344">
        <f>SUM(G291,G293)-G301+G303</f>
        <v>0</v>
      </c>
      <c r="H290" s="341">
        <f>SUM(H291,H293)-H301+H303</f>
        <v>0</v>
      </c>
      <c r="I290" s="340">
        <f>G290+H290</f>
        <v>0</v>
      </c>
      <c r="J290" s="344">
        <f>SUM(J291,J293)-J301+J303</f>
        <v>8911</v>
      </c>
      <c r="K290" s="341">
        <f>SUM(K291,K293)-K301+K303</f>
        <v>0</v>
      </c>
      <c r="L290" s="340">
        <f>J290+K290</f>
        <v>8911</v>
      </c>
      <c r="M290" s="345">
        <v>0</v>
      </c>
      <c r="N290" s="342">
        <f>SUM(N291,N293)-N301+N303</f>
        <v>0</v>
      </c>
      <c r="O290" s="340">
        <f>M290+N290</f>
        <v>0</v>
      </c>
      <c r="P290" s="346"/>
      <c r="R290" s="44"/>
      <c r="S290" s="44"/>
      <c r="T290" s="267"/>
      <c r="U290" s="2"/>
      <c r="V290" s="44"/>
      <c r="W290" s="44"/>
      <c r="X290" s="44"/>
    </row>
    <row r="291" spans="1:24" s="32" customFormat="1" ht="12">
      <c r="A291" s="348" t="s">
        <v>298</v>
      </c>
      <c r="B291" s="348" t="s">
        <v>299</v>
      </c>
      <c r="C291" s="343">
        <f>C23-C283</f>
        <v>8911</v>
      </c>
      <c r="D291" s="344">
        <f>D23-D283</f>
        <v>0</v>
      </c>
      <c r="E291" s="342">
        <f>E23-E283</f>
        <v>0</v>
      </c>
      <c r="F291" s="343">
        <f>D291+E291</f>
        <v>0</v>
      </c>
      <c r="G291" s="344">
        <f>G23-G283</f>
        <v>0</v>
      </c>
      <c r="H291" s="341">
        <f>H23-H283</f>
        <v>0</v>
      </c>
      <c r="I291" s="340">
        <f>G291+H291</f>
        <v>0</v>
      </c>
      <c r="J291" s="344">
        <f>J23-J283</f>
        <v>8911</v>
      </c>
      <c r="K291" s="341">
        <f>K23-K283</f>
        <v>0</v>
      </c>
      <c r="L291" s="340">
        <f>J291+K291</f>
        <v>8911</v>
      </c>
      <c r="M291" s="345">
        <v>0</v>
      </c>
      <c r="N291" s="342">
        <f>N23-N283</f>
        <v>0</v>
      </c>
      <c r="O291" s="340">
        <f>M291+N291</f>
        <v>0</v>
      </c>
      <c r="P291" s="346"/>
      <c r="R291" s="44"/>
      <c r="S291" s="44"/>
      <c r="T291" s="267"/>
      <c r="U291" s="2"/>
      <c r="V291" s="44"/>
      <c r="W291" s="44"/>
      <c r="X291" s="44"/>
    </row>
    <row r="292" spans="1:24" ht="3" customHeight="1">
      <c r="A292" s="332"/>
      <c r="B292" s="332"/>
      <c r="C292" s="296"/>
      <c r="D292" s="299"/>
      <c r="E292" s="230"/>
      <c r="F292" s="298"/>
      <c r="G292" s="299"/>
      <c r="H292" s="297"/>
      <c r="I292" s="231"/>
      <c r="J292" s="299"/>
      <c r="K292" s="297"/>
      <c r="L292" s="231"/>
      <c r="M292" s="229"/>
      <c r="N292" s="230"/>
      <c r="O292" s="231"/>
      <c r="P292" s="339"/>
      <c r="R292" s="44"/>
      <c r="S292" s="44"/>
      <c r="T292" s="267"/>
      <c r="V292" s="44"/>
      <c r="W292" s="44"/>
      <c r="X292" s="44"/>
    </row>
    <row r="293" spans="1:24" s="32" customFormat="1" ht="12">
      <c r="A293" s="349" t="s">
        <v>300</v>
      </c>
      <c r="B293" s="349" t="s">
        <v>301</v>
      </c>
      <c r="C293" s="343">
        <f>SUM(C294,C296,C298)-SUM(C295,C297,C299)</f>
        <v>0</v>
      </c>
      <c r="D293" s="344">
        <f>SUM(D294,D296,D298)-SUM(D295,D297,D299)</f>
        <v>0</v>
      </c>
      <c r="E293" s="342">
        <f>SUM(E294,E296,E298)-SUM(E295,E297,E299)</f>
        <v>0</v>
      </c>
      <c r="F293" s="343">
        <f>D293+E293</f>
        <v>0</v>
      </c>
      <c r="G293" s="344">
        <f>SUM(G294,G296,G298)-SUM(G295,G297,G299)</f>
        <v>0</v>
      </c>
      <c r="H293" s="341">
        <f>SUM(H294,H296,H298)-SUM(H295,H297,H299)</f>
        <v>0</v>
      </c>
      <c r="I293" s="340">
        <f>G293+H293</f>
        <v>0</v>
      </c>
      <c r="J293" s="344">
        <f>SUM(J294,J296,J298)-SUM(J295,J297,J299)</f>
        <v>0</v>
      </c>
      <c r="K293" s="341">
        <f>SUM(K294,K296,K298)-SUM(K295,K297,K299)</f>
        <v>0</v>
      </c>
      <c r="L293" s="340">
        <f>J293+K293</f>
        <v>0</v>
      </c>
      <c r="M293" s="345">
        <v>0</v>
      </c>
      <c r="N293" s="342">
        <f>SUM(N294,N296,N298)-SUM(N295,N297,N299)</f>
        <v>0</v>
      </c>
      <c r="O293" s="340">
        <f>M293+N293</f>
        <v>0</v>
      </c>
      <c r="P293" s="346"/>
      <c r="R293" s="44"/>
      <c r="S293" s="44"/>
      <c r="T293" s="267"/>
      <c r="U293" s="2"/>
      <c r="V293" s="44"/>
      <c r="W293" s="44"/>
      <c r="X293" s="44"/>
    </row>
    <row r="294" spans="1:24" ht="12">
      <c r="A294" s="350" t="s">
        <v>302</v>
      </c>
      <c r="B294" s="173" t="s">
        <v>303</v>
      </c>
      <c r="C294" s="128">
        <f aca="true" t="shared" si="23" ref="C294:C303">F294+I294+L294+O294</f>
        <v>0</v>
      </c>
      <c r="D294" s="134"/>
      <c r="E294" s="351"/>
      <c r="F294" s="352">
        <f>D294+E294</f>
        <v>0</v>
      </c>
      <c r="G294" s="134"/>
      <c r="H294" s="135"/>
      <c r="I294" s="136">
        <f>G294+H294</f>
        <v>0</v>
      </c>
      <c r="J294" s="134"/>
      <c r="K294" s="135"/>
      <c r="L294" s="136">
        <f>J294+K294</f>
        <v>0</v>
      </c>
      <c r="M294" s="353"/>
      <c r="N294" s="351"/>
      <c r="O294" s="136">
        <f>M294+N294</f>
        <v>0</v>
      </c>
      <c r="P294" s="138"/>
      <c r="R294" s="44"/>
      <c r="S294" s="44"/>
      <c r="T294" s="267"/>
      <c r="V294" s="44"/>
      <c r="W294" s="44"/>
      <c r="X294" s="44"/>
    </row>
    <row r="295" spans="1:24" ht="24">
      <c r="A295" s="309" t="s">
        <v>304</v>
      </c>
      <c r="B295" s="65" t="s">
        <v>305</v>
      </c>
      <c r="C295" s="116">
        <f t="shared" si="23"/>
        <v>0</v>
      </c>
      <c r="D295" s="122"/>
      <c r="E295" s="243"/>
      <c r="F295" s="244">
        <f>D295+E295</f>
        <v>0</v>
      </c>
      <c r="G295" s="122"/>
      <c r="H295" s="123"/>
      <c r="I295" s="124">
        <f>G295+H295</f>
        <v>0</v>
      </c>
      <c r="J295" s="122"/>
      <c r="K295" s="123"/>
      <c r="L295" s="124">
        <f>J295+K295</f>
        <v>0</v>
      </c>
      <c r="M295" s="245"/>
      <c r="N295" s="243"/>
      <c r="O295" s="124">
        <f>M295+N295</f>
        <v>0</v>
      </c>
      <c r="P295" s="74"/>
      <c r="R295" s="44"/>
      <c r="S295" s="44"/>
      <c r="T295" s="267"/>
      <c r="V295" s="44"/>
      <c r="W295" s="44"/>
      <c r="X295" s="44"/>
    </row>
    <row r="296" spans="1:24" ht="12">
      <c r="A296" s="309" t="s">
        <v>306</v>
      </c>
      <c r="B296" s="65" t="s">
        <v>307</v>
      </c>
      <c r="C296" s="116">
        <f t="shared" si="23"/>
        <v>0</v>
      </c>
      <c r="D296" s="122"/>
      <c r="E296" s="243"/>
      <c r="F296" s="244">
        <f>D296+E296</f>
        <v>0</v>
      </c>
      <c r="G296" s="122"/>
      <c r="H296" s="123"/>
      <c r="I296" s="124">
        <f aca="true" t="shared" si="24" ref="I296:I303">G296+H296</f>
        <v>0</v>
      </c>
      <c r="J296" s="122"/>
      <c r="K296" s="123"/>
      <c r="L296" s="124">
        <f aca="true" t="shared" si="25" ref="L296:L303">J296+K296</f>
        <v>0</v>
      </c>
      <c r="M296" s="245"/>
      <c r="N296" s="243"/>
      <c r="O296" s="124">
        <f aca="true" t="shared" si="26" ref="O296:O303">M296+N296</f>
        <v>0</v>
      </c>
      <c r="P296" s="74"/>
      <c r="R296" s="44"/>
      <c r="S296" s="44"/>
      <c r="T296" s="267"/>
      <c r="V296" s="44"/>
      <c r="W296" s="44"/>
      <c r="X296" s="44"/>
    </row>
    <row r="297" spans="1:24" ht="24">
      <c r="A297" s="309" t="s">
        <v>308</v>
      </c>
      <c r="B297" s="65" t="s">
        <v>309</v>
      </c>
      <c r="C297" s="116">
        <f t="shared" si="23"/>
        <v>0</v>
      </c>
      <c r="D297" s="122"/>
      <c r="E297" s="243"/>
      <c r="F297" s="244">
        <f aca="true" t="shared" si="27" ref="F297:F303">D297+E297</f>
        <v>0</v>
      </c>
      <c r="G297" s="122"/>
      <c r="H297" s="123"/>
      <c r="I297" s="124">
        <f t="shared" si="24"/>
        <v>0</v>
      </c>
      <c r="J297" s="122"/>
      <c r="K297" s="123"/>
      <c r="L297" s="124">
        <f t="shared" si="25"/>
        <v>0</v>
      </c>
      <c r="M297" s="245"/>
      <c r="N297" s="243"/>
      <c r="O297" s="124">
        <f t="shared" si="26"/>
        <v>0</v>
      </c>
      <c r="P297" s="74"/>
      <c r="R297" s="44"/>
      <c r="S297" s="44"/>
      <c r="T297" s="267"/>
      <c r="V297" s="44"/>
      <c r="W297" s="44"/>
      <c r="X297" s="44"/>
    </row>
    <row r="298" spans="1:24" ht="12">
      <c r="A298" s="309" t="s">
        <v>310</v>
      </c>
      <c r="B298" s="65" t="s">
        <v>311</v>
      </c>
      <c r="C298" s="116">
        <f t="shared" si="23"/>
        <v>0</v>
      </c>
      <c r="D298" s="122"/>
      <c r="E298" s="243"/>
      <c r="F298" s="244">
        <f t="shared" si="27"/>
        <v>0</v>
      </c>
      <c r="G298" s="122"/>
      <c r="H298" s="123"/>
      <c r="I298" s="124">
        <f t="shared" si="24"/>
        <v>0</v>
      </c>
      <c r="J298" s="122"/>
      <c r="K298" s="123"/>
      <c r="L298" s="124">
        <f t="shared" si="25"/>
        <v>0</v>
      </c>
      <c r="M298" s="245"/>
      <c r="N298" s="243"/>
      <c r="O298" s="124">
        <f t="shared" si="26"/>
        <v>0</v>
      </c>
      <c r="P298" s="74"/>
      <c r="R298" s="44"/>
      <c r="S298" s="44"/>
      <c r="T298" s="267"/>
      <c r="V298" s="44"/>
      <c r="W298" s="44"/>
      <c r="X298" s="44"/>
    </row>
    <row r="299" spans="1:24" ht="24">
      <c r="A299" s="354" t="s">
        <v>312</v>
      </c>
      <c r="B299" s="355" t="s">
        <v>313</v>
      </c>
      <c r="C299" s="289">
        <f t="shared" si="23"/>
        <v>0</v>
      </c>
      <c r="D299" s="293"/>
      <c r="E299" s="291"/>
      <c r="F299" s="292">
        <f t="shared" si="27"/>
        <v>0</v>
      </c>
      <c r="G299" s="293"/>
      <c r="H299" s="290"/>
      <c r="I299" s="294">
        <f t="shared" si="24"/>
        <v>0</v>
      </c>
      <c r="J299" s="293"/>
      <c r="K299" s="290"/>
      <c r="L299" s="294">
        <f t="shared" si="25"/>
        <v>0</v>
      </c>
      <c r="M299" s="295"/>
      <c r="N299" s="291"/>
      <c r="O299" s="294">
        <f t="shared" si="26"/>
        <v>0</v>
      </c>
      <c r="P299" s="287"/>
      <c r="R299" s="44"/>
      <c r="S299" s="44"/>
      <c r="T299" s="267"/>
      <c r="V299" s="44"/>
      <c r="W299" s="44"/>
      <c r="X299" s="44"/>
    </row>
    <row r="300" spans="1:24" ht="3" customHeight="1">
      <c r="A300" s="332"/>
      <c r="B300" s="332"/>
      <c r="C300" s="296"/>
      <c r="D300" s="299"/>
      <c r="E300" s="230"/>
      <c r="F300" s="298"/>
      <c r="G300" s="299"/>
      <c r="H300" s="297"/>
      <c r="I300" s="231"/>
      <c r="J300" s="299"/>
      <c r="K300" s="297"/>
      <c r="L300" s="231"/>
      <c r="M300" s="229"/>
      <c r="N300" s="230"/>
      <c r="O300" s="231"/>
      <c r="P300" s="339"/>
      <c r="R300" s="44"/>
      <c r="S300" s="44"/>
      <c r="T300" s="267"/>
      <c r="V300" s="44"/>
      <c r="W300" s="44"/>
      <c r="X300" s="44"/>
    </row>
    <row r="301" spans="1:24" s="32" customFormat="1" ht="12">
      <c r="A301" s="349" t="s">
        <v>314</v>
      </c>
      <c r="B301" s="349" t="s">
        <v>315</v>
      </c>
      <c r="C301" s="356">
        <f t="shared" si="23"/>
        <v>0</v>
      </c>
      <c r="D301" s="360"/>
      <c r="E301" s="358"/>
      <c r="F301" s="359">
        <f t="shared" si="27"/>
        <v>0</v>
      </c>
      <c r="G301" s="360"/>
      <c r="H301" s="357"/>
      <c r="I301" s="361">
        <f t="shared" si="24"/>
        <v>0</v>
      </c>
      <c r="J301" s="360"/>
      <c r="K301" s="357"/>
      <c r="L301" s="361">
        <f t="shared" si="25"/>
        <v>0</v>
      </c>
      <c r="M301" s="362"/>
      <c r="N301" s="358"/>
      <c r="O301" s="361">
        <f t="shared" si="26"/>
        <v>0</v>
      </c>
      <c r="P301" s="346"/>
      <c r="R301" s="44"/>
      <c r="S301" s="44"/>
      <c r="T301" s="267"/>
      <c r="U301" s="2"/>
      <c r="V301" s="44"/>
      <c r="W301" s="44"/>
      <c r="X301" s="44"/>
    </row>
    <row r="302" spans="1:24" s="32" customFormat="1" ht="3" customHeight="1">
      <c r="A302" s="349"/>
      <c r="B302" s="363"/>
      <c r="C302" s="364"/>
      <c r="D302" s="378"/>
      <c r="E302" s="365"/>
      <c r="F302" s="366"/>
      <c r="G302" s="214"/>
      <c r="H302" s="211"/>
      <c r="I302" s="215"/>
      <c r="J302" s="214"/>
      <c r="K302" s="211"/>
      <c r="L302" s="215"/>
      <c r="M302" s="44"/>
      <c r="N302" s="212"/>
      <c r="O302" s="215"/>
      <c r="P302" s="367"/>
      <c r="R302" s="44"/>
      <c r="S302" s="44"/>
      <c r="T302" s="267"/>
      <c r="U302" s="2"/>
      <c r="V302" s="44"/>
      <c r="W302" s="44"/>
      <c r="X302" s="44"/>
    </row>
    <row r="303" spans="1:24" s="32" customFormat="1" ht="48">
      <c r="A303" s="349" t="s">
        <v>316</v>
      </c>
      <c r="B303" s="368" t="s">
        <v>317</v>
      </c>
      <c r="C303" s="369">
        <f t="shared" si="23"/>
        <v>0</v>
      </c>
      <c r="D303" s="379"/>
      <c r="E303" s="370"/>
      <c r="F303" s="371">
        <f t="shared" si="27"/>
        <v>0</v>
      </c>
      <c r="G303" s="360"/>
      <c r="H303" s="357"/>
      <c r="I303" s="361">
        <f t="shared" si="24"/>
        <v>0</v>
      </c>
      <c r="J303" s="360"/>
      <c r="K303" s="357"/>
      <c r="L303" s="361">
        <f t="shared" si="25"/>
        <v>0</v>
      </c>
      <c r="M303" s="362"/>
      <c r="N303" s="358"/>
      <c r="O303" s="361">
        <f t="shared" si="26"/>
        <v>0</v>
      </c>
      <c r="P303" s="346"/>
      <c r="R303" s="44"/>
      <c r="S303" s="44"/>
      <c r="T303" s="267"/>
      <c r="U303" s="2"/>
      <c r="V303" s="44"/>
      <c r="W303" s="44"/>
      <c r="X303" s="44"/>
    </row>
    <row r="304" spans="1:15" ht="1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</sheetData>
  <sheetProtection sheet="1" objects="1" scenarios="1" formatCells="0" formatColumns="0" formatRows="0"/>
  <autoFilter ref="A20:P303"/>
  <mergeCells count="32">
    <mergeCell ref="C15:P15"/>
    <mergeCell ref="A2:P2"/>
    <mergeCell ref="A3:P3"/>
    <mergeCell ref="C5:P5"/>
    <mergeCell ref="C6:P6"/>
    <mergeCell ref="C7:P7"/>
    <mergeCell ref="C8:P8"/>
    <mergeCell ref="C9:P9"/>
    <mergeCell ref="C11:P11"/>
    <mergeCell ref="C12:P12"/>
    <mergeCell ref="C13:P13"/>
    <mergeCell ref="C14:P14"/>
    <mergeCell ref="C16:P16"/>
    <mergeCell ref="A17:A19"/>
    <mergeCell ref="B17:B19"/>
    <mergeCell ref="C17:O17"/>
    <mergeCell ref="P17:P19"/>
    <mergeCell ref="C18:C19"/>
    <mergeCell ref="D18:D19"/>
    <mergeCell ref="E18:E19"/>
    <mergeCell ref="F18:F19"/>
    <mergeCell ref="G18:G19"/>
    <mergeCell ref="N18:N19"/>
    <mergeCell ref="O18:O19"/>
    <mergeCell ref="K18:K19"/>
    <mergeCell ref="L18:L19"/>
    <mergeCell ref="M18:M19"/>
    <mergeCell ref="A288:B288"/>
    <mergeCell ref="A290:B290"/>
    <mergeCell ref="H18:H19"/>
    <mergeCell ref="I18:I19"/>
    <mergeCell ref="J18:J19"/>
  </mergeCells>
  <printOptions/>
  <pageMargins left="0.984251968503937" right="0.7086614173228347" top="0.4330708661417323" bottom="0.3937007874015748" header="0.2362204724409449" footer="0.31496062992125984"/>
  <pageSetup horizontalDpi="600" verticalDpi="600" orientation="portrait" paperSize="9" scale="70" r:id="rId1"/>
  <headerFooter differentFirst="1">
    <oddFooter>&amp;R&amp;P (&amp;N)</oddFooter>
    <firstHeader xml:space="preserve">&amp;R&amp;"Times New Roman,Regular"&amp;9 68.pielikums Jūrmalas pilsētas domes
2015.gada 15.oktobra saistošajiem noteikumiem Nr.38
(protokols Nr.19, 4.punkts)
Tāme Nr.08.4.2&amp;"-,Regular"&amp;11. 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T319"/>
  <sheetViews>
    <sheetView view="pageLayout" workbookViewId="0" topLeftCell="A1">
      <selection activeCell="S9" sqref="S9"/>
    </sheetView>
  </sheetViews>
  <sheetFormatPr defaultColWidth="9.140625" defaultRowHeight="15" outlineLevelCol="1"/>
  <cols>
    <col min="1" max="1" width="10.8515625" style="372" customWidth="1"/>
    <col min="2" max="2" width="28.00390625" style="372" customWidth="1"/>
    <col min="3" max="3" width="8.7109375" style="372" customWidth="1"/>
    <col min="4" max="5" width="8.7109375" style="372" hidden="1" customWidth="1" outlineLevel="1"/>
    <col min="6" max="6" width="8.7109375" style="372" customWidth="1" collapsed="1"/>
    <col min="7" max="7" width="12.28125" style="372" hidden="1" customWidth="1" outlineLevel="1"/>
    <col min="8" max="8" width="10.00390625" style="372" hidden="1" customWidth="1" outlineLevel="1"/>
    <col min="9" max="9" width="8.7109375" style="372" customWidth="1" collapsed="1"/>
    <col min="10" max="10" width="8.7109375" style="372" hidden="1" customWidth="1" outlineLevel="1"/>
    <col min="11" max="11" width="7.7109375" style="372" hidden="1" customWidth="1" outlineLevel="1"/>
    <col min="12" max="12" width="7.421875" style="372" customWidth="1" collapsed="1"/>
    <col min="13" max="14" width="8.7109375" style="372" hidden="1" customWidth="1" outlineLevel="1"/>
    <col min="15" max="15" width="7.57421875" style="372" customWidth="1" collapsed="1"/>
    <col min="16" max="16" width="36.7109375" style="2" hidden="1" customWidth="1" outlineLevel="1"/>
    <col min="17" max="17" width="9.140625" style="2" customWidth="1" collapsed="1"/>
    <col min="18" max="16384" width="9.140625" style="2" customWidth="1"/>
  </cols>
  <sheetData>
    <row r="1" spans="1:16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12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9"/>
      <c r="Q2" s="3"/>
    </row>
    <row r="3" spans="1:17" ht="18" customHeight="1">
      <c r="A3" s="650" t="s">
        <v>0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2"/>
      <c r="Q3" s="3"/>
    </row>
    <row r="4" spans="1:17" ht="12">
      <c r="A4" s="4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"/>
      <c r="P4" s="8"/>
      <c r="Q4" s="3"/>
    </row>
    <row r="5" spans="1:17" ht="15" customHeight="1">
      <c r="A5" s="9" t="s">
        <v>1</v>
      </c>
      <c r="B5" s="10"/>
      <c r="C5" s="653" t="s">
        <v>318</v>
      </c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4"/>
      <c r="Q5" s="3"/>
    </row>
    <row r="6" spans="1:17" ht="15" customHeight="1">
      <c r="A6" s="9" t="s">
        <v>2</v>
      </c>
      <c r="B6" s="10"/>
      <c r="C6" s="653" t="s">
        <v>319</v>
      </c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4"/>
      <c r="Q6" s="3"/>
    </row>
    <row r="7" spans="1:17" ht="12.75" customHeight="1">
      <c r="A7" s="4" t="s">
        <v>3</v>
      </c>
      <c r="B7" s="5"/>
      <c r="C7" s="645" t="s">
        <v>320</v>
      </c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46"/>
      <c r="Q7" s="3"/>
    </row>
    <row r="8" spans="1:17" ht="12.75" customHeight="1">
      <c r="A8" s="4" t="s">
        <v>4</v>
      </c>
      <c r="B8" s="5"/>
      <c r="C8" s="645" t="s">
        <v>321</v>
      </c>
      <c r="D8" s="645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46"/>
      <c r="Q8" s="3"/>
    </row>
    <row r="9" spans="1:17" ht="24" customHeight="1">
      <c r="A9" s="4" t="s">
        <v>5</v>
      </c>
      <c r="B9" s="5"/>
      <c r="C9" s="653" t="s">
        <v>322</v>
      </c>
      <c r="D9" s="653"/>
      <c r="E9" s="653"/>
      <c r="F9" s="653"/>
      <c r="G9" s="653"/>
      <c r="H9" s="653"/>
      <c r="I9" s="653"/>
      <c r="J9" s="653"/>
      <c r="K9" s="653"/>
      <c r="L9" s="653"/>
      <c r="M9" s="653"/>
      <c r="N9" s="653"/>
      <c r="O9" s="653"/>
      <c r="P9" s="654"/>
      <c r="Q9" s="3"/>
    </row>
    <row r="10" spans="1:17" ht="12.75" customHeight="1">
      <c r="A10" s="11" t="s">
        <v>6</v>
      </c>
      <c r="B10" s="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3"/>
    </row>
    <row r="11" spans="1:17" ht="12.75" customHeight="1">
      <c r="A11" s="4"/>
      <c r="B11" s="5" t="s">
        <v>7</v>
      </c>
      <c r="C11" s="645" t="s">
        <v>323</v>
      </c>
      <c r="D11" s="645"/>
      <c r="E11" s="645"/>
      <c r="F11" s="645"/>
      <c r="G11" s="645"/>
      <c r="H11" s="645"/>
      <c r="I11" s="645"/>
      <c r="J11" s="645"/>
      <c r="K11" s="645"/>
      <c r="L11" s="645"/>
      <c r="M11" s="645"/>
      <c r="N11" s="645"/>
      <c r="O11" s="645"/>
      <c r="P11" s="646"/>
      <c r="Q11" s="3"/>
    </row>
    <row r="12" spans="1:17" ht="12.75" customHeight="1">
      <c r="A12" s="4"/>
      <c r="B12" s="5" t="s">
        <v>8</v>
      </c>
      <c r="C12" s="645" t="s">
        <v>324</v>
      </c>
      <c r="D12" s="645"/>
      <c r="E12" s="645"/>
      <c r="F12" s="645"/>
      <c r="G12" s="645"/>
      <c r="H12" s="645"/>
      <c r="I12" s="645"/>
      <c r="J12" s="645"/>
      <c r="K12" s="645"/>
      <c r="L12" s="645"/>
      <c r="M12" s="645"/>
      <c r="N12" s="645"/>
      <c r="O12" s="645"/>
      <c r="P12" s="646"/>
      <c r="Q12" s="3"/>
    </row>
    <row r="13" spans="1:17" ht="12.75" customHeight="1">
      <c r="A13" s="4"/>
      <c r="B13" s="5" t="s">
        <v>9</v>
      </c>
      <c r="C13" s="645"/>
      <c r="D13" s="645"/>
      <c r="E13" s="645"/>
      <c r="F13" s="645"/>
      <c r="G13" s="645"/>
      <c r="H13" s="645"/>
      <c r="I13" s="645"/>
      <c r="J13" s="645"/>
      <c r="K13" s="645"/>
      <c r="L13" s="645"/>
      <c r="M13" s="645"/>
      <c r="N13" s="645"/>
      <c r="O13" s="645"/>
      <c r="P13" s="646"/>
      <c r="Q13" s="3"/>
    </row>
    <row r="14" spans="1:17" ht="12.75" customHeight="1">
      <c r="A14" s="4"/>
      <c r="B14" s="5" t="s">
        <v>10</v>
      </c>
      <c r="C14" s="645" t="s">
        <v>325</v>
      </c>
      <c r="D14" s="645"/>
      <c r="E14" s="645"/>
      <c r="F14" s="645"/>
      <c r="G14" s="645"/>
      <c r="H14" s="645"/>
      <c r="I14" s="645"/>
      <c r="J14" s="645"/>
      <c r="K14" s="645"/>
      <c r="L14" s="645"/>
      <c r="M14" s="645"/>
      <c r="N14" s="645"/>
      <c r="O14" s="645"/>
      <c r="P14" s="646"/>
      <c r="Q14" s="3"/>
    </row>
    <row r="15" spans="1:17" ht="12.75" customHeight="1">
      <c r="A15" s="4"/>
      <c r="B15" s="5" t="s">
        <v>11</v>
      </c>
      <c r="C15" s="645"/>
      <c r="D15" s="645"/>
      <c r="E15" s="645"/>
      <c r="F15" s="645"/>
      <c r="G15" s="645"/>
      <c r="H15" s="645"/>
      <c r="I15" s="645"/>
      <c r="J15" s="645"/>
      <c r="K15" s="645"/>
      <c r="L15" s="645"/>
      <c r="M15" s="645"/>
      <c r="N15" s="645"/>
      <c r="O15" s="645"/>
      <c r="P15" s="646"/>
      <c r="Q15" s="3"/>
    </row>
    <row r="16" spans="1:17" ht="12.75" customHeight="1">
      <c r="A16" s="14"/>
      <c r="B16" s="15"/>
      <c r="C16" s="632"/>
      <c r="D16" s="632"/>
      <c r="E16" s="632"/>
      <c r="F16" s="632"/>
      <c r="G16" s="632"/>
      <c r="H16" s="632"/>
      <c r="I16" s="632"/>
      <c r="J16" s="632"/>
      <c r="K16" s="632"/>
      <c r="L16" s="632"/>
      <c r="M16" s="632"/>
      <c r="N16" s="632"/>
      <c r="O16" s="632"/>
      <c r="P16" s="633"/>
      <c r="Q16" s="3"/>
    </row>
    <row r="17" spans="1:17" s="16" customFormat="1" ht="12.75" customHeight="1">
      <c r="A17" s="634" t="s">
        <v>12</v>
      </c>
      <c r="B17" s="637" t="s">
        <v>13</v>
      </c>
      <c r="C17" s="640" t="s">
        <v>14</v>
      </c>
      <c r="D17" s="641"/>
      <c r="E17" s="641"/>
      <c r="F17" s="641"/>
      <c r="G17" s="641"/>
      <c r="H17" s="641"/>
      <c r="I17" s="641"/>
      <c r="J17" s="641"/>
      <c r="K17" s="641"/>
      <c r="L17" s="641"/>
      <c r="M17" s="641"/>
      <c r="N17" s="641"/>
      <c r="O17" s="642"/>
      <c r="P17" s="637" t="s">
        <v>15</v>
      </c>
      <c r="Q17" s="380"/>
    </row>
    <row r="18" spans="1:16" s="16" customFormat="1" ht="12.75" customHeight="1">
      <c r="A18" s="635"/>
      <c r="B18" s="638"/>
      <c r="C18" s="643" t="s">
        <v>16</v>
      </c>
      <c r="D18" s="630" t="s">
        <v>17</v>
      </c>
      <c r="E18" s="626" t="s">
        <v>18</v>
      </c>
      <c r="F18" s="628" t="s">
        <v>19</v>
      </c>
      <c r="G18" s="630" t="s">
        <v>20</v>
      </c>
      <c r="H18" s="626" t="s">
        <v>21</v>
      </c>
      <c r="I18" s="628" t="s">
        <v>22</v>
      </c>
      <c r="J18" s="630" t="s">
        <v>23</v>
      </c>
      <c r="K18" s="626" t="s">
        <v>24</v>
      </c>
      <c r="L18" s="628" t="s">
        <v>25</v>
      </c>
      <c r="M18" s="630" t="s">
        <v>26</v>
      </c>
      <c r="N18" s="626" t="s">
        <v>27</v>
      </c>
      <c r="O18" s="628" t="s">
        <v>28</v>
      </c>
      <c r="P18" s="638"/>
    </row>
    <row r="19" spans="1:16" s="17" customFormat="1" ht="78.75" customHeight="1" thickBot="1">
      <c r="A19" s="636"/>
      <c r="B19" s="639"/>
      <c r="C19" s="644"/>
      <c r="D19" s="631"/>
      <c r="E19" s="627"/>
      <c r="F19" s="629"/>
      <c r="G19" s="631"/>
      <c r="H19" s="627"/>
      <c r="I19" s="629"/>
      <c r="J19" s="631"/>
      <c r="K19" s="627"/>
      <c r="L19" s="629"/>
      <c r="M19" s="631"/>
      <c r="N19" s="627"/>
      <c r="O19" s="629"/>
      <c r="P19" s="639"/>
    </row>
    <row r="20" spans="1:16" s="17" customFormat="1" ht="9.75" customHeight="1" thickTop="1">
      <c r="A20" s="18" t="s">
        <v>29</v>
      </c>
      <c r="B20" s="18">
        <v>2</v>
      </c>
      <c r="C20" s="18">
        <v>3</v>
      </c>
      <c r="D20" s="19">
        <v>4</v>
      </c>
      <c r="E20" s="20">
        <v>5</v>
      </c>
      <c r="F20" s="21">
        <v>6</v>
      </c>
      <c r="G20" s="19">
        <v>7</v>
      </c>
      <c r="H20" s="22">
        <v>8</v>
      </c>
      <c r="I20" s="23">
        <v>9</v>
      </c>
      <c r="J20" s="19">
        <v>10</v>
      </c>
      <c r="K20" s="24">
        <v>11</v>
      </c>
      <c r="L20" s="23">
        <v>12</v>
      </c>
      <c r="M20" s="24">
        <v>13</v>
      </c>
      <c r="N20" s="20">
        <v>14</v>
      </c>
      <c r="O20" s="23">
        <v>15</v>
      </c>
      <c r="P20" s="23">
        <v>16</v>
      </c>
    </row>
    <row r="21" spans="1:16" s="32" customFormat="1" ht="12">
      <c r="A21" s="25"/>
      <c r="B21" s="26" t="s">
        <v>30</v>
      </c>
      <c r="C21" s="209"/>
      <c r="D21" s="27"/>
      <c r="E21" s="28"/>
      <c r="F21" s="29"/>
      <c r="G21" s="27"/>
      <c r="H21" s="30"/>
      <c r="I21" s="31"/>
      <c r="J21" s="27"/>
      <c r="L21" s="31"/>
      <c r="N21" s="28"/>
      <c r="O21" s="31"/>
      <c r="P21" s="33"/>
    </row>
    <row r="22" spans="1:20" s="32" customFormat="1" ht="32.25" customHeight="1" thickBot="1">
      <c r="A22" s="34"/>
      <c r="B22" s="35" t="s">
        <v>31</v>
      </c>
      <c r="C22" s="36">
        <f>F22+I22+L22+O22</f>
        <v>314298</v>
      </c>
      <c r="D22" s="40">
        <f>SUM(D23,D26,D27,D43,D44)</f>
        <v>289846</v>
      </c>
      <c r="E22" s="38">
        <f>SUM(E23,E26,E27,E43,E44)</f>
        <v>0</v>
      </c>
      <c r="F22" s="39">
        <f aca="true" t="shared" si="0" ref="F22:F27">D22+E22</f>
        <v>289846</v>
      </c>
      <c r="G22" s="40">
        <f>SUM(G23,G26,G44)</f>
        <v>22128</v>
      </c>
      <c r="H22" s="37">
        <f>SUM(H23,H26,H44)</f>
        <v>0</v>
      </c>
      <c r="I22" s="41">
        <f>G22+H22</f>
        <v>22128</v>
      </c>
      <c r="J22" s="40">
        <f>SUM(J23,J28,J44)</f>
        <v>2324</v>
      </c>
      <c r="K22" s="37">
        <f>SUM(K23,K28,K44)</f>
        <v>0</v>
      </c>
      <c r="L22" s="41">
        <f>J22+K22</f>
        <v>2324</v>
      </c>
      <c r="M22" s="42">
        <f>SUM(M23,M46)</f>
        <v>0</v>
      </c>
      <c r="N22" s="38">
        <f>SUM(N23,N46)</f>
        <v>0</v>
      </c>
      <c r="O22" s="41">
        <f>M22+N22</f>
        <v>0</v>
      </c>
      <c r="P22" s="43"/>
      <c r="R22" s="44"/>
      <c r="S22" s="44"/>
      <c r="T22" s="44"/>
    </row>
    <row r="23" spans="1:20" ht="21.75" customHeight="1" thickTop="1">
      <c r="A23" s="45"/>
      <c r="B23" s="46" t="s">
        <v>32</v>
      </c>
      <c r="C23" s="47">
        <f>F23+I23+L23+O23</f>
        <v>2186</v>
      </c>
      <c r="D23" s="51">
        <f>SUM(D24:D25)</f>
        <v>0</v>
      </c>
      <c r="E23" s="49">
        <f>SUM(E24:E25)</f>
        <v>0</v>
      </c>
      <c r="F23" s="50">
        <f t="shared" si="0"/>
        <v>0</v>
      </c>
      <c r="G23" s="51">
        <f>SUM(G24:G25)</f>
        <v>0</v>
      </c>
      <c r="H23" s="48">
        <f>SUM(H24:H25)</f>
        <v>0</v>
      </c>
      <c r="I23" s="52">
        <f>G23+H23</f>
        <v>0</v>
      </c>
      <c r="J23" s="51">
        <f>SUM(J24:J25)</f>
        <v>2186</v>
      </c>
      <c r="K23" s="48">
        <f>SUM(K24:K25)</f>
        <v>0</v>
      </c>
      <c r="L23" s="52">
        <f>J23+K23</f>
        <v>2186</v>
      </c>
      <c r="M23" s="53">
        <f>SUM(M24:M25)</f>
        <v>0</v>
      </c>
      <c r="N23" s="49">
        <f>SUM(N24:N25)</f>
        <v>0</v>
      </c>
      <c r="O23" s="52">
        <f>M23+N23</f>
        <v>0</v>
      </c>
      <c r="P23" s="54"/>
      <c r="R23" s="44"/>
      <c r="S23" s="44"/>
      <c r="T23" s="44"/>
    </row>
    <row r="24" spans="1:20" ht="12">
      <c r="A24" s="55"/>
      <c r="B24" s="56" t="s">
        <v>33</v>
      </c>
      <c r="C24" s="57">
        <f>F24+I24+L24+O24</f>
        <v>0</v>
      </c>
      <c r="D24" s="61"/>
      <c r="E24" s="59"/>
      <c r="F24" s="60">
        <f t="shared" si="0"/>
        <v>0</v>
      </c>
      <c r="G24" s="61"/>
      <c r="H24" s="58"/>
      <c r="I24" s="62">
        <f>G24+H24</f>
        <v>0</v>
      </c>
      <c r="J24" s="61"/>
      <c r="K24" s="58"/>
      <c r="L24" s="62">
        <f>J24+K24</f>
        <v>0</v>
      </c>
      <c r="M24" s="63"/>
      <c r="N24" s="59"/>
      <c r="O24" s="62">
        <f>M24+N24</f>
        <v>0</v>
      </c>
      <c r="P24" s="64"/>
      <c r="R24" s="44"/>
      <c r="S24" s="44"/>
      <c r="T24" s="44"/>
    </row>
    <row r="25" spans="1:20" ht="12">
      <c r="A25" s="65"/>
      <c r="B25" s="66" t="s">
        <v>34</v>
      </c>
      <c r="C25" s="67">
        <f>F25+I25+L25+O25</f>
        <v>2186</v>
      </c>
      <c r="D25" s="71"/>
      <c r="E25" s="69"/>
      <c r="F25" s="70">
        <f t="shared" si="0"/>
        <v>0</v>
      </c>
      <c r="G25" s="71"/>
      <c r="H25" s="68"/>
      <c r="I25" s="72">
        <f>G25+H25</f>
        <v>0</v>
      </c>
      <c r="J25" s="71">
        <v>2186</v>
      </c>
      <c r="K25" s="68"/>
      <c r="L25" s="72">
        <f>J25+K25</f>
        <v>2186</v>
      </c>
      <c r="M25" s="73"/>
      <c r="N25" s="69"/>
      <c r="O25" s="72">
        <f>M25+N25</f>
        <v>0</v>
      </c>
      <c r="P25" s="74"/>
      <c r="R25" s="44"/>
      <c r="S25" s="44"/>
      <c r="T25" s="44"/>
    </row>
    <row r="26" spans="1:20" s="32" customFormat="1" ht="33.75" customHeight="1" thickBot="1">
      <c r="A26" s="75">
        <v>19300</v>
      </c>
      <c r="B26" s="75" t="s">
        <v>35</v>
      </c>
      <c r="C26" s="76">
        <f>SUM(F26,I26)</f>
        <v>311974</v>
      </c>
      <c r="D26" s="80">
        <v>289846</v>
      </c>
      <c r="E26" s="78"/>
      <c r="F26" s="79">
        <f t="shared" si="0"/>
        <v>289846</v>
      </c>
      <c r="G26" s="80">
        <v>22128</v>
      </c>
      <c r="H26" s="77"/>
      <c r="I26" s="81">
        <f>G26+H26</f>
        <v>22128</v>
      </c>
      <c r="J26" s="82" t="s">
        <v>36</v>
      </c>
      <c r="K26" s="83" t="s">
        <v>36</v>
      </c>
      <c r="L26" s="84" t="s">
        <v>36</v>
      </c>
      <c r="M26" s="85" t="s">
        <v>36</v>
      </c>
      <c r="N26" s="86" t="s">
        <v>36</v>
      </c>
      <c r="O26" s="84" t="s">
        <v>36</v>
      </c>
      <c r="P26" s="74"/>
      <c r="R26" s="44"/>
      <c r="S26" s="44"/>
      <c r="T26" s="44"/>
    </row>
    <row r="27" spans="1:20" s="32" customFormat="1" ht="36.75" customHeight="1" thickTop="1">
      <c r="A27" s="88"/>
      <c r="B27" s="88" t="s">
        <v>37</v>
      </c>
      <c r="C27" s="89">
        <f>F27</f>
        <v>0</v>
      </c>
      <c r="D27" s="375"/>
      <c r="E27" s="91"/>
      <c r="F27" s="92">
        <f t="shared" si="0"/>
        <v>0</v>
      </c>
      <c r="G27" s="93" t="s">
        <v>36</v>
      </c>
      <c r="H27" s="94" t="s">
        <v>36</v>
      </c>
      <c r="I27" s="95" t="s">
        <v>36</v>
      </c>
      <c r="J27" s="93" t="s">
        <v>36</v>
      </c>
      <c r="K27" s="94" t="s">
        <v>36</v>
      </c>
      <c r="L27" s="95" t="s">
        <v>36</v>
      </c>
      <c r="M27" s="96" t="s">
        <v>36</v>
      </c>
      <c r="N27" s="97" t="s">
        <v>36</v>
      </c>
      <c r="O27" s="95" t="s">
        <v>36</v>
      </c>
      <c r="P27" s="98"/>
      <c r="R27" s="44"/>
      <c r="S27" s="44"/>
      <c r="T27" s="44"/>
    </row>
    <row r="28" spans="1:20" s="32" customFormat="1" ht="36">
      <c r="A28" s="88">
        <v>21300</v>
      </c>
      <c r="B28" s="88" t="s">
        <v>38</v>
      </c>
      <c r="C28" s="89">
        <f aca="true" t="shared" si="1" ref="C28:C42">L28</f>
        <v>138</v>
      </c>
      <c r="D28" s="93" t="s">
        <v>36</v>
      </c>
      <c r="E28" s="97" t="s">
        <v>36</v>
      </c>
      <c r="F28" s="99" t="s">
        <v>36</v>
      </c>
      <c r="G28" s="93" t="s">
        <v>36</v>
      </c>
      <c r="H28" s="94" t="s">
        <v>36</v>
      </c>
      <c r="I28" s="95" t="s">
        <v>36</v>
      </c>
      <c r="J28" s="100">
        <f>SUM(J29,J33,J35,J38)</f>
        <v>138</v>
      </c>
      <c r="K28" s="101">
        <f>SUM(K29,K33,K35,K38)</f>
        <v>0</v>
      </c>
      <c r="L28" s="102">
        <f aca="true" t="shared" si="2" ref="L28:L42">J28+K28</f>
        <v>138</v>
      </c>
      <c r="M28" s="96" t="s">
        <v>36</v>
      </c>
      <c r="N28" s="97" t="s">
        <v>36</v>
      </c>
      <c r="O28" s="95" t="s">
        <v>36</v>
      </c>
      <c r="P28" s="98"/>
      <c r="R28" s="44"/>
      <c r="S28" s="44"/>
      <c r="T28" s="44"/>
    </row>
    <row r="29" spans="1:20" s="32" customFormat="1" ht="24">
      <c r="A29" s="103">
        <v>21350</v>
      </c>
      <c r="B29" s="88" t="s">
        <v>39</v>
      </c>
      <c r="C29" s="89">
        <f t="shared" si="1"/>
        <v>0</v>
      </c>
      <c r="D29" s="93" t="s">
        <v>36</v>
      </c>
      <c r="E29" s="97" t="s">
        <v>36</v>
      </c>
      <c r="F29" s="99" t="s">
        <v>36</v>
      </c>
      <c r="G29" s="93" t="s">
        <v>36</v>
      </c>
      <c r="H29" s="94" t="s">
        <v>36</v>
      </c>
      <c r="I29" s="95" t="s">
        <v>36</v>
      </c>
      <c r="J29" s="100">
        <f>SUM(J30:J32)</f>
        <v>0</v>
      </c>
      <c r="K29" s="101">
        <f>SUM(K30:K32)</f>
        <v>0</v>
      </c>
      <c r="L29" s="102">
        <f t="shared" si="2"/>
        <v>0</v>
      </c>
      <c r="M29" s="96" t="s">
        <v>36</v>
      </c>
      <c r="N29" s="97" t="s">
        <v>36</v>
      </c>
      <c r="O29" s="95" t="s">
        <v>36</v>
      </c>
      <c r="P29" s="98"/>
      <c r="R29" s="44"/>
      <c r="S29" s="44"/>
      <c r="T29" s="44"/>
    </row>
    <row r="30" spans="1:20" ht="12">
      <c r="A30" s="55">
        <v>21351</v>
      </c>
      <c r="B30" s="104" t="s">
        <v>40</v>
      </c>
      <c r="C30" s="105">
        <f t="shared" si="1"/>
        <v>0</v>
      </c>
      <c r="D30" s="109" t="s">
        <v>36</v>
      </c>
      <c r="E30" s="107" t="s">
        <v>36</v>
      </c>
      <c r="F30" s="108" t="s">
        <v>36</v>
      </c>
      <c r="G30" s="109" t="s">
        <v>36</v>
      </c>
      <c r="H30" s="106" t="s">
        <v>36</v>
      </c>
      <c r="I30" s="110" t="s">
        <v>36</v>
      </c>
      <c r="J30" s="111"/>
      <c r="K30" s="112"/>
      <c r="L30" s="113">
        <f t="shared" si="2"/>
        <v>0</v>
      </c>
      <c r="M30" s="114" t="s">
        <v>36</v>
      </c>
      <c r="N30" s="107" t="s">
        <v>36</v>
      </c>
      <c r="O30" s="110" t="s">
        <v>36</v>
      </c>
      <c r="P30" s="64"/>
      <c r="R30" s="44"/>
      <c r="S30" s="44"/>
      <c r="T30" s="44"/>
    </row>
    <row r="31" spans="1:20" ht="12">
      <c r="A31" s="65">
        <v>21352</v>
      </c>
      <c r="B31" s="115" t="s">
        <v>41</v>
      </c>
      <c r="C31" s="116">
        <f t="shared" si="1"/>
        <v>0</v>
      </c>
      <c r="D31" s="120" t="s">
        <v>36</v>
      </c>
      <c r="E31" s="118" t="s">
        <v>36</v>
      </c>
      <c r="F31" s="119" t="s">
        <v>36</v>
      </c>
      <c r="G31" s="120" t="s">
        <v>36</v>
      </c>
      <c r="H31" s="117" t="s">
        <v>36</v>
      </c>
      <c r="I31" s="121" t="s">
        <v>36</v>
      </c>
      <c r="J31" s="122"/>
      <c r="K31" s="123"/>
      <c r="L31" s="124">
        <f t="shared" si="2"/>
        <v>0</v>
      </c>
      <c r="M31" s="125" t="s">
        <v>36</v>
      </c>
      <c r="N31" s="118" t="s">
        <v>36</v>
      </c>
      <c r="O31" s="121" t="s">
        <v>36</v>
      </c>
      <c r="P31" s="74"/>
      <c r="R31" s="44"/>
      <c r="S31" s="44"/>
      <c r="T31" s="44"/>
    </row>
    <row r="32" spans="1:20" ht="24">
      <c r="A32" s="65">
        <v>21359</v>
      </c>
      <c r="B32" s="115" t="s">
        <v>42</v>
      </c>
      <c r="C32" s="116">
        <f t="shared" si="1"/>
        <v>0</v>
      </c>
      <c r="D32" s="120" t="s">
        <v>36</v>
      </c>
      <c r="E32" s="118" t="s">
        <v>36</v>
      </c>
      <c r="F32" s="119" t="s">
        <v>36</v>
      </c>
      <c r="G32" s="120" t="s">
        <v>36</v>
      </c>
      <c r="H32" s="117" t="s">
        <v>36</v>
      </c>
      <c r="I32" s="121" t="s">
        <v>36</v>
      </c>
      <c r="J32" s="122"/>
      <c r="K32" s="123"/>
      <c r="L32" s="124">
        <f t="shared" si="2"/>
        <v>0</v>
      </c>
      <c r="M32" s="125" t="s">
        <v>36</v>
      </c>
      <c r="N32" s="118" t="s">
        <v>36</v>
      </c>
      <c r="O32" s="121" t="s">
        <v>36</v>
      </c>
      <c r="P32" s="74"/>
      <c r="R32" s="44"/>
      <c r="S32" s="44"/>
      <c r="T32" s="44"/>
    </row>
    <row r="33" spans="1:20" s="32" customFormat="1" ht="36">
      <c r="A33" s="103">
        <v>21370</v>
      </c>
      <c r="B33" s="88" t="s">
        <v>43</v>
      </c>
      <c r="C33" s="89">
        <f t="shared" si="1"/>
        <v>0</v>
      </c>
      <c r="D33" s="93" t="s">
        <v>36</v>
      </c>
      <c r="E33" s="97" t="s">
        <v>36</v>
      </c>
      <c r="F33" s="99" t="s">
        <v>36</v>
      </c>
      <c r="G33" s="93" t="s">
        <v>36</v>
      </c>
      <c r="H33" s="94" t="s">
        <v>36</v>
      </c>
      <c r="I33" s="95" t="s">
        <v>36</v>
      </c>
      <c r="J33" s="100">
        <f>SUM(J34)</f>
        <v>0</v>
      </c>
      <c r="K33" s="101">
        <f>SUM(K34)</f>
        <v>0</v>
      </c>
      <c r="L33" s="102">
        <f t="shared" si="2"/>
        <v>0</v>
      </c>
      <c r="M33" s="96" t="s">
        <v>36</v>
      </c>
      <c r="N33" s="97" t="s">
        <v>36</v>
      </c>
      <c r="O33" s="95" t="s">
        <v>36</v>
      </c>
      <c r="P33" s="98"/>
      <c r="R33" s="44"/>
      <c r="S33" s="44"/>
      <c r="T33" s="44"/>
    </row>
    <row r="34" spans="1:20" ht="36">
      <c r="A34" s="126">
        <v>21379</v>
      </c>
      <c r="B34" s="127" t="s">
        <v>44</v>
      </c>
      <c r="C34" s="128">
        <f t="shared" si="1"/>
        <v>0</v>
      </c>
      <c r="D34" s="132" t="s">
        <v>36</v>
      </c>
      <c r="E34" s="130" t="s">
        <v>36</v>
      </c>
      <c r="F34" s="131" t="s">
        <v>36</v>
      </c>
      <c r="G34" s="132" t="s">
        <v>36</v>
      </c>
      <c r="H34" s="129" t="s">
        <v>36</v>
      </c>
      <c r="I34" s="133" t="s">
        <v>36</v>
      </c>
      <c r="J34" s="134"/>
      <c r="K34" s="135"/>
      <c r="L34" s="136">
        <f t="shared" si="2"/>
        <v>0</v>
      </c>
      <c r="M34" s="137" t="s">
        <v>36</v>
      </c>
      <c r="N34" s="130" t="s">
        <v>36</v>
      </c>
      <c r="O34" s="133" t="s">
        <v>36</v>
      </c>
      <c r="P34" s="138"/>
      <c r="R34" s="44"/>
      <c r="S34" s="44"/>
      <c r="T34" s="44"/>
    </row>
    <row r="35" spans="1:20" s="32" customFormat="1" ht="12">
      <c r="A35" s="103">
        <v>21380</v>
      </c>
      <c r="B35" s="88" t="s">
        <v>45</v>
      </c>
      <c r="C35" s="89">
        <f t="shared" si="1"/>
        <v>0</v>
      </c>
      <c r="D35" s="93" t="s">
        <v>36</v>
      </c>
      <c r="E35" s="97" t="s">
        <v>36</v>
      </c>
      <c r="F35" s="99" t="s">
        <v>36</v>
      </c>
      <c r="G35" s="93" t="s">
        <v>36</v>
      </c>
      <c r="H35" s="94" t="s">
        <v>36</v>
      </c>
      <c r="I35" s="95" t="s">
        <v>36</v>
      </c>
      <c r="J35" s="100">
        <f>SUM(J36:J37)</f>
        <v>0</v>
      </c>
      <c r="K35" s="101">
        <f>SUM(K36:K37)</f>
        <v>0</v>
      </c>
      <c r="L35" s="102">
        <f t="shared" si="2"/>
        <v>0</v>
      </c>
      <c r="M35" s="96" t="s">
        <v>36</v>
      </c>
      <c r="N35" s="97" t="s">
        <v>36</v>
      </c>
      <c r="O35" s="95" t="s">
        <v>36</v>
      </c>
      <c r="P35" s="98"/>
      <c r="R35" s="44"/>
      <c r="S35" s="44"/>
      <c r="T35" s="44"/>
    </row>
    <row r="36" spans="1:20" ht="12">
      <c r="A36" s="56">
        <v>21381</v>
      </c>
      <c r="B36" s="104" t="s">
        <v>46</v>
      </c>
      <c r="C36" s="105">
        <f t="shared" si="1"/>
        <v>0</v>
      </c>
      <c r="D36" s="109" t="s">
        <v>36</v>
      </c>
      <c r="E36" s="107" t="s">
        <v>36</v>
      </c>
      <c r="F36" s="108" t="s">
        <v>36</v>
      </c>
      <c r="G36" s="109" t="s">
        <v>36</v>
      </c>
      <c r="H36" s="106" t="s">
        <v>36</v>
      </c>
      <c r="I36" s="110" t="s">
        <v>36</v>
      </c>
      <c r="J36" s="111"/>
      <c r="K36" s="112"/>
      <c r="L36" s="113">
        <f t="shared" si="2"/>
        <v>0</v>
      </c>
      <c r="M36" s="114" t="s">
        <v>36</v>
      </c>
      <c r="N36" s="107" t="s">
        <v>36</v>
      </c>
      <c r="O36" s="110" t="s">
        <v>36</v>
      </c>
      <c r="P36" s="64"/>
      <c r="R36" s="44"/>
      <c r="S36" s="44"/>
      <c r="T36" s="44"/>
    </row>
    <row r="37" spans="1:20" ht="24">
      <c r="A37" s="66">
        <v>21383</v>
      </c>
      <c r="B37" s="115" t="s">
        <v>47</v>
      </c>
      <c r="C37" s="116">
        <f t="shared" si="1"/>
        <v>0</v>
      </c>
      <c r="D37" s="120" t="s">
        <v>36</v>
      </c>
      <c r="E37" s="118" t="s">
        <v>36</v>
      </c>
      <c r="F37" s="119" t="s">
        <v>36</v>
      </c>
      <c r="G37" s="120" t="s">
        <v>36</v>
      </c>
      <c r="H37" s="117" t="s">
        <v>36</v>
      </c>
      <c r="I37" s="121" t="s">
        <v>36</v>
      </c>
      <c r="J37" s="122"/>
      <c r="K37" s="123"/>
      <c r="L37" s="124">
        <f t="shared" si="2"/>
        <v>0</v>
      </c>
      <c r="M37" s="125" t="s">
        <v>36</v>
      </c>
      <c r="N37" s="118" t="s">
        <v>36</v>
      </c>
      <c r="O37" s="121" t="s">
        <v>36</v>
      </c>
      <c r="P37" s="74"/>
      <c r="R37" s="44"/>
      <c r="S37" s="44"/>
      <c r="T37" s="44"/>
    </row>
    <row r="38" spans="1:20" s="32" customFormat="1" ht="24">
      <c r="A38" s="103">
        <v>21390</v>
      </c>
      <c r="B38" s="88" t="s">
        <v>48</v>
      </c>
      <c r="C38" s="89">
        <f t="shared" si="1"/>
        <v>138</v>
      </c>
      <c r="D38" s="93" t="s">
        <v>36</v>
      </c>
      <c r="E38" s="97" t="s">
        <v>36</v>
      </c>
      <c r="F38" s="99" t="s">
        <v>36</v>
      </c>
      <c r="G38" s="93" t="s">
        <v>36</v>
      </c>
      <c r="H38" s="94" t="s">
        <v>36</v>
      </c>
      <c r="I38" s="95" t="s">
        <v>36</v>
      </c>
      <c r="J38" s="100">
        <f>SUM(J39:J42)</f>
        <v>138</v>
      </c>
      <c r="K38" s="101">
        <f>SUM(K39:K42)</f>
        <v>0</v>
      </c>
      <c r="L38" s="102">
        <f t="shared" si="2"/>
        <v>138</v>
      </c>
      <c r="M38" s="96" t="s">
        <v>36</v>
      </c>
      <c r="N38" s="97" t="s">
        <v>36</v>
      </c>
      <c r="O38" s="95" t="s">
        <v>36</v>
      </c>
      <c r="P38" s="98"/>
      <c r="R38" s="44"/>
      <c r="S38" s="44"/>
      <c r="T38" s="44"/>
    </row>
    <row r="39" spans="1:20" ht="24">
      <c r="A39" s="56">
        <v>21391</v>
      </c>
      <c r="B39" s="104" t="s">
        <v>49</v>
      </c>
      <c r="C39" s="105">
        <f t="shared" si="1"/>
        <v>0</v>
      </c>
      <c r="D39" s="109" t="s">
        <v>36</v>
      </c>
      <c r="E39" s="107" t="s">
        <v>36</v>
      </c>
      <c r="F39" s="108" t="s">
        <v>36</v>
      </c>
      <c r="G39" s="109" t="s">
        <v>36</v>
      </c>
      <c r="H39" s="106" t="s">
        <v>36</v>
      </c>
      <c r="I39" s="110" t="s">
        <v>36</v>
      </c>
      <c r="J39" s="111"/>
      <c r="K39" s="112"/>
      <c r="L39" s="113">
        <f t="shared" si="2"/>
        <v>0</v>
      </c>
      <c r="M39" s="114" t="s">
        <v>36</v>
      </c>
      <c r="N39" s="107" t="s">
        <v>36</v>
      </c>
      <c r="O39" s="110" t="s">
        <v>36</v>
      </c>
      <c r="P39" s="64"/>
      <c r="R39" s="44"/>
      <c r="S39" s="44"/>
      <c r="T39" s="44"/>
    </row>
    <row r="40" spans="1:20" ht="12">
      <c r="A40" s="66">
        <v>21393</v>
      </c>
      <c r="B40" s="115" t="s">
        <v>50</v>
      </c>
      <c r="C40" s="116">
        <f t="shared" si="1"/>
        <v>0</v>
      </c>
      <c r="D40" s="120" t="s">
        <v>36</v>
      </c>
      <c r="E40" s="118" t="s">
        <v>36</v>
      </c>
      <c r="F40" s="119" t="s">
        <v>36</v>
      </c>
      <c r="G40" s="120" t="s">
        <v>36</v>
      </c>
      <c r="H40" s="117" t="s">
        <v>36</v>
      </c>
      <c r="I40" s="121" t="s">
        <v>36</v>
      </c>
      <c r="J40" s="122"/>
      <c r="K40" s="123"/>
      <c r="L40" s="124">
        <f t="shared" si="2"/>
        <v>0</v>
      </c>
      <c r="M40" s="125" t="s">
        <v>36</v>
      </c>
      <c r="N40" s="118" t="s">
        <v>36</v>
      </c>
      <c r="O40" s="121" t="s">
        <v>36</v>
      </c>
      <c r="P40" s="74"/>
      <c r="R40" s="44"/>
      <c r="S40" s="44"/>
      <c r="T40" s="44"/>
    </row>
    <row r="41" spans="1:20" ht="12">
      <c r="A41" s="66">
        <v>21395</v>
      </c>
      <c r="B41" s="115" t="s">
        <v>51</v>
      </c>
      <c r="C41" s="116">
        <f t="shared" si="1"/>
        <v>0</v>
      </c>
      <c r="D41" s="120" t="s">
        <v>36</v>
      </c>
      <c r="E41" s="118" t="s">
        <v>36</v>
      </c>
      <c r="F41" s="119" t="s">
        <v>36</v>
      </c>
      <c r="G41" s="120" t="s">
        <v>36</v>
      </c>
      <c r="H41" s="117" t="s">
        <v>36</v>
      </c>
      <c r="I41" s="121" t="s">
        <v>36</v>
      </c>
      <c r="J41" s="122"/>
      <c r="K41" s="123"/>
      <c r="L41" s="124">
        <f t="shared" si="2"/>
        <v>0</v>
      </c>
      <c r="M41" s="125" t="s">
        <v>36</v>
      </c>
      <c r="N41" s="118" t="s">
        <v>36</v>
      </c>
      <c r="O41" s="121" t="s">
        <v>36</v>
      </c>
      <c r="P41" s="74"/>
      <c r="R41" s="44"/>
      <c r="S41" s="44"/>
      <c r="T41" s="44"/>
    </row>
    <row r="42" spans="1:20" ht="24">
      <c r="A42" s="66">
        <v>21399</v>
      </c>
      <c r="B42" s="115" t="s">
        <v>52</v>
      </c>
      <c r="C42" s="116">
        <f t="shared" si="1"/>
        <v>138</v>
      </c>
      <c r="D42" s="120" t="s">
        <v>36</v>
      </c>
      <c r="E42" s="118" t="s">
        <v>36</v>
      </c>
      <c r="F42" s="119" t="s">
        <v>36</v>
      </c>
      <c r="G42" s="120" t="s">
        <v>36</v>
      </c>
      <c r="H42" s="117" t="s">
        <v>36</v>
      </c>
      <c r="I42" s="121" t="s">
        <v>36</v>
      </c>
      <c r="J42" s="122">
        <v>138</v>
      </c>
      <c r="K42" s="123"/>
      <c r="L42" s="124">
        <f t="shared" si="2"/>
        <v>138</v>
      </c>
      <c r="M42" s="125" t="s">
        <v>36</v>
      </c>
      <c r="N42" s="118" t="s">
        <v>36</v>
      </c>
      <c r="O42" s="121" t="s">
        <v>36</v>
      </c>
      <c r="P42" s="74"/>
      <c r="R42" s="44"/>
      <c r="S42" s="44"/>
      <c r="T42" s="44"/>
    </row>
    <row r="43" spans="1:20" s="32" customFormat="1" ht="36.75" customHeight="1">
      <c r="A43" s="103">
        <v>21420</v>
      </c>
      <c r="B43" s="88" t="s">
        <v>53</v>
      </c>
      <c r="C43" s="139">
        <f>F43</f>
        <v>0</v>
      </c>
      <c r="D43" s="376"/>
      <c r="E43" s="141"/>
      <c r="F43" s="92">
        <f>D43+E43</f>
        <v>0</v>
      </c>
      <c r="G43" s="93" t="s">
        <v>36</v>
      </c>
      <c r="H43" s="94" t="s">
        <v>36</v>
      </c>
      <c r="I43" s="95" t="s">
        <v>36</v>
      </c>
      <c r="J43" s="93" t="s">
        <v>36</v>
      </c>
      <c r="K43" s="94" t="s">
        <v>36</v>
      </c>
      <c r="L43" s="95" t="s">
        <v>36</v>
      </c>
      <c r="M43" s="96" t="s">
        <v>36</v>
      </c>
      <c r="N43" s="97" t="s">
        <v>36</v>
      </c>
      <c r="O43" s="95" t="s">
        <v>36</v>
      </c>
      <c r="P43" s="98"/>
      <c r="R43" s="44"/>
      <c r="S43" s="44"/>
      <c r="T43" s="44"/>
    </row>
    <row r="44" spans="1:20" s="32" customFormat="1" ht="24">
      <c r="A44" s="142">
        <v>21490</v>
      </c>
      <c r="B44" s="143" t="s">
        <v>54</v>
      </c>
      <c r="C44" s="139">
        <f>F44+I44+L44</f>
        <v>0</v>
      </c>
      <c r="D44" s="147">
        <f>D45</f>
        <v>0</v>
      </c>
      <c r="E44" s="145">
        <f>E45</f>
        <v>0</v>
      </c>
      <c r="F44" s="146">
        <f>D44+E44</f>
        <v>0</v>
      </c>
      <c r="G44" s="147">
        <f>G45</f>
        <v>0</v>
      </c>
      <c r="H44" s="144">
        <f>H45</f>
        <v>0</v>
      </c>
      <c r="I44" s="148">
        <f>G44+H44</f>
        <v>0</v>
      </c>
      <c r="J44" s="147">
        <f>J45</f>
        <v>0</v>
      </c>
      <c r="K44" s="144">
        <f>K45</f>
        <v>0</v>
      </c>
      <c r="L44" s="148">
        <f>J44+K44</f>
        <v>0</v>
      </c>
      <c r="M44" s="96" t="s">
        <v>36</v>
      </c>
      <c r="N44" s="97" t="s">
        <v>36</v>
      </c>
      <c r="O44" s="95" t="s">
        <v>36</v>
      </c>
      <c r="P44" s="98"/>
      <c r="R44" s="44"/>
      <c r="S44" s="44"/>
      <c r="T44" s="44"/>
    </row>
    <row r="45" spans="1:20" s="32" customFormat="1" ht="24">
      <c r="A45" s="66">
        <v>21499</v>
      </c>
      <c r="B45" s="115" t="s">
        <v>55</v>
      </c>
      <c r="C45" s="149">
        <f>F45+I45+L45</f>
        <v>0</v>
      </c>
      <c r="D45" s="61"/>
      <c r="E45" s="59"/>
      <c r="F45" s="60">
        <f>D45+E45</f>
        <v>0</v>
      </c>
      <c r="G45" s="150"/>
      <c r="H45" s="58"/>
      <c r="I45" s="62">
        <f>G45+H45</f>
        <v>0</v>
      </c>
      <c r="J45" s="61"/>
      <c r="K45" s="58"/>
      <c r="L45" s="62">
        <f>J45+K45</f>
        <v>0</v>
      </c>
      <c r="M45" s="137" t="s">
        <v>36</v>
      </c>
      <c r="N45" s="130" t="s">
        <v>36</v>
      </c>
      <c r="O45" s="133" t="s">
        <v>36</v>
      </c>
      <c r="P45" s="138"/>
      <c r="R45" s="44"/>
      <c r="S45" s="44"/>
      <c r="T45" s="44"/>
    </row>
    <row r="46" spans="1:20" ht="24">
      <c r="A46" s="151">
        <v>23000</v>
      </c>
      <c r="B46" s="152" t="s">
        <v>56</v>
      </c>
      <c r="C46" s="139">
        <f>O46</f>
        <v>0</v>
      </c>
      <c r="D46" s="156" t="s">
        <v>36</v>
      </c>
      <c r="E46" s="154" t="s">
        <v>36</v>
      </c>
      <c r="F46" s="155" t="s">
        <v>36</v>
      </c>
      <c r="G46" s="156" t="s">
        <v>36</v>
      </c>
      <c r="H46" s="153" t="s">
        <v>36</v>
      </c>
      <c r="I46" s="157" t="s">
        <v>36</v>
      </c>
      <c r="J46" s="156" t="s">
        <v>36</v>
      </c>
      <c r="K46" s="153" t="s">
        <v>36</v>
      </c>
      <c r="L46" s="157" t="s">
        <v>36</v>
      </c>
      <c r="M46" s="158">
        <f>SUM(M47:M48)</f>
        <v>0</v>
      </c>
      <c r="N46" s="159">
        <f>SUM(N47:N48)</f>
        <v>0</v>
      </c>
      <c r="O46" s="160">
        <f>M46+N46</f>
        <v>0</v>
      </c>
      <c r="P46" s="98"/>
      <c r="R46" s="44"/>
      <c r="S46" s="44"/>
      <c r="T46" s="44"/>
    </row>
    <row r="47" spans="1:20" ht="24">
      <c r="A47" s="161">
        <v>23410</v>
      </c>
      <c r="B47" s="162" t="s">
        <v>57</v>
      </c>
      <c r="C47" s="163">
        <f>O47</f>
        <v>0</v>
      </c>
      <c r="D47" s="167" t="s">
        <v>36</v>
      </c>
      <c r="E47" s="165" t="s">
        <v>36</v>
      </c>
      <c r="F47" s="166" t="s">
        <v>36</v>
      </c>
      <c r="G47" s="167" t="s">
        <v>36</v>
      </c>
      <c r="H47" s="164" t="s">
        <v>36</v>
      </c>
      <c r="I47" s="168" t="s">
        <v>36</v>
      </c>
      <c r="J47" s="167" t="s">
        <v>36</v>
      </c>
      <c r="K47" s="164" t="s">
        <v>36</v>
      </c>
      <c r="L47" s="168" t="s">
        <v>36</v>
      </c>
      <c r="M47" s="169"/>
      <c r="N47" s="170"/>
      <c r="O47" s="171">
        <f>M47+N47</f>
        <v>0</v>
      </c>
      <c r="P47" s="172"/>
      <c r="R47" s="44"/>
      <c r="S47" s="44"/>
      <c r="T47" s="44"/>
    </row>
    <row r="48" spans="1:20" ht="24">
      <c r="A48" s="161">
        <v>23510</v>
      </c>
      <c r="B48" s="162" t="s">
        <v>58</v>
      </c>
      <c r="C48" s="163">
        <f>O48</f>
        <v>0</v>
      </c>
      <c r="D48" s="167" t="s">
        <v>36</v>
      </c>
      <c r="E48" s="165" t="s">
        <v>36</v>
      </c>
      <c r="F48" s="166" t="s">
        <v>36</v>
      </c>
      <c r="G48" s="167" t="s">
        <v>36</v>
      </c>
      <c r="H48" s="164" t="s">
        <v>36</v>
      </c>
      <c r="I48" s="168" t="s">
        <v>36</v>
      </c>
      <c r="J48" s="167" t="s">
        <v>36</v>
      </c>
      <c r="K48" s="164" t="s">
        <v>36</v>
      </c>
      <c r="L48" s="168" t="s">
        <v>36</v>
      </c>
      <c r="M48" s="169"/>
      <c r="N48" s="170"/>
      <c r="O48" s="171">
        <f>M48+N48</f>
        <v>0</v>
      </c>
      <c r="P48" s="172"/>
      <c r="R48" s="44"/>
      <c r="S48" s="44"/>
      <c r="T48" s="44"/>
    </row>
    <row r="49" spans="1:20" ht="12">
      <c r="A49" s="173"/>
      <c r="B49" s="162"/>
      <c r="C49" s="174"/>
      <c r="D49" s="167"/>
      <c r="E49" s="165"/>
      <c r="F49" s="175"/>
      <c r="G49" s="167"/>
      <c r="H49" s="164"/>
      <c r="I49" s="168"/>
      <c r="J49" s="176"/>
      <c r="K49" s="177"/>
      <c r="L49" s="178"/>
      <c r="M49" s="179"/>
      <c r="N49" s="180"/>
      <c r="O49" s="178"/>
      <c r="P49" s="172"/>
      <c r="R49" s="44"/>
      <c r="S49" s="44"/>
      <c r="T49" s="44"/>
    </row>
    <row r="50" spans="1:20" s="32" customFormat="1" ht="12">
      <c r="A50" s="181"/>
      <c r="B50" s="182" t="s">
        <v>59</v>
      </c>
      <c r="C50" s="183"/>
      <c r="D50" s="187"/>
      <c r="E50" s="185"/>
      <c r="F50" s="186"/>
      <c r="G50" s="187"/>
      <c r="H50" s="184"/>
      <c r="I50" s="188"/>
      <c r="J50" s="187"/>
      <c r="K50" s="184"/>
      <c r="L50" s="188"/>
      <c r="M50" s="189"/>
      <c r="N50" s="185"/>
      <c r="O50" s="188"/>
      <c r="P50" s="190"/>
      <c r="R50" s="44"/>
      <c r="S50" s="44"/>
      <c r="T50" s="44"/>
    </row>
    <row r="51" spans="1:20" s="32" customFormat="1" ht="12.75" thickBot="1">
      <c r="A51" s="191"/>
      <c r="B51" s="34" t="s">
        <v>60</v>
      </c>
      <c r="C51" s="192">
        <f aca="true" t="shared" si="3" ref="C51:C114">F51+I51+L51+O51</f>
        <v>314298</v>
      </c>
      <c r="D51" s="196">
        <f>SUM(D52,D283)</f>
        <v>289846</v>
      </c>
      <c r="E51" s="194">
        <f>SUM(E52,E283)</f>
        <v>0</v>
      </c>
      <c r="F51" s="195">
        <f aca="true" t="shared" si="4" ref="F51:F115">D51+E51</f>
        <v>289846</v>
      </c>
      <c r="G51" s="196">
        <f>SUM(G52,G283)</f>
        <v>22128</v>
      </c>
      <c r="H51" s="193">
        <f>SUM(H52,H283)</f>
        <v>0</v>
      </c>
      <c r="I51" s="197">
        <f aca="true" t="shared" si="5" ref="I51:I115">G51+H51</f>
        <v>22128</v>
      </c>
      <c r="J51" s="196">
        <f>SUM(J52,J283)</f>
        <v>2324</v>
      </c>
      <c r="K51" s="193">
        <f>SUM(K52,K283)</f>
        <v>0</v>
      </c>
      <c r="L51" s="197">
        <f aca="true" t="shared" si="6" ref="L51:L115">J51+K51</f>
        <v>2324</v>
      </c>
      <c r="M51" s="198">
        <f>SUM(M52,M283)</f>
        <v>0</v>
      </c>
      <c r="N51" s="194">
        <f>SUM(N52,N283)</f>
        <v>0</v>
      </c>
      <c r="O51" s="197">
        <f aca="true" t="shared" si="7" ref="O51:O115">M51+N51</f>
        <v>0</v>
      </c>
      <c r="P51" s="43"/>
      <c r="R51" s="44"/>
      <c r="S51" s="44"/>
      <c r="T51" s="44"/>
    </row>
    <row r="52" spans="1:20" s="32" customFormat="1" ht="36.75" thickTop="1">
      <c r="A52" s="199"/>
      <c r="B52" s="200" t="s">
        <v>61</v>
      </c>
      <c r="C52" s="201">
        <f t="shared" si="3"/>
        <v>314298</v>
      </c>
      <c r="D52" s="205">
        <f>SUM(D53,D195)</f>
        <v>289846</v>
      </c>
      <c r="E52" s="203">
        <f>SUM(E53,E195)</f>
        <v>0</v>
      </c>
      <c r="F52" s="204">
        <f t="shared" si="4"/>
        <v>289846</v>
      </c>
      <c r="G52" s="205">
        <f>SUM(G53,G195)</f>
        <v>22128</v>
      </c>
      <c r="H52" s="202">
        <f>SUM(H53,H195)</f>
        <v>0</v>
      </c>
      <c r="I52" s="206">
        <f t="shared" si="5"/>
        <v>22128</v>
      </c>
      <c r="J52" s="205">
        <f>SUM(J53,J195)</f>
        <v>2324</v>
      </c>
      <c r="K52" s="202">
        <f>SUM(K53,K195)</f>
        <v>0</v>
      </c>
      <c r="L52" s="206">
        <f t="shared" si="6"/>
        <v>2324</v>
      </c>
      <c r="M52" s="207">
        <f>SUM(M53,M195)</f>
        <v>0</v>
      </c>
      <c r="N52" s="203">
        <f>SUM(N53,N195)</f>
        <v>0</v>
      </c>
      <c r="O52" s="206">
        <f t="shared" si="7"/>
        <v>0</v>
      </c>
      <c r="P52" s="208"/>
      <c r="R52" s="44"/>
      <c r="S52" s="44"/>
      <c r="T52" s="44"/>
    </row>
    <row r="53" spans="1:20" s="32" customFormat="1" ht="24">
      <c r="A53" s="209"/>
      <c r="B53" s="25" t="s">
        <v>62</v>
      </c>
      <c r="C53" s="210">
        <f t="shared" si="3"/>
        <v>307839</v>
      </c>
      <c r="D53" s="214">
        <f>SUM(D54,D76,D174,D188)</f>
        <v>285329</v>
      </c>
      <c r="E53" s="212">
        <f>SUM(E54,E76,E174,E188)</f>
        <v>0</v>
      </c>
      <c r="F53" s="213">
        <f t="shared" si="4"/>
        <v>285329</v>
      </c>
      <c r="G53" s="214">
        <f>SUM(G54,G76,G174,G188)</f>
        <v>21878</v>
      </c>
      <c r="H53" s="211">
        <f>SUM(H54,H76,H174,H188)</f>
        <v>0</v>
      </c>
      <c r="I53" s="215">
        <f t="shared" si="5"/>
        <v>21878</v>
      </c>
      <c r="J53" s="214">
        <f>SUM(J54,J76,J174,J188)</f>
        <v>632</v>
      </c>
      <c r="K53" s="211">
        <f>SUM(K54,K76,K174,K188)</f>
        <v>0</v>
      </c>
      <c r="L53" s="215">
        <f t="shared" si="6"/>
        <v>632</v>
      </c>
      <c r="M53" s="44">
        <f>SUM(M54,M76,M174,M188)</f>
        <v>0</v>
      </c>
      <c r="N53" s="212">
        <f>SUM(N54,N76,N174,N188)</f>
        <v>0</v>
      </c>
      <c r="O53" s="215">
        <f t="shared" si="7"/>
        <v>0</v>
      </c>
      <c r="P53" s="216"/>
      <c r="R53" s="44"/>
      <c r="S53" s="44"/>
      <c r="T53" s="44"/>
    </row>
    <row r="54" spans="1:20" s="32" customFormat="1" ht="12">
      <c r="A54" s="217">
        <v>1000</v>
      </c>
      <c r="B54" s="217" t="s">
        <v>63</v>
      </c>
      <c r="C54" s="218">
        <f t="shared" si="3"/>
        <v>255867</v>
      </c>
      <c r="D54" s="222">
        <f>SUM(D55,D68)</f>
        <v>234422</v>
      </c>
      <c r="E54" s="220">
        <f>SUM(E55,E68)</f>
        <v>0</v>
      </c>
      <c r="F54" s="221">
        <f t="shared" si="4"/>
        <v>234422</v>
      </c>
      <c r="G54" s="222">
        <f>SUM(G55,G68)</f>
        <v>21445</v>
      </c>
      <c r="H54" s="219">
        <f>SUM(H55,H68)</f>
        <v>0</v>
      </c>
      <c r="I54" s="223">
        <f t="shared" si="5"/>
        <v>21445</v>
      </c>
      <c r="J54" s="222">
        <f>SUM(J55,J68)</f>
        <v>0</v>
      </c>
      <c r="K54" s="219">
        <f>SUM(K55,K68)</f>
        <v>0</v>
      </c>
      <c r="L54" s="223">
        <f t="shared" si="6"/>
        <v>0</v>
      </c>
      <c r="M54" s="224">
        <f>SUM(M55,M68)</f>
        <v>0</v>
      </c>
      <c r="N54" s="220">
        <f>SUM(N55,N68)</f>
        <v>0</v>
      </c>
      <c r="O54" s="223">
        <f t="shared" si="7"/>
        <v>0</v>
      </c>
      <c r="P54" s="225"/>
      <c r="R54" s="44"/>
      <c r="S54" s="44"/>
      <c r="T54" s="44"/>
    </row>
    <row r="55" spans="1:20" ht="12">
      <c r="A55" s="88">
        <v>1100</v>
      </c>
      <c r="B55" s="226" t="s">
        <v>64</v>
      </c>
      <c r="C55" s="89">
        <f t="shared" si="3"/>
        <v>194134</v>
      </c>
      <c r="D55" s="100">
        <f>SUM(D56,D59,D67)</f>
        <v>177095</v>
      </c>
      <c r="E55" s="227">
        <f>SUM(E56,E59,E67)</f>
        <v>-213</v>
      </c>
      <c r="F55" s="228">
        <f t="shared" si="4"/>
        <v>176882</v>
      </c>
      <c r="G55" s="100">
        <f>SUM(G56,G59,G67)</f>
        <v>17252</v>
      </c>
      <c r="H55" s="101">
        <f>SUM(H56,H59,H67)</f>
        <v>0</v>
      </c>
      <c r="I55" s="102">
        <f t="shared" si="5"/>
        <v>17252</v>
      </c>
      <c r="J55" s="100">
        <f>SUM(J56,J59,J67)</f>
        <v>0</v>
      </c>
      <c r="K55" s="101">
        <f>SUM(K56,K59,K67)</f>
        <v>0</v>
      </c>
      <c r="L55" s="102">
        <f t="shared" si="6"/>
        <v>0</v>
      </c>
      <c r="M55" s="229">
        <f>SUM(M56,M59,M67)</f>
        <v>0</v>
      </c>
      <c r="N55" s="230">
        <f>SUM(N56,N59,N67)</f>
        <v>0</v>
      </c>
      <c r="O55" s="231">
        <f t="shared" si="7"/>
        <v>0</v>
      </c>
      <c r="P55" s="232"/>
      <c r="R55" s="44"/>
      <c r="S55" s="44"/>
      <c r="T55" s="44"/>
    </row>
    <row r="56" spans="1:20" ht="12">
      <c r="A56" s="233">
        <v>1110</v>
      </c>
      <c r="B56" s="162" t="s">
        <v>65</v>
      </c>
      <c r="C56" s="174">
        <f t="shared" si="3"/>
        <v>175090</v>
      </c>
      <c r="D56" s="237">
        <f>SUM(D57:D58)</f>
        <v>160322</v>
      </c>
      <c r="E56" s="235">
        <f>SUM(E57:E58)</f>
        <v>0</v>
      </c>
      <c r="F56" s="236">
        <f t="shared" si="4"/>
        <v>160322</v>
      </c>
      <c r="G56" s="237">
        <f>SUM(G57:G58)</f>
        <v>14768</v>
      </c>
      <c r="H56" s="234">
        <f>SUM(H57:H58)</f>
        <v>0</v>
      </c>
      <c r="I56" s="238">
        <f t="shared" si="5"/>
        <v>14768</v>
      </c>
      <c r="J56" s="237">
        <f>SUM(J57:J58)</f>
        <v>0</v>
      </c>
      <c r="K56" s="234">
        <f>SUM(K57:K58)</f>
        <v>0</v>
      </c>
      <c r="L56" s="238">
        <f t="shared" si="6"/>
        <v>0</v>
      </c>
      <c r="M56" s="239">
        <f>SUM(M57:M58)</f>
        <v>0</v>
      </c>
      <c r="N56" s="235">
        <f>SUM(N57:N58)</f>
        <v>0</v>
      </c>
      <c r="O56" s="238">
        <f t="shared" si="7"/>
        <v>0</v>
      </c>
      <c r="P56" s="172"/>
      <c r="R56" s="44"/>
      <c r="S56" s="44"/>
      <c r="T56" s="44"/>
    </row>
    <row r="57" spans="1:20" ht="12">
      <c r="A57" s="56">
        <v>1111</v>
      </c>
      <c r="B57" s="104" t="s">
        <v>66</v>
      </c>
      <c r="C57" s="105">
        <f t="shared" si="3"/>
        <v>0</v>
      </c>
      <c r="D57" s="111"/>
      <c r="E57" s="240"/>
      <c r="F57" s="241">
        <f t="shared" si="4"/>
        <v>0</v>
      </c>
      <c r="G57" s="111"/>
      <c r="H57" s="112"/>
      <c r="I57" s="113">
        <f t="shared" si="5"/>
        <v>0</v>
      </c>
      <c r="J57" s="111"/>
      <c r="K57" s="112"/>
      <c r="L57" s="113">
        <f t="shared" si="6"/>
        <v>0</v>
      </c>
      <c r="M57" s="242"/>
      <c r="N57" s="240"/>
      <c r="O57" s="113">
        <f t="shared" si="7"/>
        <v>0</v>
      </c>
      <c r="P57" s="64"/>
      <c r="R57" s="44"/>
      <c r="S57" s="44"/>
      <c r="T57" s="44"/>
    </row>
    <row r="58" spans="1:20" ht="24" customHeight="1">
      <c r="A58" s="66">
        <v>1119</v>
      </c>
      <c r="B58" s="115" t="s">
        <v>67</v>
      </c>
      <c r="C58" s="116">
        <f t="shared" si="3"/>
        <v>175090</v>
      </c>
      <c r="D58" s="122">
        <f>160536-214</f>
        <v>160322</v>
      </c>
      <c r="E58" s="243"/>
      <c r="F58" s="244">
        <f t="shared" si="4"/>
        <v>160322</v>
      </c>
      <c r="G58" s="122">
        <v>14768</v>
      </c>
      <c r="H58" s="123"/>
      <c r="I58" s="124">
        <f t="shared" si="5"/>
        <v>14768</v>
      </c>
      <c r="J58" s="122"/>
      <c r="K58" s="123"/>
      <c r="L58" s="124">
        <f t="shared" si="6"/>
        <v>0</v>
      </c>
      <c r="M58" s="245"/>
      <c r="N58" s="243"/>
      <c r="O58" s="124">
        <f t="shared" si="7"/>
        <v>0</v>
      </c>
      <c r="P58" s="74"/>
      <c r="R58" s="44"/>
      <c r="S58" s="44"/>
      <c r="T58" s="44"/>
    </row>
    <row r="59" spans="1:20" ht="23.25" customHeight="1">
      <c r="A59" s="246">
        <v>1140</v>
      </c>
      <c r="B59" s="115" t="s">
        <v>68</v>
      </c>
      <c r="C59" s="116">
        <f t="shared" si="3"/>
        <v>19044</v>
      </c>
      <c r="D59" s="250">
        <f>SUM(D60:D66)</f>
        <v>16773</v>
      </c>
      <c r="E59" s="248">
        <f>SUM(E60:E66)</f>
        <v>-213</v>
      </c>
      <c r="F59" s="249">
        <f>D59+E59</f>
        <v>16560</v>
      </c>
      <c r="G59" s="250">
        <f>SUM(G60:G66)</f>
        <v>2484</v>
      </c>
      <c r="H59" s="247">
        <f>SUM(H60:H66)</f>
        <v>0</v>
      </c>
      <c r="I59" s="251">
        <f t="shared" si="5"/>
        <v>2484</v>
      </c>
      <c r="J59" s="250">
        <f>SUM(J60:J66)</f>
        <v>0</v>
      </c>
      <c r="K59" s="247">
        <f>SUM(K60:K66)</f>
        <v>0</v>
      </c>
      <c r="L59" s="251">
        <f t="shared" si="6"/>
        <v>0</v>
      </c>
      <c r="M59" s="252">
        <f>SUM(M60:M66)</f>
        <v>0</v>
      </c>
      <c r="N59" s="248">
        <f>SUM(N60:N66)</f>
        <v>0</v>
      </c>
      <c r="O59" s="251">
        <f t="shared" si="7"/>
        <v>0</v>
      </c>
      <c r="P59" s="74"/>
      <c r="R59" s="44"/>
      <c r="S59" s="44"/>
      <c r="T59" s="44"/>
    </row>
    <row r="60" spans="1:20" ht="12">
      <c r="A60" s="66">
        <v>1141</v>
      </c>
      <c r="B60" s="115" t="s">
        <v>69</v>
      </c>
      <c r="C60" s="116">
        <f t="shared" si="3"/>
        <v>3723</v>
      </c>
      <c r="D60" s="122">
        <v>3723</v>
      </c>
      <c r="E60" s="243"/>
      <c r="F60" s="244">
        <f t="shared" si="4"/>
        <v>3723</v>
      </c>
      <c r="G60" s="122"/>
      <c r="H60" s="123"/>
      <c r="I60" s="124">
        <f t="shared" si="5"/>
        <v>0</v>
      </c>
      <c r="J60" s="122"/>
      <c r="K60" s="123"/>
      <c r="L60" s="124">
        <f t="shared" si="6"/>
        <v>0</v>
      </c>
      <c r="M60" s="245"/>
      <c r="N60" s="243"/>
      <c r="O60" s="124">
        <f t="shared" si="7"/>
        <v>0</v>
      </c>
      <c r="P60" s="74"/>
      <c r="R60" s="44"/>
      <c r="S60" s="44"/>
      <c r="T60" s="44"/>
    </row>
    <row r="61" spans="1:20" ht="24.75" customHeight="1">
      <c r="A61" s="66">
        <v>1142</v>
      </c>
      <c r="B61" s="115" t="s">
        <v>70</v>
      </c>
      <c r="C61" s="116">
        <f t="shared" si="3"/>
        <v>918</v>
      </c>
      <c r="D61" s="122">
        <v>918</v>
      </c>
      <c r="E61" s="243"/>
      <c r="F61" s="244">
        <f t="shared" si="4"/>
        <v>918</v>
      </c>
      <c r="G61" s="122"/>
      <c r="H61" s="123"/>
      <c r="I61" s="124">
        <f t="shared" si="5"/>
        <v>0</v>
      </c>
      <c r="J61" s="122"/>
      <c r="K61" s="123"/>
      <c r="L61" s="124">
        <f t="shared" si="6"/>
        <v>0</v>
      </c>
      <c r="M61" s="245"/>
      <c r="N61" s="243"/>
      <c r="O61" s="124">
        <f t="shared" si="7"/>
        <v>0</v>
      </c>
      <c r="P61" s="74"/>
      <c r="R61" s="44"/>
      <c r="S61" s="44"/>
      <c r="T61" s="44"/>
    </row>
    <row r="62" spans="1:20" ht="24">
      <c r="A62" s="66">
        <v>1145</v>
      </c>
      <c r="B62" s="115" t="s">
        <v>71</v>
      </c>
      <c r="C62" s="116">
        <f t="shared" si="3"/>
        <v>0</v>
      </c>
      <c r="D62" s="122"/>
      <c r="E62" s="243"/>
      <c r="F62" s="244">
        <f t="shared" si="4"/>
        <v>0</v>
      </c>
      <c r="G62" s="122"/>
      <c r="H62" s="123"/>
      <c r="I62" s="124">
        <f t="shared" si="5"/>
        <v>0</v>
      </c>
      <c r="J62" s="122"/>
      <c r="K62" s="123"/>
      <c r="L62" s="124">
        <f t="shared" si="6"/>
        <v>0</v>
      </c>
      <c r="M62" s="245"/>
      <c r="N62" s="243"/>
      <c r="O62" s="124">
        <f t="shared" si="7"/>
        <v>0</v>
      </c>
      <c r="P62" s="74"/>
      <c r="R62" s="44"/>
      <c r="S62" s="44"/>
      <c r="T62" s="44"/>
    </row>
    <row r="63" spans="1:20" ht="27.75" customHeight="1">
      <c r="A63" s="66">
        <v>1146</v>
      </c>
      <c r="B63" s="115" t="s">
        <v>72</v>
      </c>
      <c r="C63" s="116">
        <f t="shared" si="3"/>
        <v>0</v>
      </c>
      <c r="D63" s="122"/>
      <c r="E63" s="243"/>
      <c r="F63" s="244">
        <f t="shared" si="4"/>
        <v>0</v>
      </c>
      <c r="G63" s="122"/>
      <c r="H63" s="123"/>
      <c r="I63" s="124">
        <f t="shared" si="5"/>
        <v>0</v>
      </c>
      <c r="J63" s="122"/>
      <c r="K63" s="123"/>
      <c r="L63" s="124">
        <f t="shared" si="6"/>
        <v>0</v>
      </c>
      <c r="M63" s="245"/>
      <c r="N63" s="243"/>
      <c r="O63" s="124">
        <f t="shared" si="7"/>
        <v>0</v>
      </c>
      <c r="P63" s="74"/>
      <c r="R63" s="44"/>
      <c r="S63" s="44"/>
      <c r="T63" s="44"/>
    </row>
    <row r="64" spans="1:20" ht="24">
      <c r="A64" s="66">
        <v>1147</v>
      </c>
      <c r="B64" s="115" t="s">
        <v>73</v>
      </c>
      <c r="C64" s="116">
        <f t="shared" si="3"/>
        <v>1890</v>
      </c>
      <c r="D64" s="122">
        <v>2103</v>
      </c>
      <c r="E64" s="243">
        <v>-213</v>
      </c>
      <c r="F64" s="244">
        <f t="shared" si="4"/>
        <v>1890</v>
      </c>
      <c r="G64" s="122"/>
      <c r="H64" s="123"/>
      <c r="I64" s="124">
        <f t="shared" si="5"/>
        <v>0</v>
      </c>
      <c r="J64" s="122"/>
      <c r="K64" s="123"/>
      <c r="L64" s="124">
        <f t="shared" si="6"/>
        <v>0</v>
      </c>
      <c r="M64" s="245"/>
      <c r="N64" s="243"/>
      <c r="O64" s="124">
        <f t="shared" si="7"/>
        <v>0</v>
      </c>
      <c r="P64" s="74" t="s">
        <v>326</v>
      </c>
      <c r="R64" s="44"/>
      <c r="S64" s="44"/>
      <c r="T64" s="44"/>
    </row>
    <row r="65" spans="1:20" ht="12">
      <c r="A65" s="66">
        <v>1148</v>
      </c>
      <c r="B65" s="115" t="s">
        <v>74</v>
      </c>
      <c r="C65" s="116">
        <f t="shared" si="3"/>
        <v>8766</v>
      </c>
      <c r="D65" s="122">
        <v>8766</v>
      </c>
      <c r="E65" s="243"/>
      <c r="F65" s="244">
        <f t="shared" si="4"/>
        <v>8766</v>
      </c>
      <c r="G65" s="122"/>
      <c r="H65" s="123"/>
      <c r="I65" s="124">
        <f t="shared" si="5"/>
        <v>0</v>
      </c>
      <c r="J65" s="122"/>
      <c r="K65" s="123"/>
      <c r="L65" s="124">
        <f t="shared" si="6"/>
        <v>0</v>
      </c>
      <c r="M65" s="245"/>
      <c r="N65" s="243"/>
      <c r="O65" s="124">
        <f t="shared" si="7"/>
        <v>0</v>
      </c>
      <c r="P65" s="74"/>
      <c r="R65" s="44"/>
      <c r="S65" s="44"/>
      <c r="T65" s="44"/>
    </row>
    <row r="66" spans="1:20" ht="37.5" customHeight="1">
      <c r="A66" s="66">
        <v>1149</v>
      </c>
      <c r="B66" s="115" t="s">
        <v>75</v>
      </c>
      <c r="C66" s="116">
        <f t="shared" si="3"/>
        <v>3747</v>
      </c>
      <c r="D66" s="122">
        <v>1263</v>
      </c>
      <c r="E66" s="243"/>
      <c r="F66" s="244">
        <f t="shared" si="4"/>
        <v>1263</v>
      </c>
      <c r="G66" s="122">
        <v>2484</v>
      </c>
      <c r="H66" s="123"/>
      <c r="I66" s="124">
        <f t="shared" si="5"/>
        <v>2484</v>
      </c>
      <c r="J66" s="122"/>
      <c r="K66" s="123"/>
      <c r="L66" s="124">
        <f t="shared" si="6"/>
        <v>0</v>
      </c>
      <c r="M66" s="245"/>
      <c r="N66" s="243"/>
      <c r="O66" s="124">
        <f t="shared" si="7"/>
        <v>0</v>
      </c>
      <c r="P66" s="74"/>
      <c r="R66" s="44"/>
      <c r="S66" s="44"/>
      <c r="T66" s="44"/>
    </row>
    <row r="67" spans="1:20" ht="36">
      <c r="A67" s="233">
        <v>1150</v>
      </c>
      <c r="B67" s="162" t="s">
        <v>76</v>
      </c>
      <c r="C67" s="116">
        <f t="shared" si="3"/>
        <v>0</v>
      </c>
      <c r="D67" s="256"/>
      <c r="E67" s="254"/>
      <c r="F67" s="255">
        <f t="shared" si="4"/>
        <v>0</v>
      </c>
      <c r="G67" s="256"/>
      <c r="H67" s="253"/>
      <c r="I67" s="257">
        <f t="shared" si="5"/>
        <v>0</v>
      </c>
      <c r="J67" s="256"/>
      <c r="K67" s="253"/>
      <c r="L67" s="257">
        <f t="shared" si="6"/>
        <v>0</v>
      </c>
      <c r="M67" s="258"/>
      <c r="N67" s="254"/>
      <c r="O67" s="257">
        <f t="shared" si="7"/>
        <v>0</v>
      </c>
      <c r="P67" s="172"/>
      <c r="R67" s="44"/>
      <c r="S67" s="44"/>
      <c r="T67" s="44"/>
    </row>
    <row r="68" spans="1:20" ht="36">
      <c r="A68" s="88">
        <v>1200</v>
      </c>
      <c r="B68" s="226" t="s">
        <v>77</v>
      </c>
      <c r="C68" s="89">
        <f t="shared" si="3"/>
        <v>61733</v>
      </c>
      <c r="D68" s="100">
        <f>SUM(D69:D70)</f>
        <v>57327</v>
      </c>
      <c r="E68" s="227">
        <f>SUM(E69:E70)</f>
        <v>213</v>
      </c>
      <c r="F68" s="228">
        <f>D68+E68</f>
        <v>57540</v>
      </c>
      <c r="G68" s="100">
        <f>SUM(G69:G70)</f>
        <v>4193</v>
      </c>
      <c r="H68" s="101">
        <f>SUM(H69:H70)</f>
        <v>0</v>
      </c>
      <c r="I68" s="102">
        <f t="shared" si="5"/>
        <v>4193</v>
      </c>
      <c r="J68" s="100">
        <f>SUM(J69:J70)</f>
        <v>0</v>
      </c>
      <c r="K68" s="101">
        <f>SUM(K69:K70)</f>
        <v>0</v>
      </c>
      <c r="L68" s="102">
        <f t="shared" si="6"/>
        <v>0</v>
      </c>
      <c r="M68" s="259">
        <f>SUM(M69:M70)</f>
        <v>0</v>
      </c>
      <c r="N68" s="227">
        <f>SUM(N69:N70)</f>
        <v>0</v>
      </c>
      <c r="O68" s="102">
        <f t="shared" si="7"/>
        <v>0</v>
      </c>
      <c r="P68" s="98"/>
      <c r="R68" s="44"/>
      <c r="S68" s="44"/>
      <c r="T68" s="44"/>
    </row>
    <row r="69" spans="1:20" ht="24">
      <c r="A69" s="260">
        <v>1210</v>
      </c>
      <c r="B69" s="104" t="s">
        <v>78</v>
      </c>
      <c r="C69" s="105">
        <f t="shared" si="3"/>
        <v>47819</v>
      </c>
      <c r="D69" s="111">
        <v>43726</v>
      </c>
      <c r="E69" s="240"/>
      <c r="F69" s="241">
        <f t="shared" si="4"/>
        <v>43726</v>
      </c>
      <c r="G69" s="111">
        <v>4093</v>
      </c>
      <c r="H69" s="112"/>
      <c r="I69" s="113">
        <f t="shared" si="5"/>
        <v>4093</v>
      </c>
      <c r="J69" s="111"/>
      <c r="K69" s="112"/>
      <c r="L69" s="113">
        <f t="shared" si="6"/>
        <v>0</v>
      </c>
      <c r="M69" s="242"/>
      <c r="N69" s="240"/>
      <c r="O69" s="113">
        <f t="shared" si="7"/>
        <v>0</v>
      </c>
      <c r="P69" s="64"/>
      <c r="R69" s="44"/>
      <c r="S69" s="44"/>
      <c r="T69" s="44"/>
    </row>
    <row r="70" spans="1:20" ht="24">
      <c r="A70" s="246">
        <v>1220</v>
      </c>
      <c r="B70" s="115" t="s">
        <v>79</v>
      </c>
      <c r="C70" s="116">
        <f t="shared" si="3"/>
        <v>13914</v>
      </c>
      <c r="D70" s="250">
        <f>SUM(D71:D75)</f>
        <v>13601</v>
      </c>
      <c r="E70" s="248">
        <f>SUM(E71:E75)</f>
        <v>213</v>
      </c>
      <c r="F70" s="249">
        <f t="shared" si="4"/>
        <v>13814</v>
      </c>
      <c r="G70" s="250">
        <f>SUM(G71:G75)</f>
        <v>100</v>
      </c>
      <c r="H70" s="247">
        <f>SUM(H71:H75)</f>
        <v>0</v>
      </c>
      <c r="I70" s="251">
        <f t="shared" si="5"/>
        <v>100</v>
      </c>
      <c r="J70" s="250">
        <f>SUM(J71:J75)</f>
        <v>0</v>
      </c>
      <c r="K70" s="247">
        <f>SUM(K71:K75)</f>
        <v>0</v>
      </c>
      <c r="L70" s="251">
        <f t="shared" si="6"/>
        <v>0</v>
      </c>
      <c r="M70" s="252">
        <f>SUM(M71:M75)</f>
        <v>0</v>
      </c>
      <c r="N70" s="248">
        <f>SUM(N71:N75)</f>
        <v>0</v>
      </c>
      <c r="O70" s="251">
        <f t="shared" si="7"/>
        <v>0</v>
      </c>
      <c r="P70" s="74"/>
      <c r="R70" s="44"/>
      <c r="S70" s="44"/>
      <c r="T70" s="44"/>
    </row>
    <row r="71" spans="1:20" ht="60">
      <c r="A71" s="66">
        <v>1221</v>
      </c>
      <c r="B71" s="115" t="s">
        <v>80</v>
      </c>
      <c r="C71" s="116">
        <f t="shared" si="3"/>
        <v>8151</v>
      </c>
      <c r="D71" s="122">
        <v>8051</v>
      </c>
      <c r="E71" s="243"/>
      <c r="F71" s="244">
        <f t="shared" si="4"/>
        <v>8051</v>
      </c>
      <c r="G71" s="122">
        <v>100</v>
      </c>
      <c r="H71" s="123"/>
      <c r="I71" s="124">
        <f t="shared" si="5"/>
        <v>100</v>
      </c>
      <c r="J71" s="122"/>
      <c r="K71" s="123"/>
      <c r="L71" s="124">
        <f t="shared" si="6"/>
        <v>0</v>
      </c>
      <c r="M71" s="245"/>
      <c r="N71" s="243"/>
      <c r="O71" s="124">
        <f t="shared" si="7"/>
        <v>0</v>
      </c>
      <c r="P71" s="74"/>
      <c r="R71" s="44"/>
      <c r="S71" s="44"/>
      <c r="T71" s="44"/>
    </row>
    <row r="72" spans="1:20" ht="12">
      <c r="A72" s="66">
        <v>1223</v>
      </c>
      <c r="B72" s="115" t="s">
        <v>81</v>
      </c>
      <c r="C72" s="116">
        <f t="shared" si="3"/>
        <v>0</v>
      </c>
      <c r="D72" s="122"/>
      <c r="E72" s="243"/>
      <c r="F72" s="244">
        <f t="shared" si="4"/>
        <v>0</v>
      </c>
      <c r="G72" s="122"/>
      <c r="H72" s="123"/>
      <c r="I72" s="124">
        <f t="shared" si="5"/>
        <v>0</v>
      </c>
      <c r="J72" s="122"/>
      <c r="K72" s="123"/>
      <c r="L72" s="124">
        <f t="shared" si="6"/>
        <v>0</v>
      </c>
      <c r="M72" s="245"/>
      <c r="N72" s="243"/>
      <c r="O72" s="124">
        <f t="shared" si="7"/>
        <v>0</v>
      </c>
      <c r="P72" s="74"/>
      <c r="R72" s="44"/>
      <c r="S72" s="44"/>
      <c r="T72" s="44"/>
    </row>
    <row r="73" spans="1:20" ht="12">
      <c r="A73" s="66">
        <v>1225</v>
      </c>
      <c r="B73" s="115" t="s">
        <v>82</v>
      </c>
      <c r="C73" s="116">
        <f t="shared" si="3"/>
        <v>0</v>
      </c>
      <c r="D73" s="122"/>
      <c r="E73" s="243"/>
      <c r="F73" s="244">
        <f t="shared" si="4"/>
        <v>0</v>
      </c>
      <c r="G73" s="122"/>
      <c r="H73" s="123"/>
      <c r="I73" s="124">
        <f t="shared" si="5"/>
        <v>0</v>
      </c>
      <c r="J73" s="122"/>
      <c r="K73" s="123"/>
      <c r="L73" s="124">
        <f t="shared" si="6"/>
        <v>0</v>
      </c>
      <c r="M73" s="245"/>
      <c r="N73" s="243"/>
      <c r="O73" s="124">
        <f t="shared" si="7"/>
        <v>0</v>
      </c>
      <c r="P73" s="74"/>
      <c r="R73" s="44"/>
      <c r="S73" s="44"/>
      <c r="T73" s="44"/>
    </row>
    <row r="74" spans="1:20" ht="36">
      <c r="A74" s="66">
        <v>1227</v>
      </c>
      <c r="B74" s="115" t="s">
        <v>83</v>
      </c>
      <c r="C74" s="116">
        <f t="shared" si="3"/>
        <v>5336</v>
      </c>
      <c r="D74" s="122">
        <v>5336</v>
      </c>
      <c r="E74" s="243"/>
      <c r="F74" s="244">
        <f t="shared" si="4"/>
        <v>5336</v>
      </c>
      <c r="G74" s="122"/>
      <c r="H74" s="123"/>
      <c r="I74" s="124">
        <f t="shared" si="5"/>
        <v>0</v>
      </c>
      <c r="J74" s="122"/>
      <c r="K74" s="123"/>
      <c r="L74" s="124">
        <f t="shared" si="6"/>
        <v>0</v>
      </c>
      <c r="M74" s="245"/>
      <c r="N74" s="243"/>
      <c r="O74" s="124">
        <f t="shared" si="7"/>
        <v>0</v>
      </c>
      <c r="P74" s="74"/>
      <c r="R74" s="44"/>
      <c r="S74" s="44"/>
      <c r="T74" s="44"/>
    </row>
    <row r="75" spans="1:20" ht="60">
      <c r="A75" s="66">
        <v>1228</v>
      </c>
      <c r="B75" s="115" t="s">
        <v>84</v>
      </c>
      <c r="C75" s="116">
        <f t="shared" si="3"/>
        <v>427</v>
      </c>
      <c r="D75" s="122">
        <v>214</v>
      </c>
      <c r="E75" s="243">
        <v>213</v>
      </c>
      <c r="F75" s="244">
        <f t="shared" si="4"/>
        <v>427</v>
      </c>
      <c r="G75" s="122"/>
      <c r="H75" s="123"/>
      <c r="I75" s="124">
        <f t="shared" si="5"/>
        <v>0</v>
      </c>
      <c r="J75" s="122"/>
      <c r="K75" s="123"/>
      <c r="L75" s="124">
        <f t="shared" si="6"/>
        <v>0</v>
      </c>
      <c r="M75" s="245"/>
      <c r="N75" s="243"/>
      <c r="O75" s="124">
        <f t="shared" si="7"/>
        <v>0</v>
      </c>
      <c r="P75" s="74" t="s">
        <v>327</v>
      </c>
      <c r="R75" s="44"/>
      <c r="S75" s="44"/>
      <c r="T75" s="44"/>
    </row>
    <row r="76" spans="1:20" ht="15" customHeight="1">
      <c r="A76" s="217">
        <v>2000</v>
      </c>
      <c r="B76" s="217" t="s">
        <v>85</v>
      </c>
      <c r="C76" s="218">
        <f t="shared" si="3"/>
        <v>51972</v>
      </c>
      <c r="D76" s="222">
        <f>SUM(D77,D84,D131,D165,D166,D173)</f>
        <v>50907</v>
      </c>
      <c r="E76" s="220">
        <f>SUM(E77,E84,E131,E165,E166,E173)</f>
        <v>0</v>
      </c>
      <c r="F76" s="221">
        <f t="shared" si="4"/>
        <v>50907</v>
      </c>
      <c r="G76" s="222">
        <f>SUM(G77,G84,G131,G165,G166,G173)</f>
        <v>433</v>
      </c>
      <c r="H76" s="219">
        <f>SUM(H77,H84,H131,H165,H166,H173)</f>
        <v>0</v>
      </c>
      <c r="I76" s="223">
        <f t="shared" si="5"/>
        <v>433</v>
      </c>
      <c r="J76" s="222">
        <f>SUM(J77,J84,J131,J165,J166,J173)</f>
        <v>632</v>
      </c>
      <c r="K76" s="219">
        <f>SUM(K77,K84,K131,K165,K166,K173)</f>
        <v>0</v>
      </c>
      <c r="L76" s="223">
        <f t="shared" si="6"/>
        <v>632</v>
      </c>
      <c r="M76" s="224">
        <f>SUM(M77,M84,M131,M165,M166,M173)</f>
        <v>0</v>
      </c>
      <c r="N76" s="220">
        <f>SUM(N77,N84,N131,N165,N166,N173)</f>
        <v>0</v>
      </c>
      <c r="O76" s="223">
        <f t="shared" si="7"/>
        <v>0</v>
      </c>
      <c r="P76" s="225"/>
      <c r="R76" s="44"/>
      <c r="S76" s="44"/>
      <c r="T76" s="44"/>
    </row>
    <row r="77" spans="1:20" ht="36" customHeight="1">
      <c r="A77" s="88">
        <v>2100</v>
      </c>
      <c r="B77" s="226" t="s">
        <v>86</v>
      </c>
      <c r="C77" s="89">
        <f t="shared" si="3"/>
        <v>120</v>
      </c>
      <c r="D77" s="100">
        <f>SUM(D78,D81)</f>
        <v>120</v>
      </c>
      <c r="E77" s="227">
        <f>SUM(E78,E81)</f>
        <v>0</v>
      </c>
      <c r="F77" s="228">
        <f t="shared" si="4"/>
        <v>120</v>
      </c>
      <c r="G77" s="100">
        <f>SUM(G78,G81)</f>
        <v>0</v>
      </c>
      <c r="H77" s="101">
        <f>SUM(H78,H81)</f>
        <v>0</v>
      </c>
      <c r="I77" s="102">
        <f t="shared" si="5"/>
        <v>0</v>
      </c>
      <c r="J77" s="100">
        <f>SUM(J78,J81)</f>
        <v>0</v>
      </c>
      <c r="K77" s="101">
        <f>SUM(K78,K81)</f>
        <v>0</v>
      </c>
      <c r="L77" s="102">
        <f t="shared" si="6"/>
        <v>0</v>
      </c>
      <c r="M77" s="259">
        <f>SUM(M78,M81)</f>
        <v>0</v>
      </c>
      <c r="N77" s="227">
        <f>SUM(N78,N81)</f>
        <v>0</v>
      </c>
      <c r="O77" s="102">
        <f t="shared" si="7"/>
        <v>0</v>
      </c>
      <c r="P77" s="98"/>
      <c r="R77" s="44"/>
      <c r="S77" s="44"/>
      <c r="T77" s="44"/>
    </row>
    <row r="78" spans="1:20" ht="35.25" customHeight="1">
      <c r="A78" s="260">
        <v>2110</v>
      </c>
      <c r="B78" s="104" t="s">
        <v>87</v>
      </c>
      <c r="C78" s="105">
        <f t="shared" si="3"/>
        <v>120</v>
      </c>
      <c r="D78" s="265">
        <f>SUM(D79:D80)</f>
        <v>120</v>
      </c>
      <c r="E78" s="263">
        <f>SUM(E79:E80)</f>
        <v>0</v>
      </c>
      <c r="F78" s="264">
        <f t="shared" si="4"/>
        <v>120</v>
      </c>
      <c r="G78" s="265">
        <f>SUM(G79:G80)</f>
        <v>0</v>
      </c>
      <c r="H78" s="262">
        <f>SUM(H79:H80)</f>
        <v>0</v>
      </c>
      <c r="I78" s="266">
        <f t="shared" si="5"/>
        <v>0</v>
      </c>
      <c r="J78" s="265">
        <f>SUM(J79:J80)</f>
        <v>0</v>
      </c>
      <c r="K78" s="262">
        <f>SUM(K79:K80)</f>
        <v>0</v>
      </c>
      <c r="L78" s="266">
        <f t="shared" si="6"/>
        <v>0</v>
      </c>
      <c r="M78" s="267">
        <f>SUM(M79:M80)</f>
        <v>0</v>
      </c>
      <c r="N78" s="263">
        <f>SUM(N79:N80)</f>
        <v>0</v>
      </c>
      <c r="O78" s="266">
        <f t="shared" si="7"/>
        <v>0</v>
      </c>
      <c r="P78" s="64"/>
      <c r="R78" s="44"/>
      <c r="S78" s="44"/>
      <c r="T78" s="44"/>
    </row>
    <row r="79" spans="1:20" ht="12">
      <c r="A79" s="66">
        <v>2111</v>
      </c>
      <c r="B79" s="115" t="s">
        <v>88</v>
      </c>
      <c r="C79" s="116">
        <f t="shared" si="3"/>
        <v>0</v>
      </c>
      <c r="D79" s="122"/>
      <c r="E79" s="243"/>
      <c r="F79" s="244">
        <f t="shared" si="4"/>
        <v>0</v>
      </c>
      <c r="G79" s="122"/>
      <c r="H79" s="123"/>
      <c r="I79" s="124">
        <f t="shared" si="5"/>
        <v>0</v>
      </c>
      <c r="J79" s="122"/>
      <c r="K79" s="123"/>
      <c r="L79" s="124">
        <f t="shared" si="6"/>
        <v>0</v>
      </c>
      <c r="M79" s="245"/>
      <c r="N79" s="243"/>
      <c r="O79" s="124">
        <f t="shared" si="7"/>
        <v>0</v>
      </c>
      <c r="P79" s="74"/>
      <c r="R79" s="44"/>
      <c r="S79" s="44"/>
      <c r="T79" s="44"/>
    </row>
    <row r="80" spans="1:20" ht="24">
      <c r="A80" s="66">
        <v>2112</v>
      </c>
      <c r="B80" s="115" t="s">
        <v>89</v>
      </c>
      <c r="C80" s="116">
        <f t="shared" si="3"/>
        <v>120</v>
      </c>
      <c r="D80" s="122">
        <v>120</v>
      </c>
      <c r="E80" s="243"/>
      <c r="F80" s="244">
        <f t="shared" si="4"/>
        <v>120</v>
      </c>
      <c r="G80" s="122"/>
      <c r="H80" s="123"/>
      <c r="I80" s="124">
        <f t="shared" si="5"/>
        <v>0</v>
      </c>
      <c r="J80" s="122"/>
      <c r="K80" s="123"/>
      <c r="L80" s="124">
        <f t="shared" si="6"/>
        <v>0</v>
      </c>
      <c r="M80" s="245"/>
      <c r="N80" s="243"/>
      <c r="O80" s="124">
        <f t="shared" si="7"/>
        <v>0</v>
      </c>
      <c r="P80" s="74"/>
      <c r="R80" s="44"/>
      <c r="S80" s="44"/>
      <c r="T80" s="44"/>
    </row>
    <row r="81" spans="1:20" ht="33" customHeight="1">
      <c r="A81" s="246">
        <v>2120</v>
      </c>
      <c r="B81" s="115" t="s">
        <v>90</v>
      </c>
      <c r="C81" s="116">
        <f t="shared" si="3"/>
        <v>0</v>
      </c>
      <c r="D81" s="250">
        <f>SUM(D82:D83)</f>
        <v>0</v>
      </c>
      <c r="E81" s="248">
        <f>SUM(E82:E83)</f>
        <v>0</v>
      </c>
      <c r="F81" s="249">
        <f t="shared" si="4"/>
        <v>0</v>
      </c>
      <c r="G81" s="250">
        <f>SUM(G82:G83)</f>
        <v>0</v>
      </c>
      <c r="H81" s="247">
        <f>SUM(H82:H83)</f>
        <v>0</v>
      </c>
      <c r="I81" s="251">
        <f t="shared" si="5"/>
        <v>0</v>
      </c>
      <c r="J81" s="250">
        <f>SUM(J82:J83)</f>
        <v>0</v>
      </c>
      <c r="K81" s="247">
        <f>SUM(K82:K83)</f>
        <v>0</v>
      </c>
      <c r="L81" s="251">
        <f t="shared" si="6"/>
        <v>0</v>
      </c>
      <c r="M81" s="252">
        <f>SUM(M82:M83)</f>
        <v>0</v>
      </c>
      <c r="N81" s="248">
        <f>SUM(N82:N83)</f>
        <v>0</v>
      </c>
      <c r="O81" s="251">
        <f t="shared" si="7"/>
        <v>0</v>
      </c>
      <c r="P81" s="74"/>
      <c r="R81" s="44"/>
      <c r="S81" s="44"/>
      <c r="T81" s="44"/>
    </row>
    <row r="82" spans="1:20" ht="12">
      <c r="A82" s="66">
        <v>2121</v>
      </c>
      <c r="B82" s="115" t="s">
        <v>88</v>
      </c>
      <c r="C82" s="116">
        <f t="shared" si="3"/>
        <v>0</v>
      </c>
      <c r="D82" s="122"/>
      <c r="E82" s="243"/>
      <c r="F82" s="244">
        <f t="shared" si="4"/>
        <v>0</v>
      </c>
      <c r="G82" s="122"/>
      <c r="H82" s="123"/>
      <c r="I82" s="124">
        <f t="shared" si="5"/>
        <v>0</v>
      </c>
      <c r="J82" s="122"/>
      <c r="K82" s="123"/>
      <c r="L82" s="124">
        <f t="shared" si="6"/>
        <v>0</v>
      </c>
      <c r="M82" s="245"/>
      <c r="N82" s="243"/>
      <c r="O82" s="124">
        <f t="shared" si="7"/>
        <v>0</v>
      </c>
      <c r="P82" s="74"/>
      <c r="R82" s="44"/>
      <c r="S82" s="44"/>
      <c r="T82" s="44"/>
    </row>
    <row r="83" spans="1:20" ht="24">
      <c r="A83" s="66">
        <v>2122</v>
      </c>
      <c r="B83" s="115" t="s">
        <v>89</v>
      </c>
      <c r="C83" s="116">
        <f t="shared" si="3"/>
        <v>0</v>
      </c>
      <c r="D83" s="122"/>
      <c r="E83" s="243"/>
      <c r="F83" s="244">
        <f t="shared" si="4"/>
        <v>0</v>
      </c>
      <c r="G83" s="122"/>
      <c r="H83" s="123"/>
      <c r="I83" s="124">
        <f t="shared" si="5"/>
        <v>0</v>
      </c>
      <c r="J83" s="122"/>
      <c r="K83" s="123"/>
      <c r="L83" s="124">
        <f t="shared" si="6"/>
        <v>0</v>
      </c>
      <c r="M83" s="245"/>
      <c r="N83" s="243"/>
      <c r="O83" s="124">
        <f t="shared" si="7"/>
        <v>0</v>
      </c>
      <c r="P83" s="74"/>
      <c r="R83" s="44"/>
      <c r="S83" s="44"/>
      <c r="T83" s="44"/>
    </row>
    <row r="84" spans="1:20" ht="12">
      <c r="A84" s="88">
        <v>2200</v>
      </c>
      <c r="B84" s="226" t="s">
        <v>91</v>
      </c>
      <c r="C84" s="268">
        <f t="shared" si="3"/>
        <v>45319</v>
      </c>
      <c r="D84" s="100">
        <f>SUM(D85,D90,D96,D104,D113,D117,D123,D129)</f>
        <v>44825</v>
      </c>
      <c r="E84" s="227">
        <f>SUM(E85,E90,E96,E104,E113,E117,E123,E129)</f>
        <v>0</v>
      </c>
      <c r="F84" s="228">
        <f t="shared" si="4"/>
        <v>44825</v>
      </c>
      <c r="G84" s="100">
        <f>SUM(G85,G90,G96,G104,G113,G117,G123,G129)</f>
        <v>0</v>
      </c>
      <c r="H84" s="101">
        <f>SUM(H85,H90,H96,H104,H113,H117,H123,H129)</f>
        <v>0</v>
      </c>
      <c r="I84" s="102">
        <f t="shared" si="5"/>
        <v>0</v>
      </c>
      <c r="J84" s="100">
        <f>SUM(J85,J90,J96,J104,J113,J117,J123,J129)</f>
        <v>494</v>
      </c>
      <c r="K84" s="101">
        <f>SUM(K85,K90,K96,K104,K113,K117,K123,K129)</f>
        <v>0</v>
      </c>
      <c r="L84" s="102">
        <f t="shared" si="6"/>
        <v>494</v>
      </c>
      <c r="M84" s="269">
        <f>SUM(M85,M90,M96,M104,M113,M117,M123,M129)</f>
        <v>0</v>
      </c>
      <c r="N84" s="270">
        <f>SUM(N85,N90,N96,N104,N113,N117,N123,N129)</f>
        <v>0</v>
      </c>
      <c r="O84" s="271">
        <f t="shared" si="7"/>
        <v>0</v>
      </c>
      <c r="P84" s="272"/>
      <c r="R84" s="44"/>
      <c r="S84" s="44"/>
      <c r="T84" s="44"/>
    </row>
    <row r="85" spans="1:20" ht="24">
      <c r="A85" s="233">
        <v>2210</v>
      </c>
      <c r="B85" s="162" t="s">
        <v>92</v>
      </c>
      <c r="C85" s="174">
        <f t="shared" si="3"/>
        <v>952</v>
      </c>
      <c r="D85" s="237">
        <f>SUM(D86:D89)</f>
        <v>952</v>
      </c>
      <c r="E85" s="235">
        <f>SUM(E86:E89)</f>
        <v>0</v>
      </c>
      <c r="F85" s="236">
        <f t="shared" si="4"/>
        <v>952</v>
      </c>
      <c r="G85" s="237">
        <f>SUM(G86:G89)</f>
        <v>0</v>
      </c>
      <c r="H85" s="234">
        <f>SUM(H86:H89)</f>
        <v>0</v>
      </c>
      <c r="I85" s="238">
        <f t="shared" si="5"/>
        <v>0</v>
      </c>
      <c r="J85" s="237">
        <f>SUM(J86:J89)</f>
        <v>0</v>
      </c>
      <c r="K85" s="234">
        <f>SUM(K86:K89)</f>
        <v>0</v>
      </c>
      <c r="L85" s="238">
        <f t="shared" si="6"/>
        <v>0</v>
      </c>
      <c r="M85" s="239">
        <f>SUM(M86:M89)</f>
        <v>0</v>
      </c>
      <c r="N85" s="235">
        <f>SUM(N86:N89)</f>
        <v>0</v>
      </c>
      <c r="O85" s="238">
        <f t="shared" si="7"/>
        <v>0</v>
      </c>
      <c r="P85" s="172"/>
      <c r="R85" s="44"/>
      <c r="S85" s="44"/>
      <c r="T85" s="44"/>
    </row>
    <row r="86" spans="1:20" ht="24">
      <c r="A86" s="56">
        <v>2211</v>
      </c>
      <c r="B86" s="104" t="s">
        <v>93</v>
      </c>
      <c r="C86" s="116">
        <f t="shared" si="3"/>
        <v>0</v>
      </c>
      <c r="D86" s="111"/>
      <c r="E86" s="240"/>
      <c r="F86" s="241">
        <f t="shared" si="4"/>
        <v>0</v>
      </c>
      <c r="G86" s="111"/>
      <c r="H86" s="112"/>
      <c r="I86" s="113">
        <f t="shared" si="5"/>
        <v>0</v>
      </c>
      <c r="J86" s="111"/>
      <c r="K86" s="112"/>
      <c r="L86" s="113">
        <f t="shared" si="6"/>
        <v>0</v>
      </c>
      <c r="M86" s="242"/>
      <c r="N86" s="240"/>
      <c r="O86" s="113">
        <f t="shared" si="7"/>
        <v>0</v>
      </c>
      <c r="P86" s="64"/>
      <c r="R86" s="44"/>
      <c r="S86" s="44"/>
      <c r="T86" s="44"/>
    </row>
    <row r="87" spans="1:20" ht="36">
      <c r="A87" s="66">
        <v>2212</v>
      </c>
      <c r="B87" s="115" t="s">
        <v>94</v>
      </c>
      <c r="C87" s="116">
        <f t="shared" si="3"/>
        <v>851</v>
      </c>
      <c r="D87" s="122">
        <v>851</v>
      </c>
      <c r="E87" s="243"/>
      <c r="F87" s="244">
        <f t="shared" si="4"/>
        <v>851</v>
      </c>
      <c r="G87" s="122"/>
      <c r="H87" s="123"/>
      <c r="I87" s="124">
        <f t="shared" si="5"/>
        <v>0</v>
      </c>
      <c r="J87" s="122"/>
      <c r="K87" s="123"/>
      <c r="L87" s="124">
        <f t="shared" si="6"/>
        <v>0</v>
      </c>
      <c r="M87" s="245"/>
      <c r="N87" s="243"/>
      <c r="O87" s="124">
        <f t="shared" si="7"/>
        <v>0</v>
      </c>
      <c r="P87" s="74"/>
      <c r="R87" s="44"/>
      <c r="S87" s="44"/>
      <c r="T87" s="44"/>
    </row>
    <row r="88" spans="1:20" ht="24">
      <c r="A88" s="66">
        <v>2214</v>
      </c>
      <c r="B88" s="115" t="s">
        <v>95</v>
      </c>
      <c r="C88" s="116">
        <f t="shared" si="3"/>
        <v>79</v>
      </c>
      <c r="D88" s="122">
        <v>79</v>
      </c>
      <c r="E88" s="243"/>
      <c r="F88" s="244">
        <f t="shared" si="4"/>
        <v>79</v>
      </c>
      <c r="G88" s="122"/>
      <c r="H88" s="123"/>
      <c r="I88" s="124">
        <f t="shared" si="5"/>
        <v>0</v>
      </c>
      <c r="J88" s="122"/>
      <c r="K88" s="123"/>
      <c r="L88" s="124">
        <f t="shared" si="6"/>
        <v>0</v>
      </c>
      <c r="M88" s="245"/>
      <c r="N88" s="243"/>
      <c r="O88" s="124">
        <f t="shared" si="7"/>
        <v>0</v>
      </c>
      <c r="P88" s="74"/>
      <c r="R88" s="44"/>
      <c r="S88" s="44"/>
      <c r="T88" s="44"/>
    </row>
    <row r="89" spans="1:20" ht="12">
      <c r="A89" s="66">
        <v>2219</v>
      </c>
      <c r="B89" s="115" t="s">
        <v>96</v>
      </c>
      <c r="C89" s="116">
        <f t="shared" si="3"/>
        <v>22</v>
      </c>
      <c r="D89" s="122">
        <v>22</v>
      </c>
      <c r="E89" s="243"/>
      <c r="F89" s="244">
        <f t="shared" si="4"/>
        <v>22</v>
      </c>
      <c r="G89" s="122"/>
      <c r="H89" s="123"/>
      <c r="I89" s="124">
        <f t="shared" si="5"/>
        <v>0</v>
      </c>
      <c r="J89" s="122"/>
      <c r="K89" s="123"/>
      <c r="L89" s="124">
        <f t="shared" si="6"/>
        <v>0</v>
      </c>
      <c r="M89" s="245"/>
      <c r="N89" s="243"/>
      <c r="O89" s="124">
        <f t="shared" si="7"/>
        <v>0</v>
      </c>
      <c r="P89" s="74"/>
      <c r="R89" s="44"/>
      <c r="S89" s="44"/>
      <c r="T89" s="44"/>
    </row>
    <row r="90" spans="1:20" ht="24">
      <c r="A90" s="246">
        <v>2220</v>
      </c>
      <c r="B90" s="115" t="s">
        <v>97</v>
      </c>
      <c r="C90" s="116">
        <f t="shared" si="3"/>
        <v>34120</v>
      </c>
      <c r="D90" s="250">
        <f>SUM(D91:D95)</f>
        <v>34120</v>
      </c>
      <c r="E90" s="248">
        <f>SUM(E91:E95)</f>
        <v>0</v>
      </c>
      <c r="F90" s="249">
        <f t="shared" si="4"/>
        <v>34120</v>
      </c>
      <c r="G90" s="250">
        <f>SUM(G91:G95)</f>
        <v>0</v>
      </c>
      <c r="H90" s="247">
        <f>SUM(H91:H95)</f>
        <v>0</v>
      </c>
      <c r="I90" s="251">
        <f t="shared" si="5"/>
        <v>0</v>
      </c>
      <c r="J90" s="250">
        <f>SUM(J91:J95)</f>
        <v>0</v>
      </c>
      <c r="K90" s="247">
        <f>SUM(K91:K95)</f>
        <v>0</v>
      </c>
      <c r="L90" s="251">
        <f t="shared" si="6"/>
        <v>0</v>
      </c>
      <c r="M90" s="252">
        <f>SUM(M91:M95)</f>
        <v>0</v>
      </c>
      <c r="N90" s="248">
        <f>SUM(N91:N95)</f>
        <v>0</v>
      </c>
      <c r="O90" s="251">
        <f t="shared" si="7"/>
        <v>0</v>
      </c>
      <c r="P90" s="74"/>
      <c r="R90" s="44"/>
      <c r="S90" s="44"/>
      <c r="T90" s="44"/>
    </row>
    <row r="91" spans="1:20" ht="12">
      <c r="A91" s="66">
        <v>2221</v>
      </c>
      <c r="B91" s="115" t="s">
        <v>98</v>
      </c>
      <c r="C91" s="116">
        <f t="shared" si="3"/>
        <v>0</v>
      </c>
      <c r="D91" s="122"/>
      <c r="E91" s="243"/>
      <c r="F91" s="244">
        <f t="shared" si="4"/>
        <v>0</v>
      </c>
      <c r="G91" s="122"/>
      <c r="H91" s="123"/>
      <c r="I91" s="124">
        <f t="shared" si="5"/>
        <v>0</v>
      </c>
      <c r="J91" s="122"/>
      <c r="K91" s="123"/>
      <c r="L91" s="124">
        <f t="shared" si="6"/>
        <v>0</v>
      </c>
      <c r="M91" s="245"/>
      <c r="N91" s="243"/>
      <c r="O91" s="124">
        <f t="shared" si="7"/>
        <v>0</v>
      </c>
      <c r="P91" s="74"/>
      <c r="R91" s="44"/>
      <c r="S91" s="44"/>
      <c r="T91" s="44"/>
    </row>
    <row r="92" spans="1:20" ht="12">
      <c r="A92" s="66">
        <v>2222</v>
      </c>
      <c r="B92" s="115" t="s">
        <v>99</v>
      </c>
      <c r="C92" s="116">
        <f t="shared" si="3"/>
        <v>0</v>
      </c>
      <c r="D92" s="122"/>
      <c r="E92" s="243"/>
      <c r="F92" s="244">
        <f t="shared" si="4"/>
        <v>0</v>
      </c>
      <c r="G92" s="122"/>
      <c r="H92" s="123"/>
      <c r="I92" s="124">
        <f t="shared" si="5"/>
        <v>0</v>
      </c>
      <c r="J92" s="122"/>
      <c r="K92" s="123"/>
      <c r="L92" s="124">
        <f t="shared" si="6"/>
        <v>0</v>
      </c>
      <c r="M92" s="245"/>
      <c r="N92" s="243"/>
      <c r="O92" s="124">
        <f t="shared" si="7"/>
        <v>0</v>
      </c>
      <c r="P92" s="74"/>
      <c r="R92" s="44"/>
      <c r="S92" s="44"/>
      <c r="T92" s="44"/>
    </row>
    <row r="93" spans="1:20" ht="12">
      <c r="A93" s="66">
        <v>2223</v>
      </c>
      <c r="B93" s="115" t="s">
        <v>100</v>
      </c>
      <c r="C93" s="116">
        <f t="shared" si="3"/>
        <v>33812</v>
      </c>
      <c r="D93" s="122">
        <v>33812</v>
      </c>
      <c r="E93" s="243"/>
      <c r="F93" s="244">
        <f t="shared" si="4"/>
        <v>33812</v>
      </c>
      <c r="G93" s="122"/>
      <c r="H93" s="123"/>
      <c r="I93" s="124">
        <f t="shared" si="5"/>
        <v>0</v>
      </c>
      <c r="J93" s="122"/>
      <c r="K93" s="123"/>
      <c r="L93" s="124">
        <f t="shared" si="6"/>
        <v>0</v>
      </c>
      <c r="M93" s="245"/>
      <c r="N93" s="243"/>
      <c r="O93" s="124">
        <f t="shared" si="7"/>
        <v>0</v>
      </c>
      <c r="P93" s="74"/>
      <c r="R93" s="44"/>
      <c r="S93" s="44"/>
      <c r="T93" s="44"/>
    </row>
    <row r="94" spans="1:20" ht="11.25" customHeight="1">
      <c r="A94" s="66">
        <v>2224</v>
      </c>
      <c r="B94" s="115" t="s">
        <v>101</v>
      </c>
      <c r="C94" s="116">
        <f t="shared" si="3"/>
        <v>308</v>
      </c>
      <c r="D94" s="122">
        <v>308</v>
      </c>
      <c r="E94" s="243"/>
      <c r="F94" s="244">
        <f t="shared" si="4"/>
        <v>308</v>
      </c>
      <c r="G94" s="122"/>
      <c r="H94" s="123"/>
      <c r="I94" s="124">
        <f t="shared" si="5"/>
        <v>0</v>
      </c>
      <c r="J94" s="122"/>
      <c r="K94" s="123"/>
      <c r="L94" s="124">
        <f t="shared" si="6"/>
        <v>0</v>
      </c>
      <c r="M94" s="245"/>
      <c r="N94" s="243"/>
      <c r="O94" s="124">
        <f t="shared" si="7"/>
        <v>0</v>
      </c>
      <c r="P94" s="74"/>
      <c r="R94" s="44"/>
      <c r="S94" s="44"/>
      <c r="T94" s="44"/>
    </row>
    <row r="95" spans="1:20" ht="24">
      <c r="A95" s="66">
        <v>2229</v>
      </c>
      <c r="B95" s="115" t="s">
        <v>102</v>
      </c>
      <c r="C95" s="116">
        <f t="shared" si="3"/>
        <v>0</v>
      </c>
      <c r="D95" s="122"/>
      <c r="E95" s="243"/>
      <c r="F95" s="244">
        <f t="shared" si="4"/>
        <v>0</v>
      </c>
      <c r="G95" s="122"/>
      <c r="H95" s="123"/>
      <c r="I95" s="124">
        <f t="shared" si="5"/>
        <v>0</v>
      </c>
      <c r="J95" s="122"/>
      <c r="K95" s="123"/>
      <c r="L95" s="124">
        <f t="shared" si="6"/>
        <v>0</v>
      </c>
      <c r="M95" s="245"/>
      <c r="N95" s="243"/>
      <c r="O95" s="124">
        <f t="shared" si="7"/>
        <v>0</v>
      </c>
      <c r="P95" s="74"/>
      <c r="R95" s="44"/>
      <c r="S95" s="44"/>
      <c r="T95" s="44"/>
    </row>
    <row r="96" spans="1:20" ht="36">
      <c r="A96" s="246">
        <v>2230</v>
      </c>
      <c r="B96" s="115" t="s">
        <v>103</v>
      </c>
      <c r="C96" s="116">
        <f t="shared" si="3"/>
        <v>1110</v>
      </c>
      <c r="D96" s="250">
        <f>SUM(D97:D103)</f>
        <v>1110</v>
      </c>
      <c r="E96" s="248">
        <f>SUM(E97:E103)</f>
        <v>0</v>
      </c>
      <c r="F96" s="249">
        <f t="shared" si="4"/>
        <v>1110</v>
      </c>
      <c r="G96" s="250">
        <f>SUM(G97:G103)</f>
        <v>0</v>
      </c>
      <c r="H96" s="247">
        <f>SUM(H97:H103)</f>
        <v>0</v>
      </c>
      <c r="I96" s="251">
        <f t="shared" si="5"/>
        <v>0</v>
      </c>
      <c r="J96" s="250">
        <f>SUM(J97:J103)</f>
        <v>0</v>
      </c>
      <c r="K96" s="247">
        <f>SUM(K97:K103)</f>
        <v>0</v>
      </c>
      <c r="L96" s="251">
        <f t="shared" si="6"/>
        <v>0</v>
      </c>
      <c r="M96" s="252">
        <f>SUM(M97:M103)</f>
        <v>0</v>
      </c>
      <c r="N96" s="248">
        <f>SUM(N97:N103)</f>
        <v>0</v>
      </c>
      <c r="O96" s="251">
        <f t="shared" si="7"/>
        <v>0</v>
      </c>
      <c r="P96" s="74"/>
      <c r="R96" s="44"/>
      <c r="S96" s="44"/>
      <c r="T96" s="44"/>
    </row>
    <row r="97" spans="1:20" ht="24">
      <c r="A97" s="66">
        <v>2231</v>
      </c>
      <c r="B97" s="115" t="s">
        <v>104</v>
      </c>
      <c r="C97" s="116">
        <f t="shared" si="3"/>
        <v>0</v>
      </c>
      <c r="D97" s="122"/>
      <c r="E97" s="243"/>
      <c r="F97" s="244">
        <f t="shared" si="4"/>
        <v>0</v>
      </c>
      <c r="G97" s="122"/>
      <c r="H97" s="123"/>
      <c r="I97" s="124">
        <f t="shared" si="5"/>
        <v>0</v>
      </c>
      <c r="J97" s="122"/>
      <c r="K97" s="123"/>
      <c r="L97" s="124">
        <f t="shared" si="6"/>
        <v>0</v>
      </c>
      <c r="M97" s="245"/>
      <c r="N97" s="243"/>
      <c r="O97" s="124">
        <f t="shared" si="7"/>
        <v>0</v>
      </c>
      <c r="P97" s="74"/>
      <c r="R97" s="44"/>
      <c r="S97" s="44"/>
      <c r="T97" s="44"/>
    </row>
    <row r="98" spans="1:20" ht="36">
      <c r="A98" s="66">
        <v>2232</v>
      </c>
      <c r="B98" s="115" t="s">
        <v>105</v>
      </c>
      <c r="C98" s="116">
        <f t="shared" si="3"/>
        <v>0</v>
      </c>
      <c r="D98" s="122"/>
      <c r="E98" s="243"/>
      <c r="F98" s="244">
        <f t="shared" si="4"/>
        <v>0</v>
      </c>
      <c r="G98" s="122"/>
      <c r="H98" s="123"/>
      <c r="I98" s="124">
        <f t="shared" si="5"/>
        <v>0</v>
      </c>
      <c r="J98" s="122"/>
      <c r="K98" s="123"/>
      <c r="L98" s="124">
        <f t="shared" si="6"/>
        <v>0</v>
      </c>
      <c r="M98" s="245"/>
      <c r="N98" s="243"/>
      <c r="O98" s="124">
        <f t="shared" si="7"/>
        <v>0</v>
      </c>
      <c r="P98" s="74"/>
      <c r="R98" s="44"/>
      <c r="S98" s="44"/>
      <c r="T98" s="44"/>
    </row>
    <row r="99" spans="1:20" ht="24">
      <c r="A99" s="56">
        <v>2233</v>
      </c>
      <c r="B99" s="104" t="s">
        <v>106</v>
      </c>
      <c r="C99" s="116">
        <f t="shared" si="3"/>
        <v>0</v>
      </c>
      <c r="D99" s="111"/>
      <c r="E99" s="240"/>
      <c r="F99" s="241">
        <f t="shared" si="4"/>
        <v>0</v>
      </c>
      <c r="G99" s="111"/>
      <c r="H99" s="112"/>
      <c r="I99" s="113">
        <f t="shared" si="5"/>
        <v>0</v>
      </c>
      <c r="J99" s="111"/>
      <c r="K99" s="112"/>
      <c r="L99" s="113">
        <f t="shared" si="6"/>
        <v>0</v>
      </c>
      <c r="M99" s="242"/>
      <c r="N99" s="240"/>
      <c r="O99" s="113">
        <f t="shared" si="7"/>
        <v>0</v>
      </c>
      <c r="P99" s="64"/>
      <c r="R99" s="44"/>
      <c r="S99" s="44"/>
      <c r="T99" s="44"/>
    </row>
    <row r="100" spans="1:20" ht="36">
      <c r="A100" s="66">
        <v>2234</v>
      </c>
      <c r="B100" s="115" t="s">
        <v>107</v>
      </c>
      <c r="C100" s="116">
        <f t="shared" si="3"/>
        <v>0</v>
      </c>
      <c r="D100" s="122"/>
      <c r="E100" s="243"/>
      <c r="F100" s="244">
        <f t="shared" si="4"/>
        <v>0</v>
      </c>
      <c r="G100" s="122"/>
      <c r="H100" s="123"/>
      <c r="I100" s="124">
        <f t="shared" si="5"/>
        <v>0</v>
      </c>
      <c r="J100" s="122"/>
      <c r="K100" s="123"/>
      <c r="L100" s="124">
        <f t="shared" si="6"/>
        <v>0</v>
      </c>
      <c r="M100" s="245"/>
      <c r="N100" s="243"/>
      <c r="O100" s="124">
        <f t="shared" si="7"/>
        <v>0</v>
      </c>
      <c r="P100" s="74"/>
      <c r="R100" s="44"/>
      <c r="S100" s="44"/>
      <c r="T100" s="44"/>
    </row>
    <row r="101" spans="1:20" ht="24">
      <c r="A101" s="66">
        <v>2235</v>
      </c>
      <c r="B101" s="115" t="s">
        <v>108</v>
      </c>
      <c r="C101" s="116">
        <f t="shared" si="3"/>
        <v>0</v>
      </c>
      <c r="D101" s="122"/>
      <c r="E101" s="243"/>
      <c r="F101" s="244">
        <f t="shared" si="4"/>
        <v>0</v>
      </c>
      <c r="G101" s="122"/>
      <c r="H101" s="123"/>
      <c r="I101" s="124">
        <f t="shared" si="5"/>
        <v>0</v>
      </c>
      <c r="J101" s="122"/>
      <c r="K101" s="123"/>
      <c r="L101" s="124">
        <f t="shared" si="6"/>
        <v>0</v>
      </c>
      <c r="M101" s="245"/>
      <c r="N101" s="243"/>
      <c r="O101" s="124">
        <f t="shared" si="7"/>
        <v>0</v>
      </c>
      <c r="P101" s="74"/>
      <c r="R101" s="44"/>
      <c r="S101" s="44"/>
      <c r="T101" s="44"/>
    </row>
    <row r="102" spans="1:20" ht="12">
      <c r="A102" s="66">
        <v>2236</v>
      </c>
      <c r="B102" s="115" t="s">
        <v>109</v>
      </c>
      <c r="C102" s="116">
        <f t="shared" si="3"/>
        <v>0</v>
      </c>
      <c r="D102" s="122"/>
      <c r="E102" s="243"/>
      <c r="F102" s="244">
        <f t="shared" si="4"/>
        <v>0</v>
      </c>
      <c r="G102" s="122"/>
      <c r="H102" s="123"/>
      <c r="I102" s="124">
        <f t="shared" si="5"/>
        <v>0</v>
      </c>
      <c r="J102" s="122"/>
      <c r="K102" s="123"/>
      <c r="L102" s="124">
        <f t="shared" si="6"/>
        <v>0</v>
      </c>
      <c r="M102" s="245"/>
      <c r="N102" s="243"/>
      <c r="O102" s="124">
        <f t="shared" si="7"/>
        <v>0</v>
      </c>
      <c r="P102" s="74"/>
      <c r="R102" s="44"/>
      <c r="S102" s="44"/>
      <c r="T102" s="44"/>
    </row>
    <row r="103" spans="1:20" ht="24">
      <c r="A103" s="66">
        <v>2239</v>
      </c>
      <c r="B103" s="115" t="s">
        <v>110</v>
      </c>
      <c r="C103" s="116">
        <f t="shared" si="3"/>
        <v>1110</v>
      </c>
      <c r="D103" s="122">
        <f>863+117+130</f>
        <v>1110</v>
      </c>
      <c r="E103" s="243"/>
      <c r="F103" s="244">
        <f t="shared" si="4"/>
        <v>1110</v>
      </c>
      <c r="G103" s="122"/>
      <c r="H103" s="123"/>
      <c r="I103" s="124">
        <f t="shared" si="5"/>
        <v>0</v>
      </c>
      <c r="J103" s="122"/>
      <c r="K103" s="123"/>
      <c r="L103" s="124">
        <f t="shared" si="6"/>
        <v>0</v>
      </c>
      <c r="M103" s="245"/>
      <c r="N103" s="243"/>
      <c r="O103" s="124">
        <f t="shared" si="7"/>
        <v>0</v>
      </c>
      <c r="P103" s="74"/>
      <c r="R103" s="44"/>
      <c r="S103" s="44"/>
      <c r="T103" s="44"/>
    </row>
    <row r="104" spans="1:20" ht="36">
      <c r="A104" s="246">
        <v>2240</v>
      </c>
      <c r="B104" s="115" t="s">
        <v>111</v>
      </c>
      <c r="C104" s="116">
        <f t="shared" si="3"/>
        <v>7882</v>
      </c>
      <c r="D104" s="250">
        <f>SUM(D105:D112)</f>
        <v>7882</v>
      </c>
      <c r="E104" s="248">
        <f>SUM(E105:E112)</f>
        <v>0</v>
      </c>
      <c r="F104" s="249">
        <f t="shared" si="4"/>
        <v>7882</v>
      </c>
      <c r="G104" s="250">
        <f>SUM(G105:G112)</f>
        <v>0</v>
      </c>
      <c r="H104" s="247">
        <f>SUM(H105:H112)</f>
        <v>0</v>
      </c>
      <c r="I104" s="251">
        <f t="shared" si="5"/>
        <v>0</v>
      </c>
      <c r="J104" s="250">
        <f>SUM(J105:J112)</f>
        <v>0</v>
      </c>
      <c r="K104" s="247">
        <f>SUM(K105:K112)</f>
        <v>0</v>
      </c>
      <c r="L104" s="251">
        <f t="shared" si="6"/>
        <v>0</v>
      </c>
      <c r="M104" s="252">
        <f>SUM(M105:M112)</f>
        <v>0</v>
      </c>
      <c r="N104" s="248">
        <f>SUM(N105:N112)</f>
        <v>0</v>
      </c>
      <c r="O104" s="251">
        <f t="shared" si="7"/>
        <v>0</v>
      </c>
      <c r="P104" s="74"/>
      <c r="R104" s="44"/>
      <c r="S104" s="44"/>
      <c r="T104" s="44"/>
    </row>
    <row r="105" spans="1:20" ht="12">
      <c r="A105" s="66">
        <v>2241</v>
      </c>
      <c r="B105" s="115" t="s">
        <v>112</v>
      </c>
      <c r="C105" s="116">
        <f t="shared" si="3"/>
        <v>0</v>
      </c>
      <c r="D105" s="122"/>
      <c r="E105" s="243"/>
      <c r="F105" s="244">
        <f t="shared" si="4"/>
        <v>0</v>
      </c>
      <c r="G105" s="122"/>
      <c r="H105" s="123"/>
      <c r="I105" s="124">
        <f t="shared" si="5"/>
        <v>0</v>
      </c>
      <c r="J105" s="122"/>
      <c r="K105" s="123"/>
      <c r="L105" s="124">
        <f t="shared" si="6"/>
        <v>0</v>
      </c>
      <c r="M105" s="245"/>
      <c r="N105" s="243"/>
      <c r="O105" s="124">
        <f t="shared" si="7"/>
        <v>0</v>
      </c>
      <c r="P105" s="74"/>
      <c r="R105" s="44"/>
      <c r="S105" s="44"/>
      <c r="T105" s="44"/>
    </row>
    <row r="106" spans="1:20" ht="24">
      <c r="A106" s="66">
        <v>2242</v>
      </c>
      <c r="B106" s="115" t="s">
        <v>113</v>
      </c>
      <c r="C106" s="116">
        <f t="shared" si="3"/>
        <v>0</v>
      </c>
      <c r="D106" s="122"/>
      <c r="E106" s="243"/>
      <c r="F106" s="244">
        <f t="shared" si="4"/>
        <v>0</v>
      </c>
      <c r="G106" s="122"/>
      <c r="H106" s="123"/>
      <c r="I106" s="124">
        <f t="shared" si="5"/>
        <v>0</v>
      </c>
      <c r="J106" s="122"/>
      <c r="K106" s="123"/>
      <c r="L106" s="124">
        <f t="shared" si="6"/>
        <v>0</v>
      </c>
      <c r="M106" s="245"/>
      <c r="N106" s="243"/>
      <c r="O106" s="124">
        <f t="shared" si="7"/>
        <v>0</v>
      </c>
      <c r="P106" s="74"/>
      <c r="R106" s="44"/>
      <c r="S106" s="44"/>
      <c r="T106" s="44"/>
    </row>
    <row r="107" spans="1:20" ht="24">
      <c r="A107" s="66">
        <v>2243</v>
      </c>
      <c r="B107" s="115" t="s">
        <v>114</v>
      </c>
      <c r="C107" s="116">
        <f t="shared" si="3"/>
        <v>626</v>
      </c>
      <c r="D107" s="122">
        <v>626</v>
      </c>
      <c r="E107" s="243"/>
      <c r="F107" s="244">
        <f t="shared" si="4"/>
        <v>626</v>
      </c>
      <c r="G107" s="122"/>
      <c r="H107" s="123"/>
      <c r="I107" s="124">
        <f t="shared" si="5"/>
        <v>0</v>
      </c>
      <c r="J107" s="122"/>
      <c r="K107" s="123"/>
      <c r="L107" s="124">
        <f t="shared" si="6"/>
        <v>0</v>
      </c>
      <c r="M107" s="245"/>
      <c r="N107" s="243"/>
      <c r="O107" s="124">
        <f t="shared" si="7"/>
        <v>0</v>
      </c>
      <c r="P107" s="74"/>
      <c r="R107" s="44"/>
      <c r="S107" s="44"/>
      <c r="T107" s="44"/>
    </row>
    <row r="108" spans="1:20" ht="12">
      <c r="A108" s="66">
        <v>2244</v>
      </c>
      <c r="B108" s="115" t="s">
        <v>115</v>
      </c>
      <c r="C108" s="116">
        <f t="shared" si="3"/>
        <v>7256</v>
      </c>
      <c r="D108" s="122">
        <v>7256</v>
      </c>
      <c r="E108" s="243"/>
      <c r="F108" s="244">
        <f t="shared" si="4"/>
        <v>7256</v>
      </c>
      <c r="G108" s="122"/>
      <c r="H108" s="123"/>
      <c r="I108" s="124">
        <f t="shared" si="5"/>
        <v>0</v>
      </c>
      <c r="J108" s="122"/>
      <c r="K108" s="123"/>
      <c r="L108" s="124">
        <f t="shared" si="6"/>
        <v>0</v>
      </c>
      <c r="M108" s="245"/>
      <c r="N108" s="243"/>
      <c r="O108" s="124">
        <f t="shared" si="7"/>
        <v>0</v>
      </c>
      <c r="P108" s="74"/>
      <c r="R108" s="44"/>
      <c r="S108" s="44"/>
      <c r="T108" s="44"/>
    </row>
    <row r="109" spans="1:20" ht="24">
      <c r="A109" s="66">
        <v>2246</v>
      </c>
      <c r="B109" s="115" t="s">
        <v>116</v>
      </c>
      <c r="C109" s="116">
        <f t="shared" si="3"/>
        <v>0</v>
      </c>
      <c r="D109" s="122"/>
      <c r="E109" s="243"/>
      <c r="F109" s="244">
        <f t="shared" si="4"/>
        <v>0</v>
      </c>
      <c r="G109" s="122"/>
      <c r="H109" s="123"/>
      <c r="I109" s="124">
        <f t="shared" si="5"/>
        <v>0</v>
      </c>
      <c r="J109" s="122"/>
      <c r="K109" s="123"/>
      <c r="L109" s="124">
        <f t="shared" si="6"/>
        <v>0</v>
      </c>
      <c r="M109" s="245"/>
      <c r="N109" s="243"/>
      <c r="O109" s="124">
        <f t="shared" si="7"/>
        <v>0</v>
      </c>
      <c r="P109" s="74"/>
      <c r="R109" s="44"/>
      <c r="S109" s="44"/>
      <c r="T109" s="44"/>
    </row>
    <row r="110" spans="1:20" ht="12">
      <c r="A110" s="66">
        <v>2247</v>
      </c>
      <c r="B110" s="115" t="s">
        <v>117</v>
      </c>
      <c r="C110" s="116">
        <f t="shared" si="3"/>
        <v>0</v>
      </c>
      <c r="D110" s="122"/>
      <c r="E110" s="243"/>
      <c r="F110" s="244">
        <f t="shared" si="4"/>
        <v>0</v>
      </c>
      <c r="G110" s="122"/>
      <c r="H110" s="123"/>
      <c r="I110" s="124">
        <f t="shared" si="5"/>
        <v>0</v>
      </c>
      <c r="J110" s="122"/>
      <c r="K110" s="123"/>
      <c r="L110" s="124">
        <f t="shared" si="6"/>
        <v>0</v>
      </c>
      <c r="M110" s="245"/>
      <c r="N110" s="243"/>
      <c r="O110" s="124">
        <f t="shared" si="7"/>
        <v>0</v>
      </c>
      <c r="P110" s="74"/>
      <c r="R110" s="44"/>
      <c r="S110" s="44"/>
      <c r="T110" s="44"/>
    </row>
    <row r="111" spans="1:20" ht="24">
      <c r="A111" s="66">
        <v>2248</v>
      </c>
      <c r="B111" s="115" t="s">
        <v>118</v>
      </c>
      <c r="C111" s="116">
        <f t="shared" si="3"/>
        <v>0</v>
      </c>
      <c r="D111" s="122"/>
      <c r="E111" s="243"/>
      <c r="F111" s="244">
        <f t="shared" si="4"/>
        <v>0</v>
      </c>
      <c r="G111" s="122"/>
      <c r="H111" s="123"/>
      <c r="I111" s="124">
        <f t="shared" si="5"/>
        <v>0</v>
      </c>
      <c r="J111" s="122"/>
      <c r="K111" s="123"/>
      <c r="L111" s="124">
        <f t="shared" si="6"/>
        <v>0</v>
      </c>
      <c r="M111" s="245"/>
      <c r="N111" s="243"/>
      <c r="O111" s="124">
        <f t="shared" si="7"/>
        <v>0</v>
      </c>
      <c r="P111" s="74"/>
      <c r="R111" s="44"/>
      <c r="S111" s="44"/>
      <c r="T111" s="44"/>
    </row>
    <row r="112" spans="1:20" ht="24">
      <c r="A112" s="66">
        <v>2249</v>
      </c>
      <c r="B112" s="115" t="s">
        <v>119</v>
      </c>
      <c r="C112" s="116">
        <f t="shared" si="3"/>
        <v>0</v>
      </c>
      <c r="D112" s="122"/>
      <c r="E112" s="243"/>
      <c r="F112" s="244">
        <f t="shared" si="4"/>
        <v>0</v>
      </c>
      <c r="G112" s="122"/>
      <c r="H112" s="123"/>
      <c r="I112" s="124">
        <f t="shared" si="5"/>
        <v>0</v>
      </c>
      <c r="J112" s="122"/>
      <c r="K112" s="123"/>
      <c r="L112" s="124">
        <f t="shared" si="6"/>
        <v>0</v>
      </c>
      <c r="M112" s="245"/>
      <c r="N112" s="243"/>
      <c r="O112" s="124">
        <f t="shared" si="7"/>
        <v>0</v>
      </c>
      <c r="P112" s="74"/>
      <c r="R112" s="44"/>
      <c r="S112" s="44"/>
      <c r="T112" s="44"/>
    </row>
    <row r="113" spans="1:20" ht="12">
      <c r="A113" s="246">
        <v>2250</v>
      </c>
      <c r="B113" s="115" t="s">
        <v>120</v>
      </c>
      <c r="C113" s="116">
        <f t="shared" si="3"/>
        <v>263</v>
      </c>
      <c r="D113" s="250">
        <f>SUM(D114:D116)</f>
        <v>263</v>
      </c>
      <c r="E113" s="248">
        <f>SUM(E114:E116)</f>
        <v>0</v>
      </c>
      <c r="F113" s="249">
        <f t="shared" si="4"/>
        <v>263</v>
      </c>
      <c r="G113" s="250">
        <f>SUM(G114:G116)</f>
        <v>0</v>
      </c>
      <c r="H113" s="247">
        <f>SUM(H114:H116)</f>
        <v>0</v>
      </c>
      <c r="I113" s="251">
        <f t="shared" si="5"/>
        <v>0</v>
      </c>
      <c r="J113" s="250">
        <f>SUM(J114:J116)</f>
        <v>0</v>
      </c>
      <c r="K113" s="247">
        <f>SUM(K114:K116)</f>
        <v>0</v>
      </c>
      <c r="L113" s="251">
        <f t="shared" si="6"/>
        <v>0</v>
      </c>
      <c r="M113" s="252">
        <f>SUM(M114:M116)</f>
        <v>0</v>
      </c>
      <c r="N113" s="248">
        <f>SUM(N114:N116)</f>
        <v>0</v>
      </c>
      <c r="O113" s="251">
        <f t="shared" si="7"/>
        <v>0</v>
      </c>
      <c r="P113" s="74"/>
      <c r="R113" s="44"/>
      <c r="S113" s="44"/>
      <c r="T113" s="44"/>
    </row>
    <row r="114" spans="1:20" ht="12">
      <c r="A114" s="66">
        <v>2251</v>
      </c>
      <c r="B114" s="115" t="s">
        <v>121</v>
      </c>
      <c r="C114" s="116">
        <f t="shared" si="3"/>
        <v>166</v>
      </c>
      <c r="D114" s="122">
        <v>166</v>
      </c>
      <c r="E114" s="243"/>
      <c r="F114" s="244">
        <f t="shared" si="4"/>
        <v>166</v>
      </c>
      <c r="G114" s="122"/>
      <c r="H114" s="123"/>
      <c r="I114" s="124">
        <f t="shared" si="5"/>
        <v>0</v>
      </c>
      <c r="J114" s="122"/>
      <c r="K114" s="123"/>
      <c r="L114" s="124">
        <f t="shared" si="6"/>
        <v>0</v>
      </c>
      <c r="M114" s="245"/>
      <c r="N114" s="243"/>
      <c r="O114" s="124">
        <f t="shared" si="7"/>
        <v>0</v>
      </c>
      <c r="P114" s="74"/>
      <c r="R114" s="44"/>
      <c r="S114" s="44"/>
      <c r="T114" s="44"/>
    </row>
    <row r="115" spans="1:20" ht="24">
      <c r="A115" s="66">
        <v>2252</v>
      </c>
      <c r="B115" s="115" t="s">
        <v>122</v>
      </c>
      <c r="C115" s="116">
        <f aca="true" t="shared" si="8" ref="C115:C179">F115+I115+L115+O115</f>
        <v>0</v>
      </c>
      <c r="D115" s="122"/>
      <c r="E115" s="243"/>
      <c r="F115" s="244">
        <f t="shared" si="4"/>
        <v>0</v>
      </c>
      <c r="G115" s="122"/>
      <c r="H115" s="123"/>
      <c r="I115" s="124">
        <f t="shared" si="5"/>
        <v>0</v>
      </c>
      <c r="J115" s="122"/>
      <c r="K115" s="123"/>
      <c r="L115" s="124">
        <f t="shared" si="6"/>
        <v>0</v>
      </c>
      <c r="M115" s="245"/>
      <c r="N115" s="243"/>
      <c r="O115" s="124">
        <f t="shared" si="7"/>
        <v>0</v>
      </c>
      <c r="P115" s="74"/>
      <c r="R115" s="44"/>
      <c r="S115" s="44"/>
      <c r="T115" s="44"/>
    </row>
    <row r="116" spans="1:20" ht="24">
      <c r="A116" s="66">
        <v>2259</v>
      </c>
      <c r="B116" s="115" t="s">
        <v>123</v>
      </c>
      <c r="C116" s="116">
        <f t="shared" si="8"/>
        <v>97</v>
      </c>
      <c r="D116" s="122">
        <f>214-117</f>
        <v>97</v>
      </c>
      <c r="E116" s="243"/>
      <c r="F116" s="244">
        <f aca="true" t="shared" si="9" ref="F116:F180">D116+E116</f>
        <v>97</v>
      </c>
      <c r="G116" s="122"/>
      <c r="H116" s="123"/>
      <c r="I116" s="124">
        <f aca="true" t="shared" si="10" ref="I116:I180">G116+H116</f>
        <v>0</v>
      </c>
      <c r="J116" s="122"/>
      <c r="K116" s="123"/>
      <c r="L116" s="124">
        <f aca="true" t="shared" si="11" ref="L116:L180">J116+K116</f>
        <v>0</v>
      </c>
      <c r="M116" s="245"/>
      <c r="N116" s="243"/>
      <c r="O116" s="124">
        <f aca="true" t="shared" si="12" ref="O116:O180">M116+N116</f>
        <v>0</v>
      </c>
      <c r="P116" s="74"/>
      <c r="R116" s="44"/>
      <c r="S116" s="44"/>
      <c r="T116" s="44"/>
    </row>
    <row r="117" spans="1:20" ht="12">
      <c r="A117" s="246">
        <v>2260</v>
      </c>
      <c r="B117" s="115" t="s">
        <v>124</v>
      </c>
      <c r="C117" s="116">
        <f t="shared" si="8"/>
        <v>22</v>
      </c>
      <c r="D117" s="250">
        <f>SUM(D118:D122)</f>
        <v>22</v>
      </c>
      <c r="E117" s="248">
        <f>SUM(E118:E122)</f>
        <v>0</v>
      </c>
      <c r="F117" s="249">
        <f t="shared" si="9"/>
        <v>22</v>
      </c>
      <c r="G117" s="250">
        <f>SUM(G118:G122)</f>
        <v>0</v>
      </c>
      <c r="H117" s="247">
        <f>SUM(H118:H122)</f>
        <v>0</v>
      </c>
      <c r="I117" s="251">
        <f t="shared" si="10"/>
        <v>0</v>
      </c>
      <c r="J117" s="250">
        <f>SUM(J118:J122)</f>
        <v>0</v>
      </c>
      <c r="K117" s="247">
        <f>SUM(K118:K122)</f>
        <v>0</v>
      </c>
      <c r="L117" s="251">
        <f t="shared" si="11"/>
        <v>0</v>
      </c>
      <c r="M117" s="252">
        <f>SUM(M118:M122)</f>
        <v>0</v>
      </c>
      <c r="N117" s="248">
        <f>SUM(N118:N122)</f>
        <v>0</v>
      </c>
      <c r="O117" s="251">
        <f t="shared" si="12"/>
        <v>0</v>
      </c>
      <c r="P117" s="74"/>
      <c r="R117" s="44"/>
      <c r="S117" s="44"/>
      <c r="T117" s="44"/>
    </row>
    <row r="118" spans="1:20" ht="12">
      <c r="A118" s="66">
        <v>2261</v>
      </c>
      <c r="B118" s="115" t="s">
        <v>125</v>
      </c>
      <c r="C118" s="116">
        <f t="shared" si="8"/>
        <v>0</v>
      </c>
      <c r="D118" s="122"/>
      <c r="E118" s="243"/>
      <c r="F118" s="244">
        <f t="shared" si="9"/>
        <v>0</v>
      </c>
      <c r="G118" s="122"/>
      <c r="H118" s="123"/>
      <c r="I118" s="124">
        <f t="shared" si="10"/>
        <v>0</v>
      </c>
      <c r="J118" s="122"/>
      <c r="K118" s="123"/>
      <c r="L118" s="124">
        <f t="shared" si="11"/>
        <v>0</v>
      </c>
      <c r="M118" s="245"/>
      <c r="N118" s="243"/>
      <c r="O118" s="124">
        <f t="shared" si="12"/>
        <v>0</v>
      </c>
      <c r="P118" s="74"/>
      <c r="R118" s="44"/>
      <c r="S118" s="44"/>
      <c r="T118" s="44"/>
    </row>
    <row r="119" spans="1:20" ht="12">
      <c r="A119" s="66">
        <v>2262</v>
      </c>
      <c r="B119" s="115" t="s">
        <v>126</v>
      </c>
      <c r="C119" s="116">
        <f t="shared" si="8"/>
        <v>0</v>
      </c>
      <c r="D119" s="122"/>
      <c r="E119" s="243"/>
      <c r="F119" s="244">
        <f t="shared" si="9"/>
        <v>0</v>
      </c>
      <c r="G119" s="122"/>
      <c r="H119" s="123"/>
      <c r="I119" s="124">
        <f t="shared" si="10"/>
        <v>0</v>
      </c>
      <c r="J119" s="122"/>
      <c r="K119" s="123"/>
      <c r="L119" s="124">
        <f t="shared" si="11"/>
        <v>0</v>
      </c>
      <c r="M119" s="245"/>
      <c r="N119" s="243"/>
      <c r="O119" s="124">
        <f t="shared" si="12"/>
        <v>0</v>
      </c>
      <c r="P119" s="74"/>
      <c r="R119" s="44"/>
      <c r="S119" s="44"/>
      <c r="T119" s="44"/>
    </row>
    <row r="120" spans="1:20" ht="12">
      <c r="A120" s="66">
        <v>2263</v>
      </c>
      <c r="B120" s="115" t="s">
        <v>127</v>
      </c>
      <c r="C120" s="116">
        <f t="shared" si="8"/>
        <v>0</v>
      </c>
      <c r="D120" s="122"/>
      <c r="E120" s="243"/>
      <c r="F120" s="244">
        <f t="shared" si="9"/>
        <v>0</v>
      </c>
      <c r="G120" s="122"/>
      <c r="H120" s="123"/>
      <c r="I120" s="124">
        <f t="shared" si="10"/>
        <v>0</v>
      </c>
      <c r="J120" s="122"/>
      <c r="K120" s="123"/>
      <c r="L120" s="124">
        <f t="shared" si="11"/>
        <v>0</v>
      </c>
      <c r="M120" s="245"/>
      <c r="N120" s="243"/>
      <c r="O120" s="124">
        <f t="shared" si="12"/>
        <v>0</v>
      </c>
      <c r="P120" s="74"/>
      <c r="R120" s="44"/>
      <c r="S120" s="44"/>
      <c r="T120" s="44"/>
    </row>
    <row r="121" spans="1:20" ht="24">
      <c r="A121" s="66">
        <v>2264</v>
      </c>
      <c r="B121" s="115" t="s">
        <v>128</v>
      </c>
      <c r="C121" s="116">
        <f t="shared" si="8"/>
        <v>0</v>
      </c>
      <c r="D121" s="122"/>
      <c r="E121" s="243"/>
      <c r="F121" s="244">
        <f t="shared" si="9"/>
        <v>0</v>
      </c>
      <c r="G121" s="122"/>
      <c r="H121" s="123"/>
      <c r="I121" s="124">
        <f t="shared" si="10"/>
        <v>0</v>
      </c>
      <c r="J121" s="122"/>
      <c r="K121" s="123"/>
      <c r="L121" s="124">
        <f t="shared" si="11"/>
        <v>0</v>
      </c>
      <c r="M121" s="245"/>
      <c r="N121" s="243"/>
      <c r="O121" s="124">
        <f t="shared" si="12"/>
        <v>0</v>
      </c>
      <c r="P121" s="74"/>
      <c r="R121" s="44"/>
      <c r="S121" s="44"/>
      <c r="T121" s="44"/>
    </row>
    <row r="122" spans="1:20" ht="12">
      <c r="A122" s="66">
        <v>2269</v>
      </c>
      <c r="B122" s="115" t="s">
        <v>129</v>
      </c>
      <c r="C122" s="116">
        <f t="shared" si="8"/>
        <v>22</v>
      </c>
      <c r="D122" s="122">
        <v>22</v>
      </c>
      <c r="E122" s="243"/>
      <c r="F122" s="244">
        <f t="shared" si="9"/>
        <v>22</v>
      </c>
      <c r="G122" s="122"/>
      <c r="H122" s="123"/>
      <c r="I122" s="124">
        <f t="shared" si="10"/>
        <v>0</v>
      </c>
      <c r="J122" s="122"/>
      <c r="K122" s="123"/>
      <c r="L122" s="124">
        <f t="shared" si="11"/>
        <v>0</v>
      </c>
      <c r="M122" s="245"/>
      <c r="N122" s="243"/>
      <c r="O122" s="124">
        <f t="shared" si="12"/>
        <v>0</v>
      </c>
      <c r="P122" s="74"/>
      <c r="R122" s="44"/>
      <c r="S122" s="44"/>
      <c r="T122" s="44"/>
    </row>
    <row r="123" spans="1:20" ht="12">
      <c r="A123" s="246">
        <v>2270</v>
      </c>
      <c r="B123" s="115" t="s">
        <v>130</v>
      </c>
      <c r="C123" s="116">
        <f t="shared" si="8"/>
        <v>970</v>
      </c>
      <c r="D123" s="250">
        <f>SUM(D124:D128)</f>
        <v>476</v>
      </c>
      <c r="E123" s="248">
        <f>SUM(E124:E128)</f>
        <v>0</v>
      </c>
      <c r="F123" s="249">
        <f t="shared" si="9"/>
        <v>476</v>
      </c>
      <c r="G123" s="250">
        <f>SUM(G124:G128)</f>
        <v>0</v>
      </c>
      <c r="H123" s="247">
        <f>SUM(H124:H128)</f>
        <v>0</v>
      </c>
      <c r="I123" s="251">
        <f t="shared" si="10"/>
        <v>0</v>
      </c>
      <c r="J123" s="250">
        <f>SUM(J124:J128)</f>
        <v>494</v>
      </c>
      <c r="K123" s="247">
        <f>SUM(K124:K128)</f>
        <v>0</v>
      </c>
      <c r="L123" s="251">
        <f t="shared" si="11"/>
        <v>494</v>
      </c>
      <c r="M123" s="252">
        <f>SUM(M124:M128)</f>
        <v>0</v>
      </c>
      <c r="N123" s="248">
        <f>SUM(N124:N128)</f>
        <v>0</v>
      </c>
      <c r="O123" s="251">
        <f t="shared" si="12"/>
        <v>0</v>
      </c>
      <c r="P123" s="74"/>
      <c r="R123" s="44"/>
      <c r="S123" s="44"/>
      <c r="T123" s="44"/>
    </row>
    <row r="124" spans="1:20" ht="12">
      <c r="A124" s="66">
        <v>2272</v>
      </c>
      <c r="B124" s="2" t="s">
        <v>131</v>
      </c>
      <c r="C124" s="116">
        <f t="shared" si="8"/>
        <v>0</v>
      </c>
      <c r="D124" s="122"/>
      <c r="E124" s="243"/>
      <c r="F124" s="244">
        <f t="shared" si="9"/>
        <v>0</v>
      </c>
      <c r="G124" s="122"/>
      <c r="H124" s="123"/>
      <c r="I124" s="124">
        <f t="shared" si="10"/>
        <v>0</v>
      </c>
      <c r="J124" s="122"/>
      <c r="K124" s="123"/>
      <c r="L124" s="124">
        <f t="shared" si="11"/>
        <v>0</v>
      </c>
      <c r="M124" s="245"/>
      <c r="N124" s="243"/>
      <c r="O124" s="124">
        <f t="shared" si="12"/>
        <v>0</v>
      </c>
      <c r="P124" s="74"/>
      <c r="R124" s="44"/>
      <c r="S124" s="44"/>
      <c r="T124" s="44"/>
    </row>
    <row r="125" spans="1:20" ht="24">
      <c r="A125" s="66">
        <v>2275</v>
      </c>
      <c r="B125" s="115" t="s">
        <v>132</v>
      </c>
      <c r="C125" s="116">
        <f t="shared" si="8"/>
        <v>0</v>
      </c>
      <c r="D125" s="122"/>
      <c r="E125" s="243"/>
      <c r="F125" s="244">
        <f t="shared" si="9"/>
        <v>0</v>
      </c>
      <c r="G125" s="122"/>
      <c r="H125" s="123"/>
      <c r="I125" s="124">
        <f t="shared" si="10"/>
        <v>0</v>
      </c>
      <c r="J125" s="122"/>
      <c r="K125" s="123"/>
      <c r="L125" s="124">
        <f t="shared" si="11"/>
        <v>0</v>
      </c>
      <c r="M125" s="245"/>
      <c r="N125" s="243"/>
      <c r="O125" s="124">
        <f t="shared" si="12"/>
        <v>0</v>
      </c>
      <c r="P125" s="74"/>
      <c r="R125" s="44"/>
      <c r="S125" s="44"/>
      <c r="T125" s="44"/>
    </row>
    <row r="126" spans="1:20" ht="36">
      <c r="A126" s="66">
        <v>2276</v>
      </c>
      <c r="B126" s="115" t="s">
        <v>133</v>
      </c>
      <c r="C126" s="116">
        <f t="shared" si="8"/>
        <v>0</v>
      </c>
      <c r="D126" s="122"/>
      <c r="E126" s="243"/>
      <c r="F126" s="244">
        <f t="shared" si="9"/>
        <v>0</v>
      </c>
      <c r="G126" s="122"/>
      <c r="H126" s="123"/>
      <c r="I126" s="124">
        <f t="shared" si="10"/>
        <v>0</v>
      </c>
      <c r="J126" s="122"/>
      <c r="K126" s="123"/>
      <c r="L126" s="124">
        <f t="shared" si="11"/>
        <v>0</v>
      </c>
      <c r="M126" s="245"/>
      <c r="N126" s="243"/>
      <c r="O126" s="124">
        <f t="shared" si="12"/>
        <v>0</v>
      </c>
      <c r="P126" s="74"/>
      <c r="R126" s="44"/>
      <c r="S126" s="44"/>
      <c r="T126" s="44"/>
    </row>
    <row r="127" spans="1:20" ht="24" customHeight="1">
      <c r="A127" s="66">
        <v>2278</v>
      </c>
      <c r="B127" s="115" t="s">
        <v>134</v>
      </c>
      <c r="C127" s="116">
        <f t="shared" si="8"/>
        <v>0</v>
      </c>
      <c r="D127" s="122"/>
      <c r="E127" s="243"/>
      <c r="F127" s="244">
        <f t="shared" si="9"/>
        <v>0</v>
      </c>
      <c r="G127" s="122"/>
      <c r="H127" s="123"/>
      <c r="I127" s="124">
        <f t="shared" si="10"/>
        <v>0</v>
      </c>
      <c r="J127" s="122"/>
      <c r="K127" s="123"/>
      <c r="L127" s="124">
        <f t="shared" si="11"/>
        <v>0</v>
      </c>
      <c r="M127" s="245"/>
      <c r="N127" s="243"/>
      <c r="O127" s="124">
        <f t="shared" si="12"/>
        <v>0</v>
      </c>
      <c r="P127" s="74"/>
      <c r="R127" s="44"/>
      <c r="S127" s="44"/>
      <c r="T127" s="44"/>
    </row>
    <row r="128" spans="1:20" ht="24">
      <c r="A128" s="66">
        <v>2279</v>
      </c>
      <c r="B128" s="115" t="s">
        <v>135</v>
      </c>
      <c r="C128" s="116">
        <f t="shared" si="8"/>
        <v>970</v>
      </c>
      <c r="D128" s="122">
        <v>476</v>
      </c>
      <c r="E128" s="243"/>
      <c r="F128" s="244">
        <f t="shared" si="9"/>
        <v>476</v>
      </c>
      <c r="G128" s="122"/>
      <c r="H128" s="123"/>
      <c r="I128" s="124">
        <f t="shared" si="10"/>
        <v>0</v>
      </c>
      <c r="J128" s="122">
        <v>494</v>
      </c>
      <c r="K128" s="123"/>
      <c r="L128" s="124">
        <f t="shared" si="11"/>
        <v>494</v>
      </c>
      <c r="M128" s="245"/>
      <c r="N128" s="243"/>
      <c r="O128" s="124">
        <f t="shared" si="12"/>
        <v>0</v>
      </c>
      <c r="P128" s="74"/>
      <c r="R128" s="44"/>
      <c r="S128" s="44"/>
      <c r="T128" s="44"/>
    </row>
    <row r="129" spans="1:20" ht="24">
      <c r="A129" s="260">
        <v>2280</v>
      </c>
      <c r="B129" s="104" t="s">
        <v>136</v>
      </c>
      <c r="C129" s="116">
        <f t="shared" si="8"/>
        <v>0</v>
      </c>
      <c r="D129" s="265">
        <f>SUM(D130)</f>
        <v>0</v>
      </c>
      <c r="E129" s="263">
        <f aca="true" t="shared" si="13" ref="E129:N129">SUM(E130)</f>
        <v>0</v>
      </c>
      <c r="F129" s="264">
        <f t="shared" si="9"/>
        <v>0</v>
      </c>
      <c r="G129" s="265">
        <f>SUM(G130)</f>
        <v>0</v>
      </c>
      <c r="H129" s="262">
        <f t="shared" si="13"/>
        <v>0</v>
      </c>
      <c r="I129" s="266">
        <f t="shared" si="10"/>
        <v>0</v>
      </c>
      <c r="J129" s="265">
        <f>SUM(J130)</f>
        <v>0</v>
      </c>
      <c r="K129" s="262">
        <f t="shared" si="13"/>
        <v>0</v>
      </c>
      <c r="L129" s="266">
        <f t="shared" si="11"/>
        <v>0</v>
      </c>
      <c r="M129" s="252">
        <f t="shared" si="13"/>
        <v>0</v>
      </c>
      <c r="N129" s="248">
        <f t="shared" si="13"/>
        <v>0</v>
      </c>
      <c r="O129" s="251">
        <f t="shared" si="12"/>
        <v>0</v>
      </c>
      <c r="P129" s="74"/>
      <c r="R129" s="44"/>
      <c r="S129" s="44"/>
      <c r="T129" s="44"/>
    </row>
    <row r="130" spans="1:20" ht="24">
      <c r="A130" s="66">
        <v>2283</v>
      </c>
      <c r="B130" s="115" t="s">
        <v>137</v>
      </c>
      <c r="C130" s="116">
        <f t="shared" si="8"/>
        <v>0</v>
      </c>
      <c r="D130" s="122"/>
      <c r="E130" s="243"/>
      <c r="F130" s="244">
        <f t="shared" si="9"/>
        <v>0</v>
      </c>
      <c r="G130" s="122"/>
      <c r="H130" s="123"/>
      <c r="I130" s="124">
        <f t="shared" si="10"/>
        <v>0</v>
      </c>
      <c r="J130" s="122"/>
      <c r="K130" s="123"/>
      <c r="L130" s="124">
        <f t="shared" si="11"/>
        <v>0</v>
      </c>
      <c r="M130" s="245"/>
      <c r="N130" s="243"/>
      <c r="O130" s="124">
        <f t="shared" si="12"/>
        <v>0</v>
      </c>
      <c r="P130" s="74"/>
      <c r="R130" s="44"/>
      <c r="S130" s="44"/>
      <c r="T130" s="44"/>
    </row>
    <row r="131" spans="1:20" ht="38.25" customHeight="1">
      <c r="A131" s="88">
        <v>2300</v>
      </c>
      <c r="B131" s="226" t="s">
        <v>138</v>
      </c>
      <c r="C131" s="89">
        <f t="shared" si="8"/>
        <v>6461</v>
      </c>
      <c r="D131" s="100">
        <f>SUM(D132,D137,D141,D142,D145,D152,D160,D161,D164)</f>
        <v>5890</v>
      </c>
      <c r="E131" s="227">
        <f>SUM(E132,E137,E141,E142,E145,E152,E160,E161,E164)</f>
        <v>0</v>
      </c>
      <c r="F131" s="228">
        <f t="shared" si="9"/>
        <v>5890</v>
      </c>
      <c r="G131" s="100">
        <f>SUM(G132,G137,G141,G142,G145,G152,G160,G161,G164)</f>
        <v>433</v>
      </c>
      <c r="H131" s="101">
        <f>SUM(H132,H137,H141,H142,H145,H152,H160,H161,H164)</f>
        <v>0</v>
      </c>
      <c r="I131" s="102">
        <f t="shared" si="10"/>
        <v>433</v>
      </c>
      <c r="J131" s="100">
        <f>SUM(J132,J137,J141,J142,J145,J152,J160,J161,J164)</f>
        <v>138</v>
      </c>
      <c r="K131" s="101">
        <f>SUM(K132,K137,K141,K142,K145,K152,K160,K161,K164)</f>
        <v>0</v>
      </c>
      <c r="L131" s="102">
        <f t="shared" si="11"/>
        <v>138</v>
      </c>
      <c r="M131" s="259">
        <f>SUM(M132,M137,M141,M142,M145,M152,M160,M161,M164)</f>
        <v>0</v>
      </c>
      <c r="N131" s="227">
        <f>SUM(N132,N137,N141,N142,N145,N152,N160,N161,N164)</f>
        <v>0</v>
      </c>
      <c r="O131" s="102">
        <f t="shared" si="12"/>
        <v>0</v>
      </c>
      <c r="P131" s="98"/>
      <c r="R131" s="44"/>
      <c r="S131" s="44"/>
      <c r="T131" s="44"/>
    </row>
    <row r="132" spans="1:20" ht="24">
      <c r="A132" s="260">
        <v>2310</v>
      </c>
      <c r="B132" s="104" t="s">
        <v>139</v>
      </c>
      <c r="C132" s="105">
        <f t="shared" si="8"/>
        <v>1898</v>
      </c>
      <c r="D132" s="377">
        <f>SUM(D133:D136)</f>
        <v>1898</v>
      </c>
      <c r="E132" s="262">
        <f>SUM(E133:E136)</f>
        <v>0</v>
      </c>
      <c r="F132" s="264">
        <f t="shared" si="9"/>
        <v>1898</v>
      </c>
      <c r="G132" s="265">
        <f>SUM(G133:G136)</f>
        <v>0</v>
      </c>
      <c r="H132" s="262">
        <f>SUM(H133:H136)</f>
        <v>0</v>
      </c>
      <c r="I132" s="266">
        <f t="shared" si="10"/>
        <v>0</v>
      </c>
      <c r="J132" s="265">
        <f>SUM(J133:J136)</f>
        <v>0</v>
      </c>
      <c r="K132" s="262">
        <f>SUM(K133:K136)</f>
        <v>0</v>
      </c>
      <c r="L132" s="266">
        <f t="shared" si="11"/>
        <v>0</v>
      </c>
      <c r="M132" s="267">
        <f>SUM(M133:M136)</f>
        <v>0</v>
      </c>
      <c r="N132" s="263">
        <f>SUM(N133:N136)</f>
        <v>0</v>
      </c>
      <c r="O132" s="266">
        <f t="shared" si="12"/>
        <v>0</v>
      </c>
      <c r="P132" s="64"/>
      <c r="R132" s="44"/>
      <c r="S132" s="44"/>
      <c r="T132" s="44"/>
    </row>
    <row r="133" spans="1:20" ht="12">
      <c r="A133" s="66">
        <v>2311</v>
      </c>
      <c r="B133" s="115" t="s">
        <v>140</v>
      </c>
      <c r="C133" s="116">
        <f t="shared" si="8"/>
        <v>564</v>
      </c>
      <c r="D133" s="122">
        <f>499+65</f>
        <v>564</v>
      </c>
      <c r="E133" s="243"/>
      <c r="F133" s="244">
        <f t="shared" si="9"/>
        <v>564</v>
      </c>
      <c r="G133" s="122"/>
      <c r="H133" s="123"/>
      <c r="I133" s="124">
        <f t="shared" si="10"/>
        <v>0</v>
      </c>
      <c r="J133" s="122"/>
      <c r="K133" s="123"/>
      <c r="L133" s="124">
        <f t="shared" si="11"/>
        <v>0</v>
      </c>
      <c r="M133" s="245"/>
      <c r="N133" s="243"/>
      <c r="O133" s="124">
        <f t="shared" si="12"/>
        <v>0</v>
      </c>
      <c r="P133" s="74"/>
      <c r="R133" s="44"/>
      <c r="S133" s="44"/>
      <c r="T133" s="44"/>
    </row>
    <row r="134" spans="1:20" ht="12">
      <c r="A134" s="66">
        <v>2312</v>
      </c>
      <c r="B134" s="115" t="s">
        <v>141</v>
      </c>
      <c r="C134" s="116">
        <f t="shared" si="8"/>
        <v>1162</v>
      </c>
      <c r="D134" s="122">
        <f>393+750+19</f>
        <v>1162</v>
      </c>
      <c r="E134" s="243"/>
      <c r="F134" s="244">
        <f t="shared" si="9"/>
        <v>1162</v>
      </c>
      <c r="G134" s="122"/>
      <c r="H134" s="123"/>
      <c r="I134" s="124">
        <f t="shared" si="10"/>
        <v>0</v>
      </c>
      <c r="J134" s="122"/>
      <c r="K134" s="123"/>
      <c r="L134" s="124">
        <f t="shared" si="11"/>
        <v>0</v>
      </c>
      <c r="M134" s="245"/>
      <c r="N134" s="243"/>
      <c r="O134" s="124">
        <f t="shared" si="12"/>
        <v>0</v>
      </c>
      <c r="P134" s="74"/>
      <c r="R134" s="44"/>
      <c r="S134" s="44"/>
      <c r="T134" s="44"/>
    </row>
    <row r="135" spans="1:20" ht="12">
      <c r="A135" s="66">
        <v>2313</v>
      </c>
      <c r="B135" s="115" t="s">
        <v>142</v>
      </c>
      <c r="C135" s="116">
        <f t="shared" si="8"/>
        <v>105</v>
      </c>
      <c r="D135" s="122">
        <v>105</v>
      </c>
      <c r="E135" s="243"/>
      <c r="F135" s="244">
        <f t="shared" si="9"/>
        <v>105</v>
      </c>
      <c r="G135" s="122"/>
      <c r="H135" s="123"/>
      <c r="I135" s="124">
        <f t="shared" si="10"/>
        <v>0</v>
      </c>
      <c r="J135" s="122"/>
      <c r="K135" s="123"/>
      <c r="L135" s="124">
        <f t="shared" si="11"/>
        <v>0</v>
      </c>
      <c r="M135" s="245"/>
      <c r="N135" s="243"/>
      <c r="O135" s="124">
        <f t="shared" si="12"/>
        <v>0</v>
      </c>
      <c r="P135" s="74"/>
      <c r="R135" s="44"/>
      <c r="S135" s="44"/>
      <c r="T135" s="44"/>
    </row>
    <row r="136" spans="1:20" ht="36">
      <c r="A136" s="66">
        <v>2314</v>
      </c>
      <c r="B136" s="115" t="s">
        <v>143</v>
      </c>
      <c r="C136" s="116">
        <f t="shared" si="8"/>
        <v>67</v>
      </c>
      <c r="D136" s="122">
        <v>67</v>
      </c>
      <c r="E136" s="243"/>
      <c r="F136" s="244">
        <f t="shared" si="9"/>
        <v>67</v>
      </c>
      <c r="G136" s="122"/>
      <c r="H136" s="123"/>
      <c r="I136" s="124">
        <f t="shared" si="10"/>
        <v>0</v>
      </c>
      <c r="J136" s="122"/>
      <c r="K136" s="123"/>
      <c r="L136" s="124">
        <f t="shared" si="11"/>
        <v>0</v>
      </c>
      <c r="M136" s="245"/>
      <c r="N136" s="243"/>
      <c r="O136" s="124">
        <f t="shared" si="12"/>
        <v>0</v>
      </c>
      <c r="P136" s="74"/>
      <c r="R136" s="44"/>
      <c r="S136" s="44"/>
      <c r="T136" s="44"/>
    </row>
    <row r="137" spans="1:20" ht="12">
      <c r="A137" s="246">
        <v>2320</v>
      </c>
      <c r="B137" s="115" t="s">
        <v>144</v>
      </c>
      <c r="C137" s="116">
        <f t="shared" si="8"/>
        <v>238</v>
      </c>
      <c r="D137" s="250">
        <f>SUM(D138:D140)</f>
        <v>100</v>
      </c>
      <c r="E137" s="248">
        <f>SUM(E138:E140)</f>
        <v>0</v>
      </c>
      <c r="F137" s="249">
        <f t="shared" si="9"/>
        <v>100</v>
      </c>
      <c r="G137" s="250">
        <f>SUM(G138:G140)</f>
        <v>0</v>
      </c>
      <c r="H137" s="247">
        <f>SUM(H138:H140)</f>
        <v>0</v>
      </c>
      <c r="I137" s="251">
        <f t="shared" si="10"/>
        <v>0</v>
      </c>
      <c r="J137" s="250">
        <f>SUM(J138:J140)</f>
        <v>138</v>
      </c>
      <c r="K137" s="247">
        <f>SUM(K138:K140)</f>
        <v>0</v>
      </c>
      <c r="L137" s="251">
        <f t="shared" si="11"/>
        <v>138</v>
      </c>
      <c r="M137" s="252">
        <f>SUM(M138:M140)</f>
        <v>0</v>
      </c>
      <c r="N137" s="248">
        <f>SUM(N138:N140)</f>
        <v>0</v>
      </c>
      <c r="O137" s="251">
        <f t="shared" si="12"/>
        <v>0</v>
      </c>
      <c r="P137" s="74"/>
      <c r="R137" s="44"/>
      <c r="S137" s="44"/>
      <c r="T137" s="44"/>
    </row>
    <row r="138" spans="1:20" ht="12">
      <c r="A138" s="66">
        <v>2321</v>
      </c>
      <c r="B138" s="115" t="s">
        <v>145</v>
      </c>
      <c r="C138" s="116">
        <f t="shared" si="8"/>
        <v>0</v>
      </c>
      <c r="D138" s="122"/>
      <c r="E138" s="243"/>
      <c r="F138" s="244">
        <f t="shared" si="9"/>
        <v>0</v>
      </c>
      <c r="G138" s="122"/>
      <c r="H138" s="123"/>
      <c r="I138" s="124">
        <f t="shared" si="10"/>
        <v>0</v>
      </c>
      <c r="J138" s="122"/>
      <c r="K138" s="123"/>
      <c r="L138" s="124">
        <f t="shared" si="11"/>
        <v>0</v>
      </c>
      <c r="M138" s="245"/>
      <c r="N138" s="243"/>
      <c r="O138" s="124">
        <f t="shared" si="12"/>
        <v>0</v>
      </c>
      <c r="P138" s="74"/>
      <c r="R138" s="44"/>
      <c r="S138" s="44"/>
      <c r="T138" s="44"/>
    </row>
    <row r="139" spans="1:20" ht="12">
      <c r="A139" s="66">
        <v>2322</v>
      </c>
      <c r="B139" s="115" t="s">
        <v>146</v>
      </c>
      <c r="C139" s="116">
        <f t="shared" si="8"/>
        <v>238</v>
      </c>
      <c r="D139" s="122">
        <v>100</v>
      </c>
      <c r="E139" s="243"/>
      <c r="F139" s="244">
        <f t="shared" si="9"/>
        <v>100</v>
      </c>
      <c r="G139" s="122"/>
      <c r="H139" s="123"/>
      <c r="I139" s="124">
        <f t="shared" si="10"/>
        <v>0</v>
      </c>
      <c r="J139" s="122">
        <v>138</v>
      </c>
      <c r="K139" s="123"/>
      <c r="L139" s="124">
        <f t="shared" si="11"/>
        <v>138</v>
      </c>
      <c r="M139" s="245"/>
      <c r="N139" s="243"/>
      <c r="O139" s="124">
        <f t="shared" si="12"/>
        <v>0</v>
      </c>
      <c r="P139" s="74"/>
      <c r="R139" s="44"/>
      <c r="S139" s="44"/>
      <c r="T139" s="44"/>
    </row>
    <row r="140" spans="1:20" ht="10.5" customHeight="1">
      <c r="A140" s="66">
        <v>2329</v>
      </c>
      <c r="B140" s="115" t="s">
        <v>147</v>
      </c>
      <c r="C140" s="116">
        <f t="shared" si="8"/>
        <v>0</v>
      </c>
      <c r="D140" s="122"/>
      <c r="E140" s="243"/>
      <c r="F140" s="244">
        <f t="shared" si="9"/>
        <v>0</v>
      </c>
      <c r="G140" s="122"/>
      <c r="H140" s="123"/>
      <c r="I140" s="124">
        <f t="shared" si="10"/>
        <v>0</v>
      </c>
      <c r="J140" s="122"/>
      <c r="K140" s="123"/>
      <c r="L140" s="124">
        <f t="shared" si="11"/>
        <v>0</v>
      </c>
      <c r="M140" s="245"/>
      <c r="N140" s="243"/>
      <c r="O140" s="124">
        <f t="shared" si="12"/>
        <v>0</v>
      </c>
      <c r="P140" s="74"/>
      <c r="R140" s="44"/>
      <c r="S140" s="44"/>
      <c r="T140" s="44"/>
    </row>
    <row r="141" spans="1:20" ht="12">
      <c r="A141" s="246">
        <v>2330</v>
      </c>
      <c r="B141" s="115" t="s">
        <v>148</v>
      </c>
      <c r="C141" s="116">
        <f t="shared" si="8"/>
        <v>0</v>
      </c>
      <c r="D141" s="122"/>
      <c r="E141" s="243"/>
      <c r="F141" s="244">
        <f t="shared" si="9"/>
        <v>0</v>
      </c>
      <c r="G141" s="122"/>
      <c r="H141" s="123"/>
      <c r="I141" s="124">
        <f t="shared" si="10"/>
        <v>0</v>
      </c>
      <c r="J141" s="122"/>
      <c r="K141" s="123"/>
      <c r="L141" s="124">
        <f t="shared" si="11"/>
        <v>0</v>
      </c>
      <c r="M141" s="245"/>
      <c r="N141" s="243"/>
      <c r="O141" s="124">
        <f t="shared" si="12"/>
        <v>0</v>
      </c>
      <c r="P141" s="74"/>
      <c r="R141" s="44"/>
      <c r="S141" s="44"/>
      <c r="T141" s="44"/>
    </row>
    <row r="142" spans="1:20" ht="48">
      <c r="A142" s="246">
        <v>2340</v>
      </c>
      <c r="B142" s="115" t="s">
        <v>149</v>
      </c>
      <c r="C142" s="116">
        <f t="shared" si="8"/>
        <v>245</v>
      </c>
      <c r="D142" s="250">
        <f>SUM(D143:D144)</f>
        <v>245</v>
      </c>
      <c r="E142" s="248">
        <f>SUM(E143:E144)</f>
        <v>0</v>
      </c>
      <c r="F142" s="249">
        <f t="shared" si="9"/>
        <v>245</v>
      </c>
      <c r="G142" s="250">
        <f>SUM(G143:G144)</f>
        <v>0</v>
      </c>
      <c r="H142" s="247">
        <f>SUM(H143:H144)</f>
        <v>0</v>
      </c>
      <c r="I142" s="251">
        <f t="shared" si="10"/>
        <v>0</v>
      </c>
      <c r="J142" s="250">
        <f>SUM(J143:J144)</f>
        <v>0</v>
      </c>
      <c r="K142" s="247">
        <f>SUM(K143:K144)</f>
        <v>0</v>
      </c>
      <c r="L142" s="251">
        <f t="shared" si="11"/>
        <v>0</v>
      </c>
      <c r="M142" s="252">
        <f>SUM(M143:M144)</f>
        <v>0</v>
      </c>
      <c r="N142" s="248">
        <f>SUM(N143:N144)</f>
        <v>0</v>
      </c>
      <c r="O142" s="251">
        <f t="shared" si="12"/>
        <v>0</v>
      </c>
      <c r="P142" s="74"/>
      <c r="R142" s="44"/>
      <c r="S142" s="44"/>
      <c r="T142" s="44"/>
    </row>
    <row r="143" spans="1:20" ht="12">
      <c r="A143" s="66">
        <v>2341</v>
      </c>
      <c r="B143" s="115" t="s">
        <v>150</v>
      </c>
      <c r="C143" s="116">
        <f t="shared" si="8"/>
        <v>245</v>
      </c>
      <c r="D143" s="122">
        <v>245</v>
      </c>
      <c r="E143" s="243"/>
      <c r="F143" s="244">
        <f t="shared" si="9"/>
        <v>245</v>
      </c>
      <c r="G143" s="122"/>
      <c r="H143" s="123"/>
      <c r="I143" s="124">
        <f t="shared" si="10"/>
        <v>0</v>
      </c>
      <c r="J143" s="122"/>
      <c r="K143" s="123"/>
      <c r="L143" s="124">
        <f t="shared" si="11"/>
        <v>0</v>
      </c>
      <c r="M143" s="245"/>
      <c r="N143" s="243"/>
      <c r="O143" s="124">
        <f t="shared" si="12"/>
        <v>0</v>
      </c>
      <c r="P143" s="74"/>
      <c r="R143" s="44"/>
      <c r="S143" s="44"/>
      <c r="T143" s="44"/>
    </row>
    <row r="144" spans="1:20" ht="24">
      <c r="A144" s="66">
        <v>2344</v>
      </c>
      <c r="B144" s="115" t="s">
        <v>151</v>
      </c>
      <c r="C144" s="116">
        <f t="shared" si="8"/>
        <v>0</v>
      </c>
      <c r="D144" s="122"/>
      <c r="E144" s="243"/>
      <c r="F144" s="244">
        <f t="shared" si="9"/>
        <v>0</v>
      </c>
      <c r="G144" s="122"/>
      <c r="H144" s="123"/>
      <c r="I144" s="124">
        <f t="shared" si="10"/>
        <v>0</v>
      </c>
      <c r="J144" s="122"/>
      <c r="K144" s="123"/>
      <c r="L144" s="124">
        <f t="shared" si="11"/>
        <v>0</v>
      </c>
      <c r="M144" s="245"/>
      <c r="N144" s="243"/>
      <c r="O144" s="124">
        <f t="shared" si="12"/>
        <v>0</v>
      </c>
      <c r="P144" s="74"/>
      <c r="R144" s="44"/>
      <c r="S144" s="44"/>
      <c r="T144" s="44"/>
    </row>
    <row r="145" spans="1:20" ht="24">
      <c r="A145" s="233">
        <v>2350</v>
      </c>
      <c r="B145" s="162" t="s">
        <v>152</v>
      </c>
      <c r="C145" s="116">
        <f t="shared" si="8"/>
        <v>2887</v>
      </c>
      <c r="D145" s="237">
        <f>SUM(D146:D151)</f>
        <v>2887</v>
      </c>
      <c r="E145" s="235">
        <f>SUM(E146:E151)</f>
        <v>0</v>
      </c>
      <c r="F145" s="236">
        <f t="shared" si="9"/>
        <v>2887</v>
      </c>
      <c r="G145" s="237">
        <f>SUM(G146:G151)</f>
        <v>0</v>
      </c>
      <c r="H145" s="234">
        <f>SUM(H146:H151)</f>
        <v>0</v>
      </c>
      <c r="I145" s="238">
        <f t="shared" si="10"/>
        <v>0</v>
      </c>
      <c r="J145" s="237">
        <f>SUM(J146:J151)</f>
        <v>0</v>
      </c>
      <c r="K145" s="234">
        <f>SUM(K146:K151)</f>
        <v>0</v>
      </c>
      <c r="L145" s="238">
        <f t="shared" si="11"/>
        <v>0</v>
      </c>
      <c r="M145" s="239">
        <f>SUM(M146:M151)</f>
        <v>0</v>
      </c>
      <c r="N145" s="235">
        <f>SUM(N146:N151)</f>
        <v>0</v>
      </c>
      <c r="O145" s="238">
        <f t="shared" si="12"/>
        <v>0</v>
      </c>
      <c r="P145" s="172"/>
      <c r="R145" s="44"/>
      <c r="S145" s="44"/>
      <c r="T145" s="44"/>
    </row>
    <row r="146" spans="1:20" ht="12">
      <c r="A146" s="56">
        <v>2351</v>
      </c>
      <c r="B146" s="104" t="s">
        <v>153</v>
      </c>
      <c r="C146" s="116">
        <f t="shared" si="8"/>
        <v>254</v>
      </c>
      <c r="D146" s="111">
        <v>254</v>
      </c>
      <c r="E146" s="240"/>
      <c r="F146" s="241">
        <f t="shared" si="9"/>
        <v>254</v>
      </c>
      <c r="G146" s="111"/>
      <c r="H146" s="112"/>
      <c r="I146" s="113">
        <f t="shared" si="10"/>
        <v>0</v>
      </c>
      <c r="J146" s="111"/>
      <c r="K146" s="112"/>
      <c r="L146" s="113">
        <f t="shared" si="11"/>
        <v>0</v>
      </c>
      <c r="M146" s="242"/>
      <c r="N146" s="240"/>
      <c r="O146" s="113">
        <f t="shared" si="12"/>
        <v>0</v>
      </c>
      <c r="P146" s="64"/>
      <c r="R146" s="44"/>
      <c r="S146" s="44"/>
      <c r="T146" s="44"/>
    </row>
    <row r="147" spans="1:20" ht="12">
      <c r="A147" s="66">
        <v>2352</v>
      </c>
      <c r="B147" s="115" t="s">
        <v>154</v>
      </c>
      <c r="C147" s="116">
        <f t="shared" si="8"/>
        <v>2633</v>
      </c>
      <c r="D147" s="122">
        <v>2633</v>
      </c>
      <c r="E147" s="243"/>
      <c r="F147" s="244">
        <f t="shared" si="9"/>
        <v>2633</v>
      </c>
      <c r="G147" s="122"/>
      <c r="H147" s="123"/>
      <c r="I147" s="124">
        <f t="shared" si="10"/>
        <v>0</v>
      </c>
      <c r="J147" s="122"/>
      <c r="K147" s="123"/>
      <c r="L147" s="124">
        <f t="shared" si="11"/>
        <v>0</v>
      </c>
      <c r="M147" s="245"/>
      <c r="N147" s="243"/>
      <c r="O147" s="124">
        <f t="shared" si="12"/>
        <v>0</v>
      </c>
      <c r="P147" s="74"/>
      <c r="R147" s="44"/>
      <c r="S147" s="44"/>
      <c r="T147" s="44"/>
    </row>
    <row r="148" spans="1:20" ht="24">
      <c r="A148" s="66">
        <v>2353</v>
      </c>
      <c r="B148" s="115" t="s">
        <v>155</v>
      </c>
      <c r="C148" s="116">
        <f t="shared" si="8"/>
        <v>0</v>
      </c>
      <c r="D148" s="122"/>
      <c r="E148" s="243"/>
      <c r="F148" s="244">
        <f t="shared" si="9"/>
        <v>0</v>
      </c>
      <c r="G148" s="122"/>
      <c r="H148" s="123"/>
      <c r="I148" s="124">
        <f t="shared" si="10"/>
        <v>0</v>
      </c>
      <c r="J148" s="122"/>
      <c r="K148" s="123"/>
      <c r="L148" s="124">
        <f t="shared" si="11"/>
        <v>0</v>
      </c>
      <c r="M148" s="245"/>
      <c r="N148" s="243"/>
      <c r="O148" s="124">
        <f t="shared" si="12"/>
        <v>0</v>
      </c>
      <c r="P148" s="74"/>
      <c r="R148" s="44"/>
      <c r="S148" s="44"/>
      <c r="T148" s="44"/>
    </row>
    <row r="149" spans="1:20" ht="24">
      <c r="A149" s="66">
        <v>2354</v>
      </c>
      <c r="B149" s="115" t="s">
        <v>156</v>
      </c>
      <c r="C149" s="116">
        <f t="shared" si="8"/>
        <v>0</v>
      </c>
      <c r="D149" s="122"/>
      <c r="E149" s="243"/>
      <c r="F149" s="244">
        <f t="shared" si="9"/>
        <v>0</v>
      </c>
      <c r="G149" s="122"/>
      <c r="H149" s="123"/>
      <c r="I149" s="124">
        <f t="shared" si="10"/>
        <v>0</v>
      </c>
      <c r="J149" s="122"/>
      <c r="K149" s="123"/>
      <c r="L149" s="124">
        <f t="shared" si="11"/>
        <v>0</v>
      </c>
      <c r="M149" s="245"/>
      <c r="N149" s="243"/>
      <c r="O149" s="124">
        <f t="shared" si="12"/>
        <v>0</v>
      </c>
      <c r="P149" s="74"/>
      <c r="R149" s="44"/>
      <c r="S149" s="44"/>
      <c r="T149" s="44"/>
    </row>
    <row r="150" spans="1:20" ht="24">
      <c r="A150" s="66">
        <v>2355</v>
      </c>
      <c r="B150" s="115" t="s">
        <v>157</v>
      </c>
      <c r="C150" s="116">
        <f t="shared" si="8"/>
        <v>0</v>
      </c>
      <c r="D150" s="122"/>
      <c r="E150" s="243"/>
      <c r="F150" s="244">
        <f t="shared" si="9"/>
        <v>0</v>
      </c>
      <c r="G150" s="122"/>
      <c r="H150" s="123"/>
      <c r="I150" s="124">
        <f t="shared" si="10"/>
        <v>0</v>
      </c>
      <c r="J150" s="122"/>
      <c r="K150" s="123"/>
      <c r="L150" s="124">
        <f t="shared" si="11"/>
        <v>0</v>
      </c>
      <c r="M150" s="245"/>
      <c r="N150" s="243"/>
      <c r="O150" s="124">
        <f t="shared" si="12"/>
        <v>0</v>
      </c>
      <c r="P150" s="74"/>
      <c r="R150" s="44"/>
      <c r="S150" s="44"/>
      <c r="T150" s="44"/>
    </row>
    <row r="151" spans="1:20" ht="24">
      <c r="A151" s="66">
        <v>2359</v>
      </c>
      <c r="B151" s="115" t="s">
        <v>158</v>
      </c>
      <c r="C151" s="116">
        <f t="shared" si="8"/>
        <v>0</v>
      </c>
      <c r="D151" s="122"/>
      <c r="E151" s="243"/>
      <c r="F151" s="244">
        <f t="shared" si="9"/>
        <v>0</v>
      </c>
      <c r="G151" s="122"/>
      <c r="H151" s="123"/>
      <c r="I151" s="124">
        <f t="shared" si="10"/>
        <v>0</v>
      </c>
      <c r="J151" s="122"/>
      <c r="K151" s="123"/>
      <c r="L151" s="124">
        <f t="shared" si="11"/>
        <v>0</v>
      </c>
      <c r="M151" s="245"/>
      <c r="N151" s="243"/>
      <c r="O151" s="124">
        <f t="shared" si="12"/>
        <v>0</v>
      </c>
      <c r="P151" s="74"/>
      <c r="R151" s="44"/>
      <c r="S151" s="44"/>
      <c r="T151" s="44"/>
    </row>
    <row r="152" spans="1:20" ht="24.75" customHeight="1">
      <c r="A152" s="246">
        <v>2360</v>
      </c>
      <c r="B152" s="115" t="s">
        <v>159</v>
      </c>
      <c r="C152" s="116">
        <f t="shared" si="8"/>
        <v>72</v>
      </c>
      <c r="D152" s="250">
        <f>SUM(D153:D159)</f>
        <v>72</v>
      </c>
      <c r="E152" s="248">
        <f>SUM(E153:E159)</f>
        <v>0</v>
      </c>
      <c r="F152" s="249">
        <f t="shared" si="9"/>
        <v>72</v>
      </c>
      <c r="G152" s="250">
        <f>SUM(G153:G159)</f>
        <v>0</v>
      </c>
      <c r="H152" s="247">
        <f>SUM(H153:H159)</f>
        <v>0</v>
      </c>
      <c r="I152" s="251">
        <f t="shared" si="10"/>
        <v>0</v>
      </c>
      <c r="J152" s="250">
        <f>SUM(J153:J159)</f>
        <v>0</v>
      </c>
      <c r="K152" s="247">
        <f>SUM(K153:K159)</f>
        <v>0</v>
      </c>
      <c r="L152" s="251">
        <f t="shared" si="11"/>
        <v>0</v>
      </c>
      <c r="M152" s="252">
        <f>SUM(M153:M159)</f>
        <v>0</v>
      </c>
      <c r="N152" s="248">
        <f>SUM(N153:N159)</f>
        <v>0</v>
      </c>
      <c r="O152" s="251">
        <f t="shared" si="12"/>
        <v>0</v>
      </c>
      <c r="P152" s="74"/>
      <c r="R152" s="44"/>
      <c r="S152" s="44"/>
      <c r="T152" s="44"/>
    </row>
    <row r="153" spans="1:20" ht="12">
      <c r="A153" s="65">
        <v>2361</v>
      </c>
      <c r="B153" s="115" t="s">
        <v>160</v>
      </c>
      <c r="C153" s="116">
        <f t="shared" si="8"/>
        <v>0</v>
      </c>
      <c r="D153" s="122"/>
      <c r="E153" s="243"/>
      <c r="F153" s="244">
        <f t="shared" si="9"/>
        <v>0</v>
      </c>
      <c r="G153" s="122"/>
      <c r="H153" s="123"/>
      <c r="I153" s="124">
        <f t="shared" si="10"/>
        <v>0</v>
      </c>
      <c r="J153" s="122"/>
      <c r="K153" s="123"/>
      <c r="L153" s="124">
        <f t="shared" si="11"/>
        <v>0</v>
      </c>
      <c r="M153" s="245"/>
      <c r="N153" s="243"/>
      <c r="O153" s="124">
        <f t="shared" si="12"/>
        <v>0</v>
      </c>
      <c r="P153" s="74"/>
      <c r="R153" s="44"/>
      <c r="S153" s="44"/>
      <c r="T153" s="44"/>
    </row>
    <row r="154" spans="1:20" ht="24">
      <c r="A154" s="65">
        <v>2362</v>
      </c>
      <c r="B154" s="115" t="s">
        <v>161</v>
      </c>
      <c r="C154" s="116">
        <f t="shared" si="8"/>
        <v>72</v>
      </c>
      <c r="D154" s="122">
        <v>72</v>
      </c>
      <c r="E154" s="243"/>
      <c r="F154" s="244">
        <f t="shared" si="9"/>
        <v>72</v>
      </c>
      <c r="G154" s="122"/>
      <c r="H154" s="123"/>
      <c r="I154" s="124">
        <f t="shared" si="10"/>
        <v>0</v>
      </c>
      <c r="J154" s="122"/>
      <c r="K154" s="123"/>
      <c r="L154" s="124">
        <f t="shared" si="11"/>
        <v>0</v>
      </c>
      <c r="M154" s="245"/>
      <c r="N154" s="243"/>
      <c r="O154" s="124">
        <f t="shared" si="12"/>
        <v>0</v>
      </c>
      <c r="P154" s="74"/>
      <c r="R154" s="44"/>
      <c r="S154" s="44"/>
      <c r="T154" s="44"/>
    </row>
    <row r="155" spans="1:20" ht="12">
      <c r="A155" s="65">
        <v>2363</v>
      </c>
      <c r="B155" s="115" t="s">
        <v>162</v>
      </c>
      <c r="C155" s="116">
        <f t="shared" si="8"/>
        <v>0</v>
      </c>
      <c r="D155" s="122"/>
      <c r="E155" s="243"/>
      <c r="F155" s="244">
        <f t="shared" si="9"/>
        <v>0</v>
      </c>
      <c r="G155" s="122"/>
      <c r="H155" s="123"/>
      <c r="I155" s="124">
        <f t="shared" si="10"/>
        <v>0</v>
      </c>
      <c r="J155" s="122"/>
      <c r="K155" s="123"/>
      <c r="L155" s="124">
        <f t="shared" si="11"/>
        <v>0</v>
      </c>
      <c r="M155" s="245"/>
      <c r="N155" s="243"/>
      <c r="O155" s="124">
        <f t="shared" si="12"/>
        <v>0</v>
      </c>
      <c r="P155" s="74"/>
      <c r="R155" s="44"/>
      <c r="S155" s="44"/>
      <c r="T155" s="44"/>
    </row>
    <row r="156" spans="1:20" ht="12">
      <c r="A156" s="65">
        <v>2364</v>
      </c>
      <c r="B156" s="115" t="s">
        <v>163</v>
      </c>
      <c r="C156" s="116">
        <f t="shared" si="8"/>
        <v>0</v>
      </c>
      <c r="D156" s="122"/>
      <c r="E156" s="243"/>
      <c r="F156" s="244">
        <f t="shared" si="9"/>
        <v>0</v>
      </c>
      <c r="G156" s="122"/>
      <c r="H156" s="123"/>
      <c r="I156" s="124">
        <f t="shared" si="10"/>
        <v>0</v>
      </c>
      <c r="J156" s="122"/>
      <c r="K156" s="123"/>
      <c r="L156" s="124">
        <f t="shared" si="11"/>
        <v>0</v>
      </c>
      <c r="M156" s="245"/>
      <c r="N156" s="243"/>
      <c r="O156" s="124">
        <f t="shared" si="12"/>
        <v>0</v>
      </c>
      <c r="P156" s="74"/>
      <c r="R156" s="44"/>
      <c r="S156" s="44"/>
      <c r="T156" s="44"/>
    </row>
    <row r="157" spans="1:20" ht="12.75" customHeight="1">
      <c r="A157" s="65">
        <v>2365</v>
      </c>
      <c r="B157" s="115" t="s">
        <v>164</v>
      </c>
      <c r="C157" s="116">
        <f t="shared" si="8"/>
        <v>0</v>
      </c>
      <c r="D157" s="122"/>
      <c r="E157" s="243"/>
      <c r="F157" s="244">
        <f t="shared" si="9"/>
        <v>0</v>
      </c>
      <c r="G157" s="122"/>
      <c r="H157" s="123"/>
      <c r="I157" s="124">
        <f t="shared" si="10"/>
        <v>0</v>
      </c>
      <c r="J157" s="122"/>
      <c r="K157" s="123"/>
      <c r="L157" s="124">
        <f t="shared" si="11"/>
        <v>0</v>
      </c>
      <c r="M157" s="245"/>
      <c r="N157" s="243"/>
      <c r="O157" s="124">
        <f t="shared" si="12"/>
        <v>0</v>
      </c>
      <c r="P157" s="74"/>
      <c r="R157" s="44"/>
      <c r="S157" s="44"/>
      <c r="T157" s="44"/>
    </row>
    <row r="158" spans="1:20" ht="42.75" customHeight="1">
      <c r="A158" s="65">
        <v>2366</v>
      </c>
      <c r="B158" s="115" t="s">
        <v>165</v>
      </c>
      <c r="C158" s="116">
        <f t="shared" si="8"/>
        <v>0</v>
      </c>
      <c r="D158" s="122"/>
      <c r="E158" s="243"/>
      <c r="F158" s="244">
        <f t="shared" si="9"/>
        <v>0</v>
      </c>
      <c r="G158" s="122"/>
      <c r="H158" s="123"/>
      <c r="I158" s="124">
        <f t="shared" si="10"/>
        <v>0</v>
      </c>
      <c r="J158" s="122"/>
      <c r="K158" s="123"/>
      <c r="L158" s="124">
        <f t="shared" si="11"/>
        <v>0</v>
      </c>
      <c r="M158" s="245"/>
      <c r="N158" s="243"/>
      <c r="O158" s="124">
        <f t="shared" si="12"/>
        <v>0</v>
      </c>
      <c r="P158" s="74"/>
      <c r="R158" s="44"/>
      <c r="S158" s="44"/>
      <c r="T158" s="44"/>
    </row>
    <row r="159" spans="1:20" ht="48">
      <c r="A159" s="65">
        <v>2369</v>
      </c>
      <c r="B159" s="115" t="s">
        <v>166</v>
      </c>
      <c r="C159" s="116">
        <f t="shared" si="8"/>
        <v>0</v>
      </c>
      <c r="D159" s="122"/>
      <c r="E159" s="243"/>
      <c r="F159" s="244">
        <f t="shared" si="9"/>
        <v>0</v>
      </c>
      <c r="G159" s="122"/>
      <c r="H159" s="123"/>
      <c r="I159" s="124">
        <f t="shared" si="10"/>
        <v>0</v>
      </c>
      <c r="J159" s="122"/>
      <c r="K159" s="123"/>
      <c r="L159" s="124">
        <f t="shared" si="11"/>
        <v>0</v>
      </c>
      <c r="M159" s="245"/>
      <c r="N159" s="243"/>
      <c r="O159" s="124">
        <f t="shared" si="12"/>
        <v>0</v>
      </c>
      <c r="P159" s="74"/>
      <c r="R159" s="44"/>
      <c r="S159" s="44"/>
      <c r="T159" s="44"/>
    </row>
    <row r="160" spans="1:20" ht="12">
      <c r="A160" s="233">
        <v>2370</v>
      </c>
      <c r="B160" s="162" t="s">
        <v>167</v>
      </c>
      <c r="C160" s="116">
        <f t="shared" si="8"/>
        <v>1121</v>
      </c>
      <c r="D160" s="256">
        <v>688</v>
      </c>
      <c r="E160" s="254"/>
      <c r="F160" s="255">
        <f t="shared" si="9"/>
        <v>688</v>
      </c>
      <c r="G160" s="256">
        <v>433</v>
      </c>
      <c r="H160" s="253"/>
      <c r="I160" s="257">
        <f t="shared" si="10"/>
        <v>433</v>
      </c>
      <c r="J160" s="256"/>
      <c r="K160" s="253"/>
      <c r="L160" s="257">
        <f t="shared" si="11"/>
        <v>0</v>
      </c>
      <c r="M160" s="258"/>
      <c r="N160" s="254"/>
      <c r="O160" s="257">
        <f t="shared" si="12"/>
        <v>0</v>
      </c>
      <c r="P160" s="172"/>
      <c r="R160" s="44"/>
      <c r="S160" s="44"/>
      <c r="T160" s="44"/>
    </row>
    <row r="161" spans="1:20" ht="12">
      <c r="A161" s="233">
        <v>2380</v>
      </c>
      <c r="B161" s="162" t="s">
        <v>168</v>
      </c>
      <c r="C161" s="116">
        <f t="shared" si="8"/>
        <v>0</v>
      </c>
      <c r="D161" s="237">
        <f>SUM(D162:D163)</f>
        <v>0</v>
      </c>
      <c r="E161" s="235">
        <f>SUM(E162:E163)</f>
        <v>0</v>
      </c>
      <c r="F161" s="236">
        <f t="shared" si="9"/>
        <v>0</v>
      </c>
      <c r="G161" s="237">
        <f>SUM(G162:G163)</f>
        <v>0</v>
      </c>
      <c r="H161" s="234">
        <f>SUM(H162:H163)</f>
        <v>0</v>
      </c>
      <c r="I161" s="238">
        <f t="shared" si="10"/>
        <v>0</v>
      </c>
      <c r="J161" s="237">
        <f>SUM(J162:J163)</f>
        <v>0</v>
      </c>
      <c r="K161" s="234">
        <f>SUM(K162:K163)</f>
        <v>0</v>
      </c>
      <c r="L161" s="238">
        <f t="shared" si="11"/>
        <v>0</v>
      </c>
      <c r="M161" s="239">
        <f>SUM(M162:M163)</f>
        <v>0</v>
      </c>
      <c r="N161" s="235">
        <f>SUM(N162:N163)</f>
        <v>0</v>
      </c>
      <c r="O161" s="238">
        <f t="shared" si="12"/>
        <v>0</v>
      </c>
      <c r="P161" s="172"/>
      <c r="R161" s="44"/>
      <c r="S161" s="44"/>
      <c r="T161" s="44"/>
    </row>
    <row r="162" spans="1:20" ht="12">
      <c r="A162" s="55">
        <v>2381</v>
      </c>
      <c r="B162" s="104" t="s">
        <v>169</v>
      </c>
      <c r="C162" s="116">
        <f t="shared" si="8"/>
        <v>0</v>
      </c>
      <c r="D162" s="111"/>
      <c r="E162" s="240"/>
      <c r="F162" s="241">
        <f t="shared" si="9"/>
        <v>0</v>
      </c>
      <c r="G162" s="111"/>
      <c r="H162" s="112"/>
      <c r="I162" s="113">
        <f t="shared" si="10"/>
        <v>0</v>
      </c>
      <c r="J162" s="111"/>
      <c r="K162" s="112"/>
      <c r="L162" s="113">
        <f t="shared" si="11"/>
        <v>0</v>
      </c>
      <c r="M162" s="242"/>
      <c r="N162" s="240"/>
      <c r="O162" s="113">
        <f t="shared" si="12"/>
        <v>0</v>
      </c>
      <c r="P162" s="64"/>
      <c r="R162" s="44"/>
      <c r="S162" s="44"/>
      <c r="T162" s="44"/>
    </row>
    <row r="163" spans="1:20" ht="24">
      <c r="A163" s="65">
        <v>2389</v>
      </c>
      <c r="B163" s="115" t="s">
        <v>170</v>
      </c>
      <c r="C163" s="116">
        <f t="shared" si="8"/>
        <v>0</v>
      </c>
      <c r="D163" s="122"/>
      <c r="E163" s="243"/>
      <c r="F163" s="244">
        <f t="shared" si="9"/>
        <v>0</v>
      </c>
      <c r="G163" s="122"/>
      <c r="H163" s="123"/>
      <c r="I163" s="124">
        <f t="shared" si="10"/>
        <v>0</v>
      </c>
      <c r="J163" s="122"/>
      <c r="K163" s="123"/>
      <c r="L163" s="124">
        <f t="shared" si="11"/>
        <v>0</v>
      </c>
      <c r="M163" s="245"/>
      <c r="N163" s="243"/>
      <c r="O163" s="124">
        <f t="shared" si="12"/>
        <v>0</v>
      </c>
      <c r="P163" s="74"/>
      <c r="R163" s="44"/>
      <c r="S163" s="44"/>
      <c r="T163" s="44"/>
    </row>
    <row r="164" spans="1:20" ht="12">
      <c r="A164" s="233">
        <v>2390</v>
      </c>
      <c r="B164" s="162" t="s">
        <v>171</v>
      </c>
      <c r="C164" s="116">
        <f t="shared" si="8"/>
        <v>0</v>
      </c>
      <c r="D164" s="256"/>
      <c r="E164" s="254"/>
      <c r="F164" s="255">
        <f t="shared" si="9"/>
        <v>0</v>
      </c>
      <c r="G164" s="256"/>
      <c r="H164" s="253"/>
      <c r="I164" s="257">
        <f t="shared" si="10"/>
        <v>0</v>
      </c>
      <c r="J164" s="256"/>
      <c r="K164" s="253"/>
      <c r="L164" s="257">
        <f t="shared" si="11"/>
        <v>0</v>
      </c>
      <c r="M164" s="258"/>
      <c r="N164" s="254"/>
      <c r="O164" s="257">
        <f t="shared" si="12"/>
        <v>0</v>
      </c>
      <c r="P164" s="172"/>
      <c r="R164" s="44"/>
      <c r="S164" s="44"/>
      <c r="T164" s="44"/>
    </row>
    <row r="165" spans="1:20" ht="12">
      <c r="A165" s="88">
        <v>2400</v>
      </c>
      <c r="B165" s="226" t="s">
        <v>172</v>
      </c>
      <c r="C165" s="89">
        <f t="shared" si="8"/>
        <v>0</v>
      </c>
      <c r="D165" s="276"/>
      <c r="E165" s="274"/>
      <c r="F165" s="275">
        <f t="shared" si="9"/>
        <v>0</v>
      </c>
      <c r="G165" s="276"/>
      <c r="H165" s="273"/>
      <c r="I165" s="277">
        <f t="shared" si="10"/>
        <v>0</v>
      </c>
      <c r="J165" s="276"/>
      <c r="K165" s="273"/>
      <c r="L165" s="277">
        <f t="shared" si="11"/>
        <v>0</v>
      </c>
      <c r="M165" s="278"/>
      <c r="N165" s="274"/>
      <c r="O165" s="277">
        <f t="shared" si="12"/>
        <v>0</v>
      </c>
      <c r="P165" s="98"/>
      <c r="R165" s="44"/>
      <c r="S165" s="44"/>
      <c r="T165" s="44"/>
    </row>
    <row r="166" spans="1:20" ht="24">
      <c r="A166" s="88">
        <v>2500</v>
      </c>
      <c r="B166" s="226" t="s">
        <v>173</v>
      </c>
      <c r="C166" s="89">
        <f t="shared" si="8"/>
        <v>72</v>
      </c>
      <c r="D166" s="100">
        <f>SUM(D167,D172)</f>
        <v>72</v>
      </c>
      <c r="E166" s="227">
        <f>SUM(E167,E172)</f>
        <v>0</v>
      </c>
      <c r="F166" s="228">
        <f t="shared" si="9"/>
        <v>72</v>
      </c>
      <c r="G166" s="100">
        <f>SUM(G167,G172)</f>
        <v>0</v>
      </c>
      <c r="H166" s="101">
        <f>SUM(H167,H172)</f>
        <v>0</v>
      </c>
      <c r="I166" s="102">
        <f t="shared" si="10"/>
        <v>0</v>
      </c>
      <c r="J166" s="100">
        <f>SUM(J167,J172)</f>
        <v>0</v>
      </c>
      <c r="K166" s="101">
        <f>SUM(K167,K172)</f>
        <v>0</v>
      </c>
      <c r="L166" s="102">
        <f t="shared" si="11"/>
        <v>0</v>
      </c>
      <c r="M166" s="229">
        <f>SUM(M167,M172)</f>
        <v>0</v>
      </c>
      <c r="N166" s="230">
        <f>SUM(N167,N172)</f>
        <v>0</v>
      </c>
      <c r="O166" s="231">
        <f t="shared" si="12"/>
        <v>0</v>
      </c>
      <c r="P166" s="232"/>
      <c r="R166" s="44"/>
      <c r="S166" s="44"/>
      <c r="T166" s="44"/>
    </row>
    <row r="167" spans="1:20" ht="16.5" customHeight="1">
      <c r="A167" s="260">
        <v>2510</v>
      </c>
      <c r="B167" s="104" t="s">
        <v>174</v>
      </c>
      <c r="C167" s="105">
        <f t="shared" si="8"/>
        <v>72</v>
      </c>
      <c r="D167" s="265">
        <f>SUM(D168:D171)</f>
        <v>72</v>
      </c>
      <c r="E167" s="263">
        <f>SUM(E168:E171)</f>
        <v>0</v>
      </c>
      <c r="F167" s="264">
        <f t="shared" si="9"/>
        <v>72</v>
      </c>
      <c r="G167" s="265">
        <f>SUM(G168:G171)</f>
        <v>0</v>
      </c>
      <c r="H167" s="262">
        <f>SUM(H168:H171)</f>
        <v>0</v>
      </c>
      <c r="I167" s="266">
        <f t="shared" si="10"/>
        <v>0</v>
      </c>
      <c r="J167" s="265">
        <f>SUM(J168:J171)</f>
        <v>0</v>
      </c>
      <c r="K167" s="262">
        <f>SUM(K168:K171)</f>
        <v>0</v>
      </c>
      <c r="L167" s="266">
        <f t="shared" si="11"/>
        <v>0</v>
      </c>
      <c r="M167" s="279">
        <f>SUM(M168:M171)</f>
        <v>0</v>
      </c>
      <c r="N167" s="280">
        <f>SUM(N168:N171)</f>
        <v>0</v>
      </c>
      <c r="O167" s="281">
        <f t="shared" si="12"/>
        <v>0</v>
      </c>
      <c r="P167" s="138"/>
      <c r="R167" s="44"/>
      <c r="S167" s="44"/>
      <c r="T167" s="44"/>
    </row>
    <row r="168" spans="1:20" ht="24">
      <c r="A168" s="66">
        <v>2512</v>
      </c>
      <c r="B168" s="115" t="s">
        <v>175</v>
      </c>
      <c r="C168" s="116">
        <f t="shared" si="8"/>
        <v>0</v>
      </c>
      <c r="D168" s="122"/>
      <c r="E168" s="243"/>
      <c r="F168" s="244">
        <f t="shared" si="9"/>
        <v>0</v>
      </c>
      <c r="G168" s="122"/>
      <c r="H168" s="123"/>
      <c r="I168" s="124">
        <f t="shared" si="10"/>
        <v>0</v>
      </c>
      <c r="J168" s="122"/>
      <c r="K168" s="123"/>
      <c r="L168" s="124">
        <f t="shared" si="11"/>
        <v>0</v>
      </c>
      <c r="M168" s="245"/>
      <c r="N168" s="243"/>
      <c r="O168" s="124">
        <f t="shared" si="12"/>
        <v>0</v>
      </c>
      <c r="P168" s="74"/>
      <c r="R168" s="44"/>
      <c r="S168" s="44"/>
      <c r="T168" s="44"/>
    </row>
    <row r="169" spans="1:20" ht="36">
      <c r="A169" s="66">
        <v>2513</v>
      </c>
      <c r="B169" s="115" t="s">
        <v>176</v>
      </c>
      <c r="C169" s="116">
        <f t="shared" si="8"/>
        <v>0</v>
      </c>
      <c r="D169" s="122"/>
      <c r="E169" s="243"/>
      <c r="F169" s="244">
        <f t="shared" si="9"/>
        <v>0</v>
      </c>
      <c r="G169" s="122"/>
      <c r="H169" s="123"/>
      <c r="I169" s="124">
        <f t="shared" si="10"/>
        <v>0</v>
      </c>
      <c r="J169" s="122"/>
      <c r="K169" s="123"/>
      <c r="L169" s="124">
        <f t="shared" si="11"/>
        <v>0</v>
      </c>
      <c r="M169" s="245"/>
      <c r="N169" s="243"/>
      <c r="O169" s="124">
        <f t="shared" si="12"/>
        <v>0</v>
      </c>
      <c r="P169" s="74"/>
      <c r="R169" s="44"/>
      <c r="S169" s="44"/>
      <c r="T169" s="44"/>
    </row>
    <row r="170" spans="1:20" ht="24">
      <c r="A170" s="66">
        <v>2515</v>
      </c>
      <c r="B170" s="115" t="s">
        <v>177</v>
      </c>
      <c r="C170" s="116">
        <f t="shared" si="8"/>
        <v>72</v>
      </c>
      <c r="D170" s="122">
        <v>72</v>
      </c>
      <c r="E170" s="243"/>
      <c r="F170" s="244">
        <f t="shared" si="9"/>
        <v>72</v>
      </c>
      <c r="G170" s="122"/>
      <c r="H170" s="123"/>
      <c r="I170" s="124">
        <f t="shared" si="10"/>
        <v>0</v>
      </c>
      <c r="J170" s="122"/>
      <c r="K170" s="123"/>
      <c r="L170" s="124">
        <f t="shared" si="11"/>
        <v>0</v>
      </c>
      <c r="M170" s="245"/>
      <c r="N170" s="243"/>
      <c r="O170" s="124">
        <f t="shared" si="12"/>
        <v>0</v>
      </c>
      <c r="P170" s="74"/>
      <c r="R170" s="44"/>
      <c r="S170" s="44"/>
      <c r="T170" s="44"/>
    </row>
    <row r="171" spans="1:20" ht="24">
      <c r="A171" s="66">
        <v>2519</v>
      </c>
      <c r="B171" s="115" t="s">
        <v>178</v>
      </c>
      <c r="C171" s="116">
        <f t="shared" si="8"/>
        <v>0</v>
      </c>
      <c r="D171" s="122"/>
      <c r="E171" s="243"/>
      <c r="F171" s="244">
        <f t="shared" si="9"/>
        <v>0</v>
      </c>
      <c r="G171" s="122"/>
      <c r="H171" s="123"/>
      <c r="I171" s="124">
        <f t="shared" si="10"/>
        <v>0</v>
      </c>
      <c r="J171" s="122"/>
      <c r="K171" s="123"/>
      <c r="L171" s="124">
        <f t="shared" si="11"/>
        <v>0</v>
      </c>
      <c r="M171" s="245"/>
      <c r="N171" s="243"/>
      <c r="O171" s="124">
        <f t="shared" si="12"/>
        <v>0</v>
      </c>
      <c r="P171" s="74"/>
      <c r="R171" s="44"/>
      <c r="S171" s="44"/>
      <c r="T171" s="44"/>
    </row>
    <row r="172" spans="1:20" ht="24">
      <c r="A172" s="246">
        <v>2520</v>
      </c>
      <c r="B172" s="115" t="s">
        <v>179</v>
      </c>
      <c r="C172" s="116">
        <f t="shared" si="8"/>
        <v>0</v>
      </c>
      <c r="D172" s="122"/>
      <c r="E172" s="243"/>
      <c r="F172" s="244">
        <f t="shared" si="9"/>
        <v>0</v>
      </c>
      <c r="G172" s="122"/>
      <c r="H172" s="123"/>
      <c r="I172" s="124">
        <f t="shared" si="10"/>
        <v>0</v>
      </c>
      <c r="J172" s="122"/>
      <c r="K172" s="123"/>
      <c r="L172" s="124">
        <f t="shared" si="11"/>
        <v>0</v>
      </c>
      <c r="M172" s="245"/>
      <c r="N172" s="243"/>
      <c r="O172" s="124">
        <f t="shared" si="12"/>
        <v>0</v>
      </c>
      <c r="P172" s="74"/>
      <c r="R172" s="44"/>
      <c r="S172" s="44"/>
      <c r="T172" s="44"/>
    </row>
    <row r="173" spans="1:20" s="282" customFormat="1" ht="48">
      <c r="A173" s="26">
        <v>2800</v>
      </c>
      <c r="B173" s="104" t="s">
        <v>180</v>
      </c>
      <c r="C173" s="105">
        <f t="shared" si="8"/>
        <v>0</v>
      </c>
      <c r="D173" s="61"/>
      <c r="E173" s="59"/>
      <c r="F173" s="60">
        <f t="shared" si="9"/>
        <v>0</v>
      </c>
      <c r="G173" s="61"/>
      <c r="H173" s="58"/>
      <c r="I173" s="62">
        <f t="shared" si="10"/>
        <v>0</v>
      </c>
      <c r="J173" s="61"/>
      <c r="K173" s="58"/>
      <c r="L173" s="62">
        <f t="shared" si="11"/>
        <v>0</v>
      </c>
      <c r="M173" s="63"/>
      <c r="N173" s="59"/>
      <c r="O173" s="62">
        <f t="shared" si="12"/>
        <v>0</v>
      </c>
      <c r="P173" s="64"/>
      <c r="R173" s="44"/>
      <c r="S173" s="44"/>
      <c r="T173" s="44"/>
    </row>
    <row r="174" spans="1:20" ht="12">
      <c r="A174" s="217">
        <v>3000</v>
      </c>
      <c r="B174" s="217" t="s">
        <v>181</v>
      </c>
      <c r="C174" s="218">
        <f t="shared" si="8"/>
        <v>0</v>
      </c>
      <c r="D174" s="222">
        <f>SUM(D175,D185)</f>
        <v>0</v>
      </c>
      <c r="E174" s="220">
        <f>SUM(E175,E185)</f>
        <v>0</v>
      </c>
      <c r="F174" s="221">
        <f t="shared" si="9"/>
        <v>0</v>
      </c>
      <c r="G174" s="222">
        <f>SUM(G175,G185)</f>
        <v>0</v>
      </c>
      <c r="H174" s="219">
        <f>SUM(H175,H185)</f>
        <v>0</v>
      </c>
      <c r="I174" s="223">
        <f t="shared" si="10"/>
        <v>0</v>
      </c>
      <c r="J174" s="222">
        <f>SUM(J175,J185)</f>
        <v>0</v>
      </c>
      <c r="K174" s="219">
        <f>SUM(K175,K185)</f>
        <v>0</v>
      </c>
      <c r="L174" s="223">
        <f t="shared" si="11"/>
        <v>0</v>
      </c>
      <c r="M174" s="224">
        <f>SUM(M175,M185)</f>
        <v>0</v>
      </c>
      <c r="N174" s="220">
        <f>SUM(N175,N185)</f>
        <v>0</v>
      </c>
      <c r="O174" s="223">
        <f t="shared" si="12"/>
        <v>0</v>
      </c>
      <c r="P174" s="225"/>
      <c r="R174" s="44"/>
      <c r="S174" s="44"/>
      <c r="T174" s="44"/>
    </row>
    <row r="175" spans="1:20" ht="24">
      <c r="A175" s="88">
        <v>3200</v>
      </c>
      <c r="B175" s="283" t="s">
        <v>182</v>
      </c>
      <c r="C175" s="89">
        <f t="shared" si="8"/>
        <v>0</v>
      </c>
      <c r="D175" s="100">
        <f>SUM(D176,D180)</f>
        <v>0</v>
      </c>
      <c r="E175" s="227">
        <f>SUM(E176,E180)</f>
        <v>0</v>
      </c>
      <c r="F175" s="228">
        <f t="shared" si="9"/>
        <v>0</v>
      </c>
      <c r="G175" s="100">
        <f>SUM(G176,G180)</f>
        <v>0</v>
      </c>
      <c r="H175" s="101">
        <f>SUM(H176,H180)</f>
        <v>0</v>
      </c>
      <c r="I175" s="102">
        <f t="shared" si="10"/>
        <v>0</v>
      </c>
      <c r="J175" s="100">
        <f>SUM(J176,J180)</f>
        <v>0</v>
      </c>
      <c r="K175" s="101">
        <f>SUM(K176,K180)</f>
        <v>0</v>
      </c>
      <c r="L175" s="102">
        <f t="shared" si="11"/>
        <v>0</v>
      </c>
      <c r="M175" s="229">
        <f>SUM(M176,M180)</f>
        <v>0</v>
      </c>
      <c r="N175" s="230">
        <f>SUM(N176,N180)</f>
        <v>0</v>
      </c>
      <c r="O175" s="231">
        <f t="shared" si="12"/>
        <v>0</v>
      </c>
      <c r="P175" s="232"/>
      <c r="R175" s="44"/>
      <c r="S175" s="44"/>
      <c r="T175" s="44"/>
    </row>
    <row r="176" spans="1:20" ht="50.25" customHeight="1">
      <c r="A176" s="260">
        <v>3260</v>
      </c>
      <c r="B176" s="104" t="s">
        <v>183</v>
      </c>
      <c r="C176" s="105">
        <f t="shared" si="8"/>
        <v>0</v>
      </c>
      <c r="D176" s="265">
        <f>SUM(D177:D179)</f>
        <v>0</v>
      </c>
      <c r="E176" s="263">
        <f>SUM(E177:E179)</f>
        <v>0</v>
      </c>
      <c r="F176" s="264">
        <f t="shared" si="9"/>
        <v>0</v>
      </c>
      <c r="G176" s="265">
        <f>SUM(G177:G179)</f>
        <v>0</v>
      </c>
      <c r="H176" s="262">
        <f>SUM(H177:H179)</f>
        <v>0</v>
      </c>
      <c r="I176" s="266">
        <f t="shared" si="10"/>
        <v>0</v>
      </c>
      <c r="J176" s="265">
        <f>SUM(J177:J179)</f>
        <v>0</v>
      </c>
      <c r="K176" s="262">
        <f>SUM(K177:K179)</f>
        <v>0</v>
      </c>
      <c r="L176" s="266">
        <f t="shared" si="11"/>
        <v>0</v>
      </c>
      <c r="M176" s="267">
        <f>SUM(M177:M179)</f>
        <v>0</v>
      </c>
      <c r="N176" s="263">
        <f>SUM(N177:N179)</f>
        <v>0</v>
      </c>
      <c r="O176" s="266">
        <f t="shared" si="12"/>
        <v>0</v>
      </c>
      <c r="P176" s="64"/>
      <c r="R176" s="44"/>
      <c r="S176" s="44"/>
      <c r="T176" s="44"/>
    </row>
    <row r="177" spans="1:20" ht="24">
      <c r="A177" s="66">
        <v>3261</v>
      </c>
      <c r="B177" s="115" t="s">
        <v>184</v>
      </c>
      <c r="C177" s="116">
        <f t="shared" si="8"/>
        <v>0</v>
      </c>
      <c r="D177" s="122"/>
      <c r="E177" s="243"/>
      <c r="F177" s="244">
        <f t="shared" si="9"/>
        <v>0</v>
      </c>
      <c r="G177" s="122"/>
      <c r="H177" s="123"/>
      <c r="I177" s="124">
        <f t="shared" si="10"/>
        <v>0</v>
      </c>
      <c r="J177" s="122"/>
      <c r="K177" s="123"/>
      <c r="L177" s="124">
        <f t="shared" si="11"/>
        <v>0</v>
      </c>
      <c r="M177" s="245"/>
      <c r="N177" s="243"/>
      <c r="O177" s="124">
        <f t="shared" si="12"/>
        <v>0</v>
      </c>
      <c r="P177" s="74"/>
      <c r="R177" s="44"/>
      <c r="S177" s="44"/>
      <c r="T177" s="44"/>
    </row>
    <row r="178" spans="1:20" ht="36">
      <c r="A178" s="66">
        <v>3262</v>
      </c>
      <c r="B178" s="115" t="s">
        <v>185</v>
      </c>
      <c r="C178" s="116">
        <f t="shared" si="8"/>
        <v>0</v>
      </c>
      <c r="D178" s="122"/>
      <c r="E178" s="243"/>
      <c r="F178" s="244">
        <f t="shared" si="9"/>
        <v>0</v>
      </c>
      <c r="G178" s="122"/>
      <c r="H178" s="123"/>
      <c r="I178" s="124">
        <f t="shared" si="10"/>
        <v>0</v>
      </c>
      <c r="J178" s="122"/>
      <c r="K178" s="123"/>
      <c r="L178" s="124">
        <f t="shared" si="11"/>
        <v>0</v>
      </c>
      <c r="M178" s="245"/>
      <c r="N178" s="243"/>
      <c r="O178" s="124">
        <f t="shared" si="12"/>
        <v>0</v>
      </c>
      <c r="P178" s="74"/>
      <c r="R178" s="44"/>
      <c r="S178" s="44"/>
      <c r="T178" s="44"/>
    </row>
    <row r="179" spans="1:20" ht="24">
      <c r="A179" s="66">
        <v>3263</v>
      </c>
      <c r="B179" s="115" t="s">
        <v>186</v>
      </c>
      <c r="C179" s="116">
        <f t="shared" si="8"/>
        <v>0</v>
      </c>
      <c r="D179" s="122"/>
      <c r="E179" s="243"/>
      <c r="F179" s="244">
        <f t="shared" si="9"/>
        <v>0</v>
      </c>
      <c r="G179" s="122"/>
      <c r="H179" s="123"/>
      <c r="I179" s="124">
        <f t="shared" si="10"/>
        <v>0</v>
      </c>
      <c r="J179" s="122"/>
      <c r="K179" s="123"/>
      <c r="L179" s="124">
        <f t="shared" si="11"/>
        <v>0</v>
      </c>
      <c r="M179" s="245"/>
      <c r="N179" s="243"/>
      <c r="O179" s="124">
        <f t="shared" si="12"/>
        <v>0</v>
      </c>
      <c r="P179" s="74"/>
      <c r="R179" s="44"/>
      <c r="S179" s="44"/>
      <c r="T179" s="44"/>
    </row>
    <row r="180" spans="1:20" ht="84">
      <c r="A180" s="260">
        <v>3290</v>
      </c>
      <c r="B180" s="104" t="s">
        <v>187</v>
      </c>
      <c r="C180" s="116">
        <f aca="true" t="shared" si="14" ref="C180:C256">F180+I180+L180+O180</f>
        <v>0</v>
      </c>
      <c r="D180" s="265">
        <f>SUM(D181:D184)</f>
        <v>0</v>
      </c>
      <c r="E180" s="263">
        <f>SUM(E181:E184)</f>
        <v>0</v>
      </c>
      <c r="F180" s="264">
        <f t="shared" si="9"/>
        <v>0</v>
      </c>
      <c r="G180" s="265">
        <f>SUM(G181:G184)</f>
        <v>0</v>
      </c>
      <c r="H180" s="262">
        <f>SUM(H181:H184)</f>
        <v>0</v>
      </c>
      <c r="I180" s="266">
        <f t="shared" si="10"/>
        <v>0</v>
      </c>
      <c r="J180" s="265">
        <f>SUM(J181:J184)</f>
        <v>0</v>
      </c>
      <c r="K180" s="262">
        <f>SUM(K181:K184)</f>
        <v>0</v>
      </c>
      <c r="L180" s="266">
        <f t="shared" si="11"/>
        <v>0</v>
      </c>
      <c r="M180" s="284">
        <f>SUM(M181:M184)</f>
        <v>0</v>
      </c>
      <c r="N180" s="285">
        <f>SUM(N181:N184)</f>
        <v>0</v>
      </c>
      <c r="O180" s="286">
        <f t="shared" si="12"/>
        <v>0</v>
      </c>
      <c r="P180" s="287"/>
      <c r="R180" s="44"/>
      <c r="S180" s="44"/>
      <c r="T180" s="44"/>
    </row>
    <row r="181" spans="1:20" ht="72">
      <c r="A181" s="66">
        <v>3291</v>
      </c>
      <c r="B181" s="115" t="s">
        <v>188</v>
      </c>
      <c r="C181" s="116">
        <f t="shared" si="14"/>
        <v>0</v>
      </c>
      <c r="D181" s="122"/>
      <c r="E181" s="243"/>
      <c r="F181" s="244">
        <f aca="true" t="shared" si="15" ref="F181:F244">D181+E181</f>
        <v>0</v>
      </c>
      <c r="G181" s="122"/>
      <c r="H181" s="123"/>
      <c r="I181" s="124">
        <f aca="true" t="shared" si="16" ref="I181:I244">G181+H181</f>
        <v>0</v>
      </c>
      <c r="J181" s="122"/>
      <c r="K181" s="123"/>
      <c r="L181" s="124">
        <f aca="true" t="shared" si="17" ref="L181:L244">J181+K181</f>
        <v>0</v>
      </c>
      <c r="M181" s="245"/>
      <c r="N181" s="243"/>
      <c r="O181" s="124">
        <f aca="true" t="shared" si="18" ref="O181:O244">M181+N181</f>
        <v>0</v>
      </c>
      <c r="P181" s="74"/>
      <c r="R181" s="44"/>
      <c r="S181" s="44"/>
      <c r="T181" s="44"/>
    </row>
    <row r="182" spans="1:20" ht="72">
      <c r="A182" s="66">
        <v>3292</v>
      </c>
      <c r="B182" s="115" t="s">
        <v>189</v>
      </c>
      <c r="C182" s="116">
        <f t="shared" si="14"/>
        <v>0</v>
      </c>
      <c r="D182" s="122"/>
      <c r="E182" s="243"/>
      <c r="F182" s="244">
        <f t="shared" si="15"/>
        <v>0</v>
      </c>
      <c r="G182" s="122"/>
      <c r="H182" s="123"/>
      <c r="I182" s="124">
        <f t="shared" si="16"/>
        <v>0</v>
      </c>
      <c r="J182" s="122"/>
      <c r="K182" s="123"/>
      <c r="L182" s="124">
        <f t="shared" si="17"/>
        <v>0</v>
      </c>
      <c r="M182" s="245"/>
      <c r="N182" s="243"/>
      <c r="O182" s="124">
        <f t="shared" si="18"/>
        <v>0</v>
      </c>
      <c r="P182" s="74"/>
      <c r="R182" s="44"/>
      <c r="S182" s="44"/>
      <c r="T182" s="44"/>
    </row>
    <row r="183" spans="1:20" ht="72">
      <c r="A183" s="66">
        <v>3293</v>
      </c>
      <c r="B183" s="115" t="s">
        <v>190</v>
      </c>
      <c r="C183" s="116">
        <f t="shared" si="14"/>
        <v>0</v>
      </c>
      <c r="D183" s="122"/>
      <c r="E183" s="243"/>
      <c r="F183" s="244">
        <f t="shared" si="15"/>
        <v>0</v>
      </c>
      <c r="G183" s="122"/>
      <c r="H183" s="123"/>
      <c r="I183" s="124">
        <f t="shared" si="16"/>
        <v>0</v>
      </c>
      <c r="J183" s="122"/>
      <c r="K183" s="123"/>
      <c r="L183" s="124">
        <f t="shared" si="17"/>
        <v>0</v>
      </c>
      <c r="M183" s="245"/>
      <c r="N183" s="243"/>
      <c r="O183" s="124">
        <f t="shared" si="18"/>
        <v>0</v>
      </c>
      <c r="P183" s="74"/>
      <c r="R183" s="44"/>
      <c r="S183" s="44"/>
      <c r="T183" s="44"/>
    </row>
    <row r="184" spans="1:20" ht="60">
      <c r="A184" s="288">
        <v>3294</v>
      </c>
      <c r="B184" s="115" t="s">
        <v>191</v>
      </c>
      <c r="C184" s="289">
        <f t="shared" si="14"/>
        <v>0</v>
      </c>
      <c r="D184" s="293"/>
      <c r="E184" s="291"/>
      <c r="F184" s="292">
        <f t="shared" si="15"/>
        <v>0</v>
      </c>
      <c r="G184" s="293"/>
      <c r="H184" s="290"/>
      <c r="I184" s="294">
        <f t="shared" si="16"/>
        <v>0</v>
      </c>
      <c r="J184" s="293"/>
      <c r="K184" s="290"/>
      <c r="L184" s="294">
        <f t="shared" si="17"/>
        <v>0</v>
      </c>
      <c r="M184" s="295"/>
      <c r="N184" s="291"/>
      <c r="O184" s="294">
        <f t="shared" si="18"/>
        <v>0</v>
      </c>
      <c r="P184" s="287"/>
      <c r="R184" s="44"/>
      <c r="S184" s="44"/>
      <c r="T184" s="44"/>
    </row>
    <row r="185" spans="1:20" ht="48">
      <c r="A185" s="143">
        <v>3300</v>
      </c>
      <c r="B185" s="283" t="s">
        <v>192</v>
      </c>
      <c r="C185" s="296">
        <f t="shared" si="14"/>
        <v>0</v>
      </c>
      <c r="D185" s="299">
        <f>SUM(D186:D187)</f>
        <v>0</v>
      </c>
      <c r="E185" s="230">
        <f>SUM(E186:E187)</f>
        <v>0</v>
      </c>
      <c r="F185" s="298">
        <f t="shared" si="15"/>
        <v>0</v>
      </c>
      <c r="G185" s="299">
        <f>SUM(G186:G187)</f>
        <v>0</v>
      </c>
      <c r="H185" s="297">
        <f>SUM(H186:H187)</f>
        <v>0</v>
      </c>
      <c r="I185" s="231">
        <f t="shared" si="16"/>
        <v>0</v>
      </c>
      <c r="J185" s="299">
        <f>SUM(J186:J187)</f>
        <v>0</v>
      </c>
      <c r="K185" s="297">
        <f>SUM(K186:K187)</f>
        <v>0</v>
      </c>
      <c r="L185" s="231">
        <f t="shared" si="17"/>
        <v>0</v>
      </c>
      <c r="M185" s="229">
        <f>SUM(M186:M187)</f>
        <v>0</v>
      </c>
      <c r="N185" s="230">
        <f>SUM(N186:N187)</f>
        <v>0</v>
      </c>
      <c r="O185" s="231">
        <f t="shared" si="18"/>
        <v>0</v>
      </c>
      <c r="P185" s="232"/>
      <c r="R185" s="44"/>
      <c r="S185" s="44"/>
      <c r="T185" s="44"/>
    </row>
    <row r="186" spans="1:20" ht="48">
      <c r="A186" s="161">
        <v>3310</v>
      </c>
      <c r="B186" s="162" t="s">
        <v>193</v>
      </c>
      <c r="C186" s="174">
        <f t="shared" si="14"/>
        <v>0</v>
      </c>
      <c r="D186" s="256"/>
      <c r="E186" s="254"/>
      <c r="F186" s="255">
        <f t="shared" si="15"/>
        <v>0</v>
      </c>
      <c r="G186" s="256"/>
      <c r="H186" s="253"/>
      <c r="I186" s="257">
        <f t="shared" si="16"/>
        <v>0</v>
      </c>
      <c r="J186" s="256"/>
      <c r="K186" s="253"/>
      <c r="L186" s="257">
        <f t="shared" si="17"/>
        <v>0</v>
      </c>
      <c r="M186" s="258"/>
      <c r="N186" s="254"/>
      <c r="O186" s="257">
        <f t="shared" si="18"/>
        <v>0</v>
      </c>
      <c r="P186" s="172"/>
      <c r="R186" s="44"/>
      <c r="S186" s="44"/>
      <c r="T186" s="44"/>
    </row>
    <row r="187" spans="1:20" ht="58.5" customHeight="1">
      <c r="A187" s="56">
        <v>3320</v>
      </c>
      <c r="B187" s="104" t="s">
        <v>194</v>
      </c>
      <c r="C187" s="105">
        <f t="shared" si="14"/>
        <v>0</v>
      </c>
      <c r="D187" s="111"/>
      <c r="E187" s="240"/>
      <c r="F187" s="241">
        <f t="shared" si="15"/>
        <v>0</v>
      </c>
      <c r="G187" s="111"/>
      <c r="H187" s="112"/>
      <c r="I187" s="113">
        <f t="shared" si="16"/>
        <v>0</v>
      </c>
      <c r="J187" s="111"/>
      <c r="K187" s="112"/>
      <c r="L187" s="113">
        <f t="shared" si="17"/>
        <v>0</v>
      </c>
      <c r="M187" s="242"/>
      <c r="N187" s="240"/>
      <c r="O187" s="113">
        <f t="shared" si="18"/>
        <v>0</v>
      </c>
      <c r="P187" s="64"/>
      <c r="R187" s="44"/>
      <c r="S187" s="44"/>
      <c r="T187" s="44"/>
    </row>
    <row r="188" spans="1:20" ht="12">
      <c r="A188" s="300">
        <v>4000</v>
      </c>
      <c r="B188" s="217" t="s">
        <v>195</v>
      </c>
      <c r="C188" s="218">
        <f t="shared" si="14"/>
        <v>0</v>
      </c>
      <c r="D188" s="222">
        <f>SUM(D189,D192)</f>
        <v>0</v>
      </c>
      <c r="E188" s="220">
        <f>SUM(E189,E192)</f>
        <v>0</v>
      </c>
      <c r="F188" s="221">
        <f t="shared" si="15"/>
        <v>0</v>
      </c>
      <c r="G188" s="222">
        <f>SUM(G189,G192)</f>
        <v>0</v>
      </c>
      <c r="H188" s="219">
        <f>SUM(H189,H192)</f>
        <v>0</v>
      </c>
      <c r="I188" s="223">
        <f t="shared" si="16"/>
        <v>0</v>
      </c>
      <c r="J188" s="222">
        <f>SUM(J189,J192)</f>
        <v>0</v>
      </c>
      <c r="K188" s="219">
        <f>SUM(K189,K192)</f>
        <v>0</v>
      </c>
      <c r="L188" s="223">
        <f t="shared" si="17"/>
        <v>0</v>
      </c>
      <c r="M188" s="224">
        <f>SUM(M189,M192)</f>
        <v>0</v>
      </c>
      <c r="N188" s="220">
        <f>SUM(N189,N192)</f>
        <v>0</v>
      </c>
      <c r="O188" s="223">
        <f t="shared" si="18"/>
        <v>0</v>
      </c>
      <c r="P188" s="225"/>
      <c r="R188" s="44"/>
      <c r="S188" s="44"/>
      <c r="T188" s="44"/>
    </row>
    <row r="189" spans="1:20" ht="24">
      <c r="A189" s="301">
        <v>4200</v>
      </c>
      <c r="B189" s="226" t="s">
        <v>196</v>
      </c>
      <c r="C189" s="89">
        <f t="shared" si="14"/>
        <v>0</v>
      </c>
      <c r="D189" s="100">
        <f>SUM(D190,D191)</f>
        <v>0</v>
      </c>
      <c r="E189" s="227">
        <f>SUM(E190,E191)</f>
        <v>0</v>
      </c>
      <c r="F189" s="228">
        <f t="shared" si="15"/>
        <v>0</v>
      </c>
      <c r="G189" s="100">
        <f>SUM(G190,G191)</f>
        <v>0</v>
      </c>
      <c r="H189" s="101">
        <f>SUM(H190,H191)</f>
        <v>0</v>
      </c>
      <c r="I189" s="102">
        <f t="shared" si="16"/>
        <v>0</v>
      </c>
      <c r="J189" s="100">
        <f>SUM(J190,J191)</f>
        <v>0</v>
      </c>
      <c r="K189" s="101">
        <f>SUM(K190,K191)</f>
        <v>0</v>
      </c>
      <c r="L189" s="102">
        <f t="shared" si="17"/>
        <v>0</v>
      </c>
      <c r="M189" s="259">
        <f>SUM(M190,M191)</f>
        <v>0</v>
      </c>
      <c r="N189" s="227">
        <f>SUM(N190,N191)</f>
        <v>0</v>
      </c>
      <c r="O189" s="102">
        <f t="shared" si="18"/>
        <v>0</v>
      </c>
      <c r="P189" s="98"/>
      <c r="R189" s="44"/>
      <c r="S189" s="44"/>
      <c r="T189" s="44"/>
    </row>
    <row r="190" spans="1:20" ht="36">
      <c r="A190" s="260">
        <v>4240</v>
      </c>
      <c r="B190" s="104" t="s">
        <v>197</v>
      </c>
      <c r="C190" s="105">
        <f t="shared" si="14"/>
        <v>0</v>
      </c>
      <c r="D190" s="111"/>
      <c r="E190" s="240"/>
      <c r="F190" s="241">
        <f t="shared" si="15"/>
        <v>0</v>
      </c>
      <c r="G190" s="111"/>
      <c r="H190" s="112"/>
      <c r="I190" s="113">
        <f t="shared" si="16"/>
        <v>0</v>
      </c>
      <c r="J190" s="111"/>
      <c r="K190" s="112"/>
      <c r="L190" s="113">
        <f t="shared" si="17"/>
        <v>0</v>
      </c>
      <c r="M190" s="242"/>
      <c r="N190" s="240"/>
      <c r="O190" s="113">
        <f t="shared" si="18"/>
        <v>0</v>
      </c>
      <c r="P190" s="64"/>
      <c r="R190" s="44"/>
      <c r="S190" s="44"/>
      <c r="T190" s="44"/>
    </row>
    <row r="191" spans="1:20" ht="24">
      <c r="A191" s="246">
        <v>4250</v>
      </c>
      <c r="B191" s="115" t="s">
        <v>198</v>
      </c>
      <c r="C191" s="116">
        <f t="shared" si="14"/>
        <v>0</v>
      </c>
      <c r="D191" s="122"/>
      <c r="E191" s="243"/>
      <c r="F191" s="244">
        <f t="shared" si="15"/>
        <v>0</v>
      </c>
      <c r="G191" s="122"/>
      <c r="H191" s="123"/>
      <c r="I191" s="124">
        <f t="shared" si="16"/>
        <v>0</v>
      </c>
      <c r="J191" s="122"/>
      <c r="K191" s="123"/>
      <c r="L191" s="124">
        <f t="shared" si="17"/>
        <v>0</v>
      </c>
      <c r="M191" s="245"/>
      <c r="N191" s="243"/>
      <c r="O191" s="124">
        <f t="shared" si="18"/>
        <v>0</v>
      </c>
      <c r="P191" s="74"/>
      <c r="R191" s="44"/>
      <c r="S191" s="44"/>
      <c r="T191" s="44"/>
    </row>
    <row r="192" spans="1:20" ht="12">
      <c r="A192" s="88">
        <v>4300</v>
      </c>
      <c r="B192" s="226" t="s">
        <v>199</v>
      </c>
      <c r="C192" s="89">
        <f t="shared" si="14"/>
        <v>0</v>
      </c>
      <c r="D192" s="100">
        <f>SUM(D193)</f>
        <v>0</v>
      </c>
      <c r="E192" s="227">
        <f>SUM(E193)</f>
        <v>0</v>
      </c>
      <c r="F192" s="228">
        <f t="shared" si="15"/>
        <v>0</v>
      </c>
      <c r="G192" s="100">
        <f>SUM(G193)</f>
        <v>0</v>
      </c>
      <c r="H192" s="101">
        <f>SUM(H193)</f>
        <v>0</v>
      </c>
      <c r="I192" s="102">
        <f t="shared" si="16"/>
        <v>0</v>
      </c>
      <c r="J192" s="100">
        <f>SUM(J193)</f>
        <v>0</v>
      </c>
      <c r="K192" s="101">
        <f>SUM(K193)</f>
        <v>0</v>
      </c>
      <c r="L192" s="102">
        <f t="shared" si="17"/>
        <v>0</v>
      </c>
      <c r="M192" s="259">
        <f>SUM(M193)</f>
        <v>0</v>
      </c>
      <c r="N192" s="227">
        <f>SUM(N193)</f>
        <v>0</v>
      </c>
      <c r="O192" s="102">
        <f t="shared" si="18"/>
        <v>0</v>
      </c>
      <c r="P192" s="98"/>
      <c r="R192" s="44"/>
      <c r="S192" s="44"/>
      <c r="T192" s="44"/>
    </row>
    <row r="193" spans="1:20" ht="24">
      <c r="A193" s="260">
        <v>4310</v>
      </c>
      <c r="B193" s="104" t="s">
        <v>200</v>
      </c>
      <c r="C193" s="105">
        <f t="shared" si="14"/>
        <v>0</v>
      </c>
      <c r="D193" s="265">
        <f>SUM(D194:D194)</f>
        <v>0</v>
      </c>
      <c r="E193" s="263">
        <f>SUM(E194:E194)</f>
        <v>0</v>
      </c>
      <c r="F193" s="264">
        <f t="shared" si="15"/>
        <v>0</v>
      </c>
      <c r="G193" s="265">
        <f>SUM(G194:G194)</f>
        <v>0</v>
      </c>
      <c r="H193" s="262">
        <f>SUM(H194:H194)</f>
        <v>0</v>
      </c>
      <c r="I193" s="266">
        <f t="shared" si="16"/>
        <v>0</v>
      </c>
      <c r="J193" s="265">
        <f>SUM(J194:J194)</f>
        <v>0</v>
      </c>
      <c r="K193" s="262">
        <f>SUM(K194:K194)</f>
        <v>0</v>
      </c>
      <c r="L193" s="266">
        <f t="shared" si="17"/>
        <v>0</v>
      </c>
      <c r="M193" s="267">
        <f>SUM(M194:M194)</f>
        <v>0</v>
      </c>
      <c r="N193" s="263">
        <f>SUM(N194:N194)</f>
        <v>0</v>
      </c>
      <c r="O193" s="266">
        <f t="shared" si="18"/>
        <v>0</v>
      </c>
      <c r="P193" s="64"/>
      <c r="R193" s="44"/>
      <c r="S193" s="44"/>
      <c r="T193" s="44"/>
    </row>
    <row r="194" spans="1:20" ht="36">
      <c r="A194" s="66">
        <v>4311</v>
      </c>
      <c r="B194" s="115" t="s">
        <v>201</v>
      </c>
      <c r="C194" s="116">
        <f t="shared" si="14"/>
        <v>0</v>
      </c>
      <c r="D194" s="122"/>
      <c r="E194" s="243"/>
      <c r="F194" s="244">
        <f t="shared" si="15"/>
        <v>0</v>
      </c>
      <c r="G194" s="122"/>
      <c r="H194" s="123"/>
      <c r="I194" s="124">
        <f t="shared" si="16"/>
        <v>0</v>
      </c>
      <c r="J194" s="122"/>
      <c r="K194" s="123"/>
      <c r="L194" s="124">
        <f t="shared" si="17"/>
        <v>0</v>
      </c>
      <c r="M194" s="245"/>
      <c r="N194" s="243"/>
      <c r="O194" s="124">
        <f t="shared" si="18"/>
        <v>0</v>
      </c>
      <c r="P194" s="74"/>
      <c r="R194" s="44"/>
      <c r="S194" s="44"/>
      <c r="T194" s="44"/>
    </row>
    <row r="195" spans="1:20" s="32" customFormat="1" ht="24">
      <c r="A195" s="302"/>
      <c r="B195" s="26" t="s">
        <v>202</v>
      </c>
      <c r="C195" s="210">
        <f t="shared" si="14"/>
        <v>6459</v>
      </c>
      <c r="D195" s="214">
        <f>SUM(D196,D231,D269)</f>
        <v>4517</v>
      </c>
      <c r="E195" s="212">
        <f>SUM(E196,E231,E269)</f>
        <v>0</v>
      </c>
      <c r="F195" s="213">
        <f t="shared" si="15"/>
        <v>4517</v>
      </c>
      <c r="G195" s="214">
        <f>SUM(G196,G231,G269)</f>
        <v>250</v>
      </c>
      <c r="H195" s="211">
        <f>SUM(H196,H231,H269)</f>
        <v>0</v>
      </c>
      <c r="I195" s="215">
        <f t="shared" si="16"/>
        <v>250</v>
      </c>
      <c r="J195" s="214">
        <f>SUM(J196,J231,J269)</f>
        <v>1692</v>
      </c>
      <c r="K195" s="211">
        <f>SUM(K196,K231,K269)</f>
        <v>0</v>
      </c>
      <c r="L195" s="215">
        <f t="shared" si="17"/>
        <v>1692</v>
      </c>
      <c r="M195" s="303">
        <f>SUM(M196,M231,M269)</f>
        <v>0</v>
      </c>
      <c r="N195" s="304">
        <f>SUM(N196,N231,N269)</f>
        <v>0</v>
      </c>
      <c r="O195" s="305">
        <f t="shared" si="18"/>
        <v>0</v>
      </c>
      <c r="P195" s="306"/>
      <c r="R195" s="44"/>
      <c r="S195" s="44"/>
      <c r="T195" s="44"/>
    </row>
    <row r="196" spans="1:20" ht="12">
      <c r="A196" s="217">
        <v>5000</v>
      </c>
      <c r="B196" s="217" t="s">
        <v>203</v>
      </c>
      <c r="C196" s="218">
        <f>F196+I196+L196+O196</f>
        <v>4767</v>
      </c>
      <c r="D196" s="222">
        <f>D197+D205</f>
        <v>4517</v>
      </c>
      <c r="E196" s="220">
        <f>E197+E205</f>
        <v>0</v>
      </c>
      <c r="F196" s="221">
        <f t="shared" si="15"/>
        <v>4517</v>
      </c>
      <c r="G196" s="222">
        <f>G197+G205</f>
        <v>250</v>
      </c>
      <c r="H196" s="219">
        <f>H197+H205</f>
        <v>0</v>
      </c>
      <c r="I196" s="223">
        <f t="shared" si="16"/>
        <v>250</v>
      </c>
      <c r="J196" s="222">
        <f>J197+J205</f>
        <v>0</v>
      </c>
      <c r="K196" s="219">
        <f>K197+K205</f>
        <v>0</v>
      </c>
      <c r="L196" s="223">
        <f t="shared" si="17"/>
        <v>0</v>
      </c>
      <c r="M196" s="224">
        <f>M197+M205</f>
        <v>0</v>
      </c>
      <c r="N196" s="220">
        <f>N197+N205</f>
        <v>0</v>
      </c>
      <c r="O196" s="223">
        <f t="shared" si="18"/>
        <v>0</v>
      </c>
      <c r="P196" s="225"/>
      <c r="R196" s="44"/>
      <c r="S196" s="44"/>
      <c r="T196" s="44"/>
    </row>
    <row r="197" spans="1:20" ht="12">
      <c r="A197" s="88">
        <v>5100</v>
      </c>
      <c r="B197" s="226" t="s">
        <v>204</v>
      </c>
      <c r="C197" s="89">
        <f t="shared" si="14"/>
        <v>975</v>
      </c>
      <c r="D197" s="100">
        <f>D198+D199+D202+D203+D204</f>
        <v>975</v>
      </c>
      <c r="E197" s="227">
        <f>E198+E199+E202+E203+E204</f>
        <v>0</v>
      </c>
      <c r="F197" s="228">
        <f t="shared" si="15"/>
        <v>975</v>
      </c>
      <c r="G197" s="100">
        <f>G198+G199+G202+G203+G204</f>
        <v>0</v>
      </c>
      <c r="H197" s="101">
        <f>H198+H199+H202+H203+H204</f>
        <v>0</v>
      </c>
      <c r="I197" s="102">
        <f t="shared" si="16"/>
        <v>0</v>
      </c>
      <c r="J197" s="100">
        <f>J198+J199+J202+J203+J204</f>
        <v>0</v>
      </c>
      <c r="K197" s="101">
        <f>K198+K199+K202+K203+K204</f>
        <v>0</v>
      </c>
      <c r="L197" s="102">
        <f t="shared" si="17"/>
        <v>0</v>
      </c>
      <c r="M197" s="259">
        <f>M198+M199+M202+M203+M204</f>
        <v>0</v>
      </c>
      <c r="N197" s="227">
        <f>N198+N199+N202+N203+N204</f>
        <v>0</v>
      </c>
      <c r="O197" s="102">
        <f t="shared" si="18"/>
        <v>0</v>
      </c>
      <c r="P197" s="98"/>
      <c r="R197" s="44"/>
      <c r="S197" s="44"/>
      <c r="T197" s="44"/>
    </row>
    <row r="198" spans="1:20" ht="12">
      <c r="A198" s="260">
        <v>5110</v>
      </c>
      <c r="B198" s="104" t="s">
        <v>205</v>
      </c>
      <c r="C198" s="105">
        <f t="shared" si="14"/>
        <v>0</v>
      </c>
      <c r="D198" s="111"/>
      <c r="E198" s="240"/>
      <c r="F198" s="241">
        <f t="shared" si="15"/>
        <v>0</v>
      </c>
      <c r="G198" s="111"/>
      <c r="H198" s="112"/>
      <c r="I198" s="113">
        <f t="shared" si="16"/>
        <v>0</v>
      </c>
      <c r="J198" s="111"/>
      <c r="K198" s="112"/>
      <c r="L198" s="113">
        <f t="shared" si="17"/>
        <v>0</v>
      </c>
      <c r="M198" s="242"/>
      <c r="N198" s="240"/>
      <c r="O198" s="113">
        <f t="shared" si="18"/>
        <v>0</v>
      </c>
      <c r="P198" s="64"/>
      <c r="R198" s="44"/>
      <c r="S198" s="44"/>
      <c r="T198" s="44"/>
    </row>
    <row r="199" spans="1:20" ht="24">
      <c r="A199" s="246">
        <v>5120</v>
      </c>
      <c r="B199" s="115" t="s">
        <v>206</v>
      </c>
      <c r="C199" s="116">
        <f t="shared" si="14"/>
        <v>975</v>
      </c>
      <c r="D199" s="250">
        <f>D200+D201</f>
        <v>975</v>
      </c>
      <c r="E199" s="248">
        <f>E200+E201</f>
        <v>0</v>
      </c>
      <c r="F199" s="249">
        <f t="shared" si="15"/>
        <v>975</v>
      </c>
      <c r="G199" s="250">
        <f>G200+G201</f>
        <v>0</v>
      </c>
      <c r="H199" s="247">
        <f>H200+H201</f>
        <v>0</v>
      </c>
      <c r="I199" s="251">
        <f t="shared" si="16"/>
        <v>0</v>
      </c>
      <c r="J199" s="250">
        <f>J200+J201</f>
        <v>0</v>
      </c>
      <c r="K199" s="247">
        <f>K200+K201</f>
        <v>0</v>
      </c>
      <c r="L199" s="251">
        <f t="shared" si="17"/>
        <v>0</v>
      </c>
      <c r="M199" s="252">
        <f>M200+M201</f>
        <v>0</v>
      </c>
      <c r="N199" s="248">
        <f>N200+N201</f>
        <v>0</v>
      </c>
      <c r="O199" s="251">
        <f t="shared" si="18"/>
        <v>0</v>
      </c>
      <c r="P199" s="74"/>
      <c r="R199" s="44"/>
      <c r="S199" s="44"/>
      <c r="T199" s="44"/>
    </row>
    <row r="200" spans="1:20" ht="12">
      <c r="A200" s="66">
        <v>5121</v>
      </c>
      <c r="B200" s="115" t="s">
        <v>207</v>
      </c>
      <c r="C200" s="116">
        <f t="shared" si="14"/>
        <v>975</v>
      </c>
      <c r="D200" s="122">
        <f>425+550</f>
        <v>975</v>
      </c>
      <c r="E200" s="243"/>
      <c r="F200" s="244">
        <f t="shared" si="15"/>
        <v>975</v>
      </c>
      <c r="G200" s="122"/>
      <c r="H200" s="123"/>
      <c r="I200" s="124">
        <f t="shared" si="16"/>
        <v>0</v>
      </c>
      <c r="J200" s="122"/>
      <c r="K200" s="123"/>
      <c r="L200" s="124">
        <f t="shared" si="17"/>
        <v>0</v>
      </c>
      <c r="M200" s="245"/>
      <c r="N200" s="243"/>
      <c r="O200" s="124">
        <f t="shared" si="18"/>
        <v>0</v>
      </c>
      <c r="P200" s="74"/>
      <c r="R200" s="44"/>
      <c r="S200" s="44"/>
      <c r="T200" s="44"/>
    </row>
    <row r="201" spans="1:20" ht="35.25" customHeight="1">
      <c r="A201" s="66">
        <v>5129</v>
      </c>
      <c r="B201" s="115" t="s">
        <v>208</v>
      </c>
      <c r="C201" s="116">
        <f t="shared" si="14"/>
        <v>0</v>
      </c>
      <c r="D201" s="122"/>
      <c r="E201" s="243"/>
      <c r="F201" s="244">
        <f t="shared" si="15"/>
        <v>0</v>
      </c>
      <c r="G201" s="122"/>
      <c r="H201" s="123"/>
      <c r="I201" s="124">
        <f t="shared" si="16"/>
        <v>0</v>
      </c>
      <c r="J201" s="122"/>
      <c r="K201" s="123"/>
      <c r="L201" s="124">
        <f t="shared" si="17"/>
        <v>0</v>
      </c>
      <c r="M201" s="245"/>
      <c r="N201" s="243"/>
      <c r="O201" s="124">
        <f t="shared" si="18"/>
        <v>0</v>
      </c>
      <c r="P201" s="74"/>
      <c r="R201" s="44"/>
      <c r="S201" s="44"/>
      <c r="T201" s="44"/>
    </row>
    <row r="202" spans="1:20" ht="12">
      <c r="A202" s="246">
        <v>5130</v>
      </c>
      <c r="B202" s="115" t="s">
        <v>209</v>
      </c>
      <c r="C202" s="116">
        <f t="shared" si="14"/>
        <v>0</v>
      </c>
      <c r="D202" s="122"/>
      <c r="E202" s="243"/>
      <c r="F202" s="244">
        <f t="shared" si="15"/>
        <v>0</v>
      </c>
      <c r="G202" s="122"/>
      <c r="H202" s="123"/>
      <c r="I202" s="124">
        <f t="shared" si="16"/>
        <v>0</v>
      </c>
      <c r="J202" s="122"/>
      <c r="K202" s="123"/>
      <c r="L202" s="124">
        <f t="shared" si="17"/>
        <v>0</v>
      </c>
      <c r="M202" s="245"/>
      <c r="N202" s="243"/>
      <c r="O202" s="124">
        <f t="shared" si="18"/>
        <v>0</v>
      </c>
      <c r="P202" s="74"/>
      <c r="R202" s="44"/>
      <c r="S202" s="44"/>
      <c r="T202" s="44"/>
    </row>
    <row r="203" spans="1:20" ht="12">
      <c r="A203" s="246">
        <v>5140</v>
      </c>
      <c r="B203" s="115" t="s">
        <v>210</v>
      </c>
      <c r="C203" s="116">
        <f t="shared" si="14"/>
        <v>0</v>
      </c>
      <c r="D203" s="122"/>
      <c r="E203" s="243"/>
      <c r="F203" s="244">
        <f t="shared" si="15"/>
        <v>0</v>
      </c>
      <c r="G203" s="122"/>
      <c r="H203" s="123"/>
      <c r="I203" s="124">
        <f t="shared" si="16"/>
        <v>0</v>
      </c>
      <c r="J203" s="122"/>
      <c r="K203" s="123"/>
      <c r="L203" s="124">
        <f t="shared" si="17"/>
        <v>0</v>
      </c>
      <c r="M203" s="245"/>
      <c r="N203" s="243"/>
      <c r="O203" s="124">
        <f t="shared" si="18"/>
        <v>0</v>
      </c>
      <c r="P203" s="74"/>
      <c r="R203" s="44"/>
      <c r="S203" s="44"/>
      <c r="T203" s="44"/>
    </row>
    <row r="204" spans="1:20" ht="24">
      <c r="A204" s="246">
        <v>5170</v>
      </c>
      <c r="B204" s="115" t="s">
        <v>211</v>
      </c>
      <c r="C204" s="116">
        <f t="shared" si="14"/>
        <v>0</v>
      </c>
      <c r="D204" s="122"/>
      <c r="E204" s="243"/>
      <c r="F204" s="244">
        <f t="shared" si="15"/>
        <v>0</v>
      </c>
      <c r="G204" s="122"/>
      <c r="H204" s="123"/>
      <c r="I204" s="124">
        <f t="shared" si="16"/>
        <v>0</v>
      </c>
      <c r="J204" s="122"/>
      <c r="K204" s="123"/>
      <c r="L204" s="124">
        <f t="shared" si="17"/>
        <v>0</v>
      </c>
      <c r="M204" s="245"/>
      <c r="N204" s="243"/>
      <c r="O204" s="124">
        <f t="shared" si="18"/>
        <v>0</v>
      </c>
      <c r="P204" s="74"/>
      <c r="R204" s="44"/>
      <c r="S204" s="44"/>
      <c r="T204" s="44"/>
    </row>
    <row r="205" spans="1:20" ht="12">
      <c r="A205" s="88">
        <v>5200</v>
      </c>
      <c r="B205" s="226" t="s">
        <v>212</v>
      </c>
      <c r="C205" s="89">
        <f t="shared" si="14"/>
        <v>3792</v>
      </c>
      <c r="D205" s="100">
        <f>D206+D216+D217+D226+D227+D228+D230</f>
        <v>3542</v>
      </c>
      <c r="E205" s="227">
        <f>E206+E216+E217+E226+E227+E228+E230</f>
        <v>0</v>
      </c>
      <c r="F205" s="228">
        <f t="shared" si="15"/>
        <v>3542</v>
      </c>
      <c r="G205" s="100">
        <f>G206+G216+G217+G226+G227+G228+G230</f>
        <v>250</v>
      </c>
      <c r="H205" s="101">
        <f>H206+H216+H217+H226+H227+H228+H230</f>
        <v>0</v>
      </c>
      <c r="I205" s="102">
        <f t="shared" si="16"/>
        <v>250</v>
      </c>
      <c r="J205" s="100">
        <f>J206+J216+J217+J226+J227+J228+J230</f>
        <v>0</v>
      </c>
      <c r="K205" s="101">
        <f>K206+K216+K217+K226+K227+K228+K230</f>
        <v>0</v>
      </c>
      <c r="L205" s="102">
        <f t="shared" si="17"/>
        <v>0</v>
      </c>
      <c r="M205" s="259">
        <f>M206+M216+M217+M226+M227+M228+M230</f>
        <v>0</v>
      </c>
      <c r="N205" s="227">
        <f>N206+N216+N217+N226+N227+N228+N230</f>
        <v>0</v>
      </c>
      <c r="O205" s="102">
        <f t="shared" si="18"/>
        <v>0</v>
      </c>
      <c r="P205" s="98"/>
      <c r="R205" s="44"/>
      <c r="S205" s="44"/>
      <c r="T205" s="44"/>
    </row>
    <row r="206" spans="1:20" ht="12">
      <c r="A206" s="233">
        <v>5210</v>
      </c>
      <c r="B206" s="162" t="s">
        <v>213</v>
      </c>
      <c r="C206" s="174">
        <f t="shared" si="14"/>
        <v>0</v>
      </c>
      <c r="D206" s="237">
        <f>SUM(D207:D215)</f>
        <v>0</v>
      </c>
      <c r="E206" s="235">
        <f>SUM(E207:E215)</f>
        <v>0</v>
      </c>
      <c r="F206" s="236">
        <f t="shared" si="15"/>
        <v>0</v>
      </c>
      <c r="G206" s="237">
        <f>SUM(G207:G215)</f>
        <v>0</v>
      </c>
      <c r="H206" s="234">
        <f>SUM(H207:H215)</f>
        <v>0</v>
      </c>
      <c r="I206" s="238">
        <f t="shared" si="16"/>
        <v>0</v>
      </c>
      <c r="J206" s="237">
        <f>SUM(J207:J215)</f>
        <v>0</v>
      </c>
      <c r="K206" s="234">
        <f>SUM(K207:K215)</f>
        <v>0</v>
      </c>
      <c r="L206" s="238">
        <f t="shared" si="17"/>
        <v>0</v>
      </c>
      <c r="M206" s="239">
        <f>SUM(M207:M215)</f>
        <v>0</v>
      </c>
      <c r="N206" s="235">
        <f>SUM(N207:N215)</f>
        <v>0</v>
      </c>
      <c r="O206" s="238">
        <f t="shared" si="18"/>
        <v>0</v>
      </c>
      <c r="P206" s="172"/>
      <c r="R206" s="44"/>
      <c r="S206" s="44"/>
      <c r="T206" s="44"/>
    </row>
    <row r="207" spans="1:20" ht="12">
      <c r="A207" s="56">
        <v>5211</v>
      </c>
      <c r="B207" s="104" t="s">
        <v>214</v>
      </c>
      <c r="C207" s="116">
        <f t="shared" si="14"/>
        <v>0</v>
      </c>
      <c r="D207" s="111"/>
      <c r="E207" s="240"/>
      <c r="F207" s="241">
        <f t="shared" si="15"/>
        <v>0</v>
      </c>
      <c r="G207" s="111"/>
      <c r="H207" s="112"/>
      <c r="I207" s="113">
        <f t="shared" si="16"/>
        <v>0</v>
      </c>
      <c r="J207" s="111"/>
      <c r="K207" s="112"/>
      <c r="L207" s="113">
        <f t="shared" si="17"/>
        <v>0</v>
      </c>
      <c r="M207" s="242"/>
      <c r="N207" s="240"/>
      <c r="O207" s="113">
        <f t="shared" si="18"/>
        <v>0</v>
      </c>
      <c r="P207" s="64"/>
      <c r="R207" s="44"/>
      <c r="S207" s="44"/>
      <c r="T207" s="44"/>
    </row>
    <row r="208" spans="1:20" ht="12">
      <c r="A208" s="66">
        <v>5212</v>
      </c>
      <c r="B208" s="115" t="s">
        <v>215</v>
      </c>
      <c r="C208" s="116">
        <f t="shared" si="14"/>
        <v>0</v>
      </c>
      <c r="D208" s="122"/>
      <c r="E208" s="243"/>
      <c r="F208" s="244">
        <f t="shared" si="15"/>
        <v>0</v>
      </c>
      <c r="G208" s="122"/>
      <c r="H208" s="123"/>
      <c r="I208" s="124">
        <f t="shared" si="16"/>
        <v>0</v>
      </c>
      <c r="J208" s="122"/>
      <c r="K208" s="123"/>
      <c r="L208" s="124">
        <f t="shared" si="17"/>
        <v>0</v>
      </c>
      <c r="M208" s="245"/>
      <c r="N208" s="243"/>
      <c r="O208" s="124">
        <f t="shared" si="18"/>
        <v>0</v>
      </c>
      <c r="P208" s="74"/>
      <c r="R208" s="44"/>
      <c r="S208" s="44"/>
      <c r="T208" s="44"/>
    </row>
    <row r="209" spans="1:20" ht="12">
      <c r="A209" s="66">
        <v>5213</v>
      </c>
      <c r="B209" s="115" t="s">
        <v>216</v>
      </c>
      <c r="C209" s="116">
        <f t="shared" si="14"/>
        <v>0</v>
      </c>
      <c r="D209" s="122"/>
      <c r="E209" s="243"/>
      <c r="F209" s="244">
        <f t="shared" si="15"/>
        <v>0</v>
      </c>
      <c r="G209" s="122"/>
      <c r="H209" s="123"/>
      <c r="I209" s="124">
        <f t="shared" si="16"/>
        <v>0</v>
      </c>
      <c r="J209" s="122"/>
      <c r="K209" s="123"/>
      <c r="L209" s="124">
        <f t="shared" si="17"/>
        <v>0</v>
      </c>
      <c r="M209" s="245"/>
      <c r="N209" s="243"/>
      <c r="O209" s="124">
        <f t="shared" si="18"/>
        <v>0</v>
      </c>
      <c r="P209" s="74"/>
      <c r="R209" s="44"/>
      <c r="S209" s="44"/>
      <c r="T209" s="44"/>
    </row>
    <row r="210" spans="1:20" ht="12">
      <c r="A210" s="66">
        <v>5214</v>
      </c>
      <c r="B210" s="115" t="s">
        <v>217</v>
      </c>
      <c r="C210" s="116">
        <f t="shared" si="14"/>
        <v>0</v>
      </c>
      <c r="D210" s="122"/>
      <c r="E210" s="243"/>
      <c r="F210" s="244">
        <f t="shared" si="15"/>
        <v>0</v>
      </c>
      <c r="G210" s="122"/>
      <c r="H210" s="123"/>
      <c r="I210" s="124">
        <f t="shared" si="16"/>
        <v>0</v>
      </c>
      <c r="J210" s="122"/>
      <c r="K210" s="123"/>
      <c r="L210" s="124">
        <f t="shared" si="17"/>
        <v>0</v>
      </c>
      <c r="M210" s="245"/>
      <c r="N210" s="243"/>
      <c r="O210" s="124">
        <f t="shared" si="18"/>
        <v>0</v>
      </c>
      <c r="P210" s="74"/>
      <c r="R210" s="44"/>
      <c r="S210" s="44"/>
      <c r="T210" s="44"/>
    </row>
    <row r="211" spans="1:20" ht="12">
      <c r="A211" s="66">
        <v>5215</v>
      </c>
      <c r="B211" s="115" t="s">
        <v>218</v>
      </c>
      <c r="C211" s="116">
        <f t="shared" si="14"/>
        <v>0</v>
      </c>
      <c r="D211" s="122"/>
      <c r="E211" s="243"/>
      <c r="F211" s="244">
        <f t="shared" si="15"/>
        <v>0</v>
      </c>
      <c r="G211" s="122"/>
      <c r="H211" s="123"/>
      <c r="I211" s="124">
        <f t="shared" si="16"/>
        <v>0</v>
      </c>
      <c r="J211" s="122"/>
      <c r="K211" s="123"/>
      <c r="L211" s="124">
        <f t="shared" si="17"/>
        <v>0</v>
      </c>
      <c r="M211" s="245"/>
      <c r="N211" s="243"/>
      <c r="O211" s="124">
        <f t="shared" si="18"/>
        <v>0</v>
      </c>
      <c r="P211" s="74"/>
      <c r="R211" s="44"/>
      <c r="S211" s="44"/>
      <c r="T211" s="44"/>
    </row>
    <row r="212" spans="1:20" ht="24">
      <c r="A212" s="66">
        <v>5216</v>
      </c>
      <c r="B212" s="115" t="s">
        <v>219</v>
      </c>
      <c r="C212" s="116">
        <f t="shared" si="14"/>
        <v>0</v>
      </c>
      <c r="D212" s="122"/>
      <c r="E212" s="243"/>
      <c r="F212" s="244">
        <f t="shared" si="15"/>
        <v>0</v>
      </c>
      <c r="G212" s="122"/>
      <c r="H212" s="123"/>
      <c r="I212" s="124">
        <f t="shared" si="16"/>
        <v>0</v>
      </c>
      <c r="J212" s="122"/>
      <c r="K212" s="123"/>
      <c r="L212" s="124">
        <f t="shared" si="17"/>
        <v>0</v>
      </c>
      <c r="M212" s="245"/>
      <c r="N212" s="243"/>
      <c r="O212" s="124">
        <f t="shared" si="18"/>
        <v>0</v>
      </c>
      <c r="P212" s="74"/>
      <c r="R212" s="44"/>
      <c r="S212" s="44"/>
      <c r="T212" s="44"/>
    </row>
    <row r="213" spans="1:20" ht="12">
      <c r="A213" s="66">
        <v>5217</v>
      </c>
      <c r="B213" s="115" t="s">
        <v>220</v>
      </c>
      <c r="C213" s="116">
        <f t="shared" si="14"/>
        <v>0</v>
      </c>
      <c r="D213" s="122"/>
      <c r="E213" s="243"/>
      <c r="F213" s="244">
        <f t="shared" si="15"/>
        <v>0</v>
      </c>
      <c r="G213" s="122"/>
      <c r="H213" s="123"/>
      <c r="I213" s="124">
        <f t="shared" si="16"/>
        <v>0</v>
      </c>
      <c r="J213" s="122"/>
      <c r="K213" s="123"/>
      <c r="L213" s="124">
        <f t="shared" si="17"/>
        <v>0</v>
      </c>
      <c r="M213" s="245"/>
      <c r="N213" s="243"/>
      <c r="O213" s="124">
        <f t="shared" si="18"/>
        <v>0</v>
      </c>
      <c r="P213" s="74"/>
      <c r="R213" s="44"/>
      <c r="S213" s="44"/>
      <c r="T213" s="44"/>
    </row>
    <row r="214" spans="1:20" ht="12">
      <c r="A214" s="66">
        <v>5218</v>
      </c>
      <c r="B214" s="115" t="s">
        <v>221</v>
      </c>
      <c r="C214" s="116">
        <f t="shared" si="14"/>
        <v>0</v>
      </c>
      <c r="D214" s="122"/>
      <c r="E214" s="243"/>
      <c r="F214" s="244">
        <f t="shared" si="15"/>
        <v>0</v>
      </c>
      <c r="G214" s="122"/>
      <c r="H214" s="123"/>
      <c r="I214" s="124">
        <f t="shared" si="16"/>
        <v>0</v>
      </c>
      <c r="J214" s="122"/>
      <c r="K214" s="123"/>
      <c r="L214" s="124">
        <f t="shared" si="17"/>
        <v>0</v>
      </c>
      <c r="M214" s="245"/>
      <c r="N214" s="243"/>
      <c r="O214" s="124">
        <f t="shared" si="18"/>
        <v>0</v>
      </c>
      <c r="P214" s="74"/>
      <c r="R214" s="44"/>
      <c r="S214" s="44"/>
      <c r="T214" s="44"/>
    </row>
    <row r="215" spans="1:20" ht="12">
      <c r="A215" s="66">
        <v>5219</v>
      </c>
      <c r="B215" s="115" t="s">
        <v>222</v>
      </c>
      <c r="C215" s="116">
        <f t="shared" si="14"/>
        <v>0</v>
      </c>
      <c r="D215" s="122"/>
      <c r="E215" s="243"/>
      <c r="F215" s="244">
        <f t="shared" si="15"/>
        <v>0</v>
      </c>
      <c r="G215" s="122"/>
      <c r="H215" s="123"/>
      <c r="I215" s="124">
        <f t="shared" si="16"/>
        <v>0</v>
      </c>
      <c r="J215" s="122"/>
      <c r="K215" s="123"/>
      <c r="L215" s="124">
        <f t="shared" si="17"/>
        <v>0</v>
      </c>
      <c r="M215" s="245"/>
      <c r="N215" s="243"/>
      <c r="O215" s="124">
        <f t="shared" si="18"/>
        <v>0</v>
      </c>
      <c r="P215" s="74"/>
      <c r="R215" s="44"/>
      <c r="S215" s="44"/>
      <c r="T215" s="44"/>
    </row>
    <row r="216" spans="1:20" ht="13.5" customHeight="1">
      <c r="A216" s="246">
        <v>5220</v>
      </c>
      <c r="B216" s="115" t="s">
        <v>223</v>
      </c>
      <c r="C216" s="116">
        <f t="shared" si="14"/>
        <v>0</v>
      </c>
      <c r="D216" s="122"/>
      <c r="E216" s="243"/>
      <c r="F216" s="244">
        <f t="shared" si="15"/>
        <v>0</v>
      </c>
      <c r="G216" s="122"/>
      <c r="H216" s="123"/>
      <c r="I216" s="124">
        <f t="shared" si="16"/>
        <v>0</v>
      </c>
      <c r="J216" s="122"/>
      <c r="K216" s="123"/>
      <c r="L216" s="124">
        <f t="shared" si="17"/>
        <v>0</v>
      </c>
      <c r="M216" s="245"/>
      <c r="N216" s="243"/>
      <c r="O216" s="124">
        <f t="shared" si="18"/>
        <v>0</v>
      </c>
      <c r="P216" s="74"/>
      <c r="R216" s="44"/>
      <c r="S216" s="44"/>
      <c r="T216" s="44"/>
    </row>
    <row r="217" spans="1:20" ht="12">
      <c r="A217" s="246">
        <v>5230</v>
      </c>
      <c r="B217" s="115" t="s">
        <v>224</v>
      </c>
      <c r="C217" s="116">
        <f t="shared" si="14"/>
        <v>3792</v>
      </c>
      <c r="D217" s="250">
        <f>SUM(D218:D225)</f>
        <v>3542</v>
      </c>
      <c r="E217" s="248">
        <f>SUM(E218:E225)</f>
        <v>0</v>
      </c>
      <c r="F217" s="249">
        <f t="shared" si="15"/>
        <v>3542</v>
      </c>
      <c r="G217" s="250">
        <f>SUM(G218:G225)</f>
        <v>250</v>
      </c>
      <c r="H217" s="247">
        <f>SUM(H218:H225)</f>
        <v>0</v>
      </c>
      <c r="I217" s="251">
        <f t="shared" si="16"/>
        <v>250</v>
      </c>
      <c r="J217" s="250">
        <f>SUM(J218:J225)</f>
        <v>0</v>
      </c>
      <c r="K217" s="247">
        <f>SUM(K218:K225)</f>
        <v>0</v>
      </c>
      <c r="L217" s="251">
        <f t="shared" si="17"/>
        <v>0</v>
      </c>
      <c r="M217" s="252">
        <f>SUM(M218:M225)</f>
        <v>0</v>
      </c>
      <c r="N217" s="248">
        <f>SUM(N218:N225)</f>
        <v>0</v>
      </c>
      <c r="O217" s="251">
        <f t="shared" si="18"/>
        <v>0</v>
      </c>
      <c r="P217" s="74"/>
      <c r="R217" s="44"/>
      <c r="S217" s="44"/>
      <c r="T217" s="44"/>
    </row>
    <row r="218" spans="1:20" ht="12">
      <c r="A218" s="66">
        <v>5231</v>
      </c>
      <c r="B218" s="115" t="s">
        <v>225</v>
      </c>
      <c r="C218" s="116">
        <f t="shared" si="14"/>
        <v>0</v>
      </c>
      <c r="D218" s="122"/>
      <c r="E218" s="243"/>
      <c r="F218" s="244">
        <f t="shared" si="15"/>
        <v>0</v>
      </c>
      <c r="G218" s="122"/>
      <c r="H218" s="123"/>
      <c r="I218" s="124">
        <f t="shared" si="16"/>
        <v>0</v>
      </c>
      <c r="J218" s="122"/>
      <c r="K218" s="123"/>
      <c r="L218" s="124">
        <f t="shared" si="17"/>
        <v>0</v>
      </c>
      <c r="M218" s="245"/>
      <c r="N218" s="243"/>
      <c r="O218" s="124">
        <f t="shared" si="18"/>
        <v>0</v>
      </c>
      <c r="P218" s="74"/>
      <c r="R218" s="44"/>
      <c r="S218" s="44"/>
      <c r="T218" s="44"/>
    </row>
    <row r="219" spans="1:20" ht="12">
      <c r="A219" s="66">
        <v>5232</v>
      </c>
      <c r="B219" s="115" t="s">
        <v>226</v>
      </c>
      <c r="C219" s="116">
        <f t="shared" si="14"/>
        <v>0</v>
      </c>
      <c r="D219" s="122"/>
      <c r="E219" s="243"/>
      <c r="F219" s="244">
        <f t="shared" si="15"/>
        <v>0</v>
      </c>
      <c r="G219" s="122"/>
      <c r="H219" s="123"/>
      <c r="I219" s="124">
        <f t="shared" si="16"/>
        <v>0</v>
      </c>
      <c r="J219" s="122"/>
      <c r="K219" s="123"/>
      <c r="L219" s="124">
        <f t="shared" si="17"/>
        <v>0</v>
      </c>
      <c r="M219" s="245"/>
      <c r="N219" s="243"/>
      <c r="O219" s="124">
        <f t="shared" si="18"/>
        <v>0</v>
      </c>
      <c r="P219" s="74"/>
      <c r="R219" s="44"/>
      <c r="S219" s="44"/>
      <c r="T219" s="44"/>
    </row>
    <row r="220" spans="1:20" ht="12">
      <c r="A220" s="66">
        <v>5233</v>
      </c>
      <c r="B220" s="115" t="s">
        <v>227</v>
      </c>
      <c r="C220" s="116">
        <f t="shared" si="14"/>
        <v>400</v>
      </c>
      <c r="D220" s="122">
        <v>150</v>
      </c>
      <c r="E220" s="243"/>
      <c r="F220" s="244">
        <f t="shared" si="15"/>
        <v>150</v>
      </c>
      <c r="G220" s="122">
        <v>250</v>
      </c>
      <c r="H220" s="123"/>
      <c r="I220" s="124">
        <f t="shared" si="16"/>
        <v>250</v>
      </c>
      <c r="J220" s="122"/>
      <c r="K220" s="123"/>
      <c r="L220" s="124">
        <f t="shared" si="17"/>
        <v>0</v>
      </c>
      <c r="M220" s="245"/>
      <c r="N220" s="243"/>
      <c r="O220" s="124">
        <f t="shared" si="18"/>
        <v>0</v>
      </c>
      <c r="P220" s="74"/>
      <c r="R220" s="44"/>
      <c r="S220" s="44"/>
      <c r="T220" s="44"/>
    </row>
    <row r="221" spans="1:20" ht="24">
      <c r="A221" s="66">
        <v>5234</v>
      </c>
      <c r="B221" s="115" t="s">
        <v>228</v>
      </c>
      <c r="C221" s="116">
        <f t="shared" si="14"/>
        <v>0</v>
      </c>
      <c r="D221" s="122"/>
      <c r="E221" s="243"/>
      <c r="F221" s="244">
        <f t="shared" si="15"/>
        <v>0</v>
      </c>
      <c r="G221" s="122"/>
      <c r="H221" s="123"/>
      <c r="I221" s="124">
        <f t="shared" si="16"/>
        <v>0</v>
      </c>
      <c r="J221" s="122"/>
      <c r="K221" s="123"/>
      <c r="L221" s="124">
        <f t="shared" si="17"/>
        <v>0</v>
      </c>
      <c r="M221" s="245"/>
      <c r="N221" s="243"/>
      <c r="O221" s="124">
        <f t="shared" si="18"/>
        <v>0</v>
      </c>
      <c r="P221" s="74"/>
      <c r="R221" s="44"/>
      <c r="S221" s="44"/>
      <c r="T221" s="44"/>
    </row>
    <row r="222" spans="1:20" ht="14.25" customHeight="1">
      <c r="A222" s="66">
        <v>5236</v>
      </c>
      <c r="B222" s="115" t="s">
        <v>229</v>
      </c>
      <c r="C222" s="116">
        <f t="shared" si="14"/>
        <v>0</v>
      </c>
      <c r="D222" s="122"/>
      <c r="E222" s="243"/>
      <c r="F222" s="244">
        <f t="shared" si="15"/>
        <v>0</v>
      </c>
      <c r="G222" s="122"/>
      <c r="H222" s="123"/>
      <c r="I222" s="124">
        <f t="shared" si="16"/>
        <v>0</v>
      </c>
      <c r="J222" s="122"/>
      <c r="K222" s="123"/>
      <c r="L222" s="124">
        <f t="shared" si="17"/>
        <v>0</v>
      </c>
      <c r="M222" s="245"/>
      <c r="N222" s="243"/>
      <c r="O222" s="124">
        <f t="shared" si="18"/>
        <v>0</v>
      </c>
      <c r="P222" s="74"/>
      <c r="R222" s="44"/>
      <c r="S222" s="44"/>
      <c r="T222" s="44"/>
    </row>
    <row r="223" spans="1:20" ht="14.25" customHeight="1">
      <c r="A223" s="66">
        <v>5237</v>
      </c>
      <c r="B223" s="115" t="s">
        <v>230</v>
      </c>
      <c r="C223" s="116">
        <f t="shared" si="14"/>
        <v>0</v>
      </c>
      <c r="D223" s="122"/>
      <c r="E223" s="243"/>
      <c r="F223" s="244">
        <f t="shared" si="15"/>
        <v>0</v>
      </c>
      <c r="G223" s="122"/>
      <c r="H223" s="123"/>
      <c r="I223" s="124">
        <f t="shared" si="16"/>
        <v>0</v>
      </c>
      <c r="J223" s="122"/>
      <c r="K223" s="123"/>
      <c r="L223" s="124">
        <f t="shared" si="17"/>
        <v>0</v>
      </c>
      <c r="M223" s="245"/>
      <c r="N223" s="243"/>
      <c r="O223" s="124">
        <f t="shared" si="18"/>
        <v>0</v>
      </c>
      <c r="P223" s="74"/>
      <c r="R223" s="44"/>
      <c r="S223" s="44"/>
      <c r="T223" s="44"/>
    </row>
    <row r="224" spans="1:20" ht="24">
      <c r="A224" s="66">
        <v>5238</v>
      </c>
      <c r="B224" s="115" t="s">
        <v>231</v>
      </c>
      <c r="C224" s="116">
        <f t="shared" si="14"/>
        <v>3392</v>
      </c>
      <c r="D224" s="122">
        <v>3392</v>
      </c>
      <c r="E224" s="243"/>
      <c r="F224" s="244">
        <f t="shared" si="15"/>
        <v>3392</v>
      </c>
      <c r="G224" s="122"/>
      <c r="H224" s="123"/>
      <c r="I224" s="124">
        <f t="shared" si="16"/>
        <v>0</v>
      </c>
      <c r="J224" s="122"/>
      <c r="K224" s="123"/>
      <c r="L224" s="124">
        <f t="shared" si="17"/>
        <v>0</v>
      </c>
      <c r="M224" s="245"/>
      <c r="N224" s="243"/>
      <c r="O224" s="124">
        <f t="shared" si="18"/>
        <v>0</v>
      </c>
      <c r="P224" s="74"/>
      <c r="R224" s="44"/>
      <c r="S224" s="44"/>
      <c r="T224" s="44"/>
    </row>
    <row r="225" spans="1:20" ht="24">
      <c r="A225" s="66">
        <v>5239</v>
      </c>
      <c r="B225" s="115" t="s">
        <v>232</v>
      </c>
      <c r="C225" s="116">
        <f t="shared" si="14"/>
        <v>0</v>
      </c>
      <c r="D225" s="122"/>
      <c r="E225" s="243"/>
      <c r="F225" s="244">
        <f t="shared" si="15"/>
        <v>0</v>
      </c>
      <c r="G225" s="122"/>
      <c r="H225" s="123"/>
      <c r="I225" s="124">
        <f t="shared" si="16"/>
        <v>0</v>
      </c>
      <c r="J225" s="122"/>
      <c r="K225" s="123"/>
      <c r="L225" s="124">
        <f t="shared" si="17"/>
        <v>0</v>
      </c>
      <c r="M225" s="245"/>
      <c r="N225" s="243"/>
      <c r="O225" s="124">
        <f t="shared" si="18"/>
        <v>0</v>
      </c>
      <c r="P225" s="74"/>
      <c r="R225" s="44"/>
      <c r="S225" s="44"/>
      <c r="T225" s="44"/>
    </row>
    <row r="226" spans="1:20" ht="24">
      <c r="A226" s="246">
        <v>5240</v>
      </c>
      <c r="B226" s="115" t="s">
        <v>233</v>
      </c>
      <c r="C226" s="116">
        <f t="shared" si="14"/>
        <v>0</v>
      </c>
      <c r="D226" s="122"/>
      <c r="E226" s="243"/>
      <c r="F226" s="244">
        <f t="shared" si="15"/>
        <v>0</v>
      </c>
      <c r="G226" s="122"/>
      <c r="H226" s="123"/>
      <c r="I226" s="124">
        <f t="shared" si="16"/>
        <v>0</v>
      </c>
      <c r="J226" s="122"/>
      <c r="K226" s="123"/>
      <c r="L226" s="124">
        <f t="shared" si="17"/>
        <v>0</v>
      </c>
      <c r="M226" s="245"/>
      <c r="N226" s="243"/>
      <c r="O226" s="124">
        <f t="shared" si="18"/>
        <v>0</v>
      </c>
      <c r="P226" s="74"/>
      <c r="R226" s="44"/>
      <c r="S226" s="44"/>
      <c r="T226" s="44"/>
    </row>
    <row r="227" spans="1:20" ht="22.5" customHeight="1">
      <c r="A227" s="246">
        <v>5250</v>
      </c>
      <c r="B227" s="115" t="s">
        <v>234</v>
      </c>
      <c r="C227" s="116">
        <f t="shared" si="14"/>
        <v>0</v>
      </c>
      <c r="D227" s="122"/>
      <c r="E227" s="243"/>
      <c r="F227" s="244">
        <f t="shared" si="15"/>
        <v>0</v>
      </c>
      <c r="G227" s="122"/>
      <c r="H227" s="123"/>
      <c r="I227" s="124">
        <f t="shared" si="16"/>
        <v>0</v>
      </c>
      <c r="J227" s="122"/>
      <c r="K227" s="123"/>
      <c r="L227" s="124">
        <f t="shared" si="17"/>
        <v>0</v>
      </c>
      <c r="M227" s="245"/>
      <c r="N227" s="243"/>
      <c r="O227" s="124">
        <f t="shared" si="18"/>
        <v>0</v>
      </c>
      <c r="P227" s="74"/>
      <c r="R227" s="44"/>
      <c r="S227" s="44"/>
      <c r="T227" s="44"/>
    </row>
    <row r="228" spans="1:20" ht="12">
      <c r="A228" s="246">
        <v>5260</v>
      </c>
      <c r="B228" s="115" t="s">
        <v>235</v>
      </c>
      <c r="C228" s="116">
        <f t="shared" si="14"/>
        <v>0</v>
      </c>
      <c r="D228" s="250">
        <f>SUM(D229)</f>
        <v>0</v>
      </c>
      <c r="E228" s="248">
        <f>SUM(E229)</f>
        <v>0</v>
      </c>
      <c r="F228" s="249">
        <f t="shared" si="15"/>
        <v>0</v>
      </c>
      <c r="G228" s="250">
        <f>SUM(G229)</f>
        <v>0</v>
      </c>
      <c r="H228" s="247">
        <f>SUM(H229)</f>
        <v>0</v>
      </c>
      <c r="I228" s="251">
        <f t="shared" si="16"/>
        <v>0</v>
      </c>
      <c r="J228" s="250">
        <f>SUM(J229)</f>
        <v>0</v>
      </c>
      <c r="K228" s="247">
        <f>SUM(K229)</f>
        <v>0</v>
      </c>
      <c r="L228" s="251">
        <f t="shared" si="17"/>
        <v>0</v>
      </c>
      <c r="M228" s="252">
        <f>SUM(M229)</f>
        <v>0</v>
      </c>
      <c r="N228" s="248">
        <f>SUM(N229)</f>
        <v>0</v>
      </c>
      <c r="O228" s="251">
        <f t="shared" si="18"/>
        <v>0</v>
      </c>
      <c r="P228" s="74"/>
      <c r="R228" s="44"/>
      <c r="S228" s="44"/>
      <c r="T228" s="44"/>
    </row>
    <row r="229" spans="1:20" ht="24">
      <c r="A229" s="66">
        <v>5269</v>
      </c>
      <c r="B229" s="115" t="s">
        <v>236</v>
      </c>
      <c r="C229" s="116">
        <f t="shared" si="14"/>
        <v>0</v>
      </c>
      <c r="D229" s="122"/>
      <c r="E229" s="243"/>
      <c r="F229" s="244">
        <f t="shared" si="15"/>
        <v>0</v>
      </c>
      <c r="G229" s="122"/>
      <c r="H229" s="123"/>
      <c r="I229" s="124">
        <f t="shared" si="16"/>
        <v>0</v>
      </c>
      <c r="J229" s="122"/>
      <c r="K229" s="123"/>
      <c r="L229" s="124">
        <f t="shared" si="17"/>
        <v>0</v>
      </c>
      <c r="M229" s="245"/>
      <c r="N229" s="243"/>
      <c r="O229" s="124">
        <f t="shared" si="18"/>
        <v>0</v>
      </c>
      <c r="P229" s="74"/>
      <c r="R229" s="44"/>
      <c r="S229" s="44"/>
      <c r="T229" s="44"/>
    </row>
    <row r="230" spans="1:20" ht="24">
      <c r="A230" s="233">
        <v>5270</v>
      </c>
      <c r="B230" s="162" t="s">
        <v>237</v>
      </c>
      <c r="C230" s="268">
        <f t="shared" si="14"/>
        <v>0</v>
      </c>
      <c r="D230" s="256"/>
      <c r="E230" s="254"/>
      <c r="F230" s="255">
        <f t="shared" si="15"/>
        <v>0</v>
      </c>
      <c r="G230" s="256"/>
      <c r="H230" s="253"/>
      <c r="I230" s="257">
        <f t="shared" si="16"/>
        <v>0</v>
      </c>
      <c r="J230" s="256"/>
      <c r="K230" s="253"/>
      <c r="L230" s="257">
        <f t="shared" si="17"/>
        <v>0</v>
      </c>
      <c r="M230" s="258"/>
      <c r="N230" s="254"/>
      <c r="O230" s="257">
        <f t="shared" si="18"/>
        <v>0</v>
      </c>
      <c r="P230" s="172"/>
      <c r="R230" s="44"/>
      <c r="S230" s="44"/>
      <c r="T230" s="44"/>
    </row>
    <row r="231" spans="1:20" ht="12">
      <c r="A231" s="217">
        <v>6000</v>
      </c>
      <c r="B231" s="217" t="s">
        <v>238</v>
      </c>
      <c r="C231" s="218">
        <f t="shared" si="14"/>
        <v>0</v>
      </c>
      <c r="D231" s="222">
        <f>D232+D252+D259</f>
        <v>0</v>
      </c>
      <c r="E231" s="220">
        <f>E232+E252+E259</f>
        <v>0</v>
      </c>
      <c r="F231" s="221">
        <f t="shared" si="15"/>
        <v>0</v>
      </c>
      <c r="G231" s="222">
        <f>G232+G252+G259</f>
        <v>0</v>
      </c>
      <c r="H231" s="219">
        <f>H232+H252+H259</f>
        <v>0</v>
      </c>
      <c r="I231" s="223">
        <f t="shared" si="16"/>
        <v>0</v>
      </c>
      <c r="J231" s="222">
        <f>J232+J252+J259</f>
        <v>0</v>
      </c>
      <c r="K231" s="219">
        <f>K232+K252+K259</f>
        <v>0</v>
      </c>
      <c r="L231" s="223">
        <f t="shared" si="17"/>
        <v>0</v>
      </c>
      <c r="M231" s="224">
        <f>M232+M252+M259</f>
        <v>0</v>
      </c>
      <c r="N231" s="220">
        <f>N232+N252+N259</f>
        <v>0</v>
      </c>
      <c r="O231" s="223">
        <f t="shared" si="18"/>
        <v>0</v>
      </c>
      <c r="P231" s="225"/>
      <c r="R231" s="44"/>
      <c r="S231" s="44"/>
      <c r="T231" s="44"/>
    </row>
    <row r="232" spans="1:20" ht="14.25" customHeight="1">
      <c r="A232" s="143">
        <v>6200</v>
      </c>
      <c r="B232" s="283" t="s">
        <v>239</v>
      </c>
      <c r="C232" s="296">
        <f>F232+I232+L232+O232</f>
        <v>0</v>
      </c>
      <c r="D232" s="299">
        <f>SUM(D233,D234,D236,D239,D245,D246,D247)</f>
        <v>0</v>
      </c>
      <c r="E232" s="230">
        <f>SUM(E233,E234,E236,E239,E245,E246,E247)</f>
        <v>0</v>
      </c>
      <c r="F232" s="298">
        <f>D232+E232</f>
        <v>0</v>
      </c>
      <c r="G232" s="299">
        <f>SUM(G233,G234,G236,G239,G245,G246,G247)</f>
        <v>0</v>
      </c>
      <c r="H232" s="297">
        <f>SUM(H233,H234,H236,H239,H245,H246,H247)</f>
        <v>0</v>
      </c>
      <c r="I232" s="231">
        <f t="shared" si="16"/>
        <v>0</v>
      </c>
      <c r="J232" s="299">
        <f>SUM(J233,J234,J236,J239,J245,J246,J247)</f>
        <v>0</v>
      </c>
      <c r="K232" s="297">
        <f>SUM(K233,K234,K236,K239,K245,K246,K247)</f>
        <v>0</v>
      </c>
      <c r="L232" s="231">
        <f t="shared" si="17"/>
        <v>0</v>
      </c>
      <c r="M232" s="229">
        <f>SUM(M233,M234,M236,M239,M245,M246,M247)</f>
        <v>0</v>
      </c>
      <c r="N232" s="230">
        <f>SUM(N233,N234,N236,N239,N245,N246,N247)</f>
        <v>0</v>
      </c>
      <c r="O232" s="231">
        <f t="shared" si="18"/>
        <v>0</v>
      </c>
      <c r="P232" s="232"/>
      <c r="R232" s="44"/>
      <c r="S232" s="44"/>
      <c r="T232" s="44"/>
    </row>
    <row r="233" spans="1:20" ht="24">
      <c r="A233" s="260">
        <v>6220</v>
      </c>
      <c r="B233" s="104" t="s">
        <v>240</v>
      </c>
      <c r="C233" s="264">
        <f t="shared" si="14"/>
        <v>0</v>
      </c>
      <c r="D233" s="111"/>
      <c r="E233" s="240"/>
      <c r="F233" s="241">
        <f t="shared" si="15"/>
        <v>0</v>
      </c>
      <c r="G233" s="111"/>
      <c r="H233" s="112"/>
      <c r="I233" s="113">
        <f t="shared" si="16"/>
        <v>0</v>
      </c>
      <c r="J233" s="111"/>
      <c r="K233" s="112"/>
      <c r="L233" s="113">
        <f t="shared" si="17"/>
        <v>0</v>
      </c>
      <c r="M233" s="242"/>
      <c r="N233" s="240"/>
      <c r="O233" s="113">
        <f t="shared" si="18"/>
        <v>0</v>
      </c>
      <c r="P233" s="64"/>
      <c r="R233" s="44"/>
      <c r="S233" s="44"/>
      <c r="T233" s="44"/>
    </row>
    <row r="234" spans="1:20" ht="12">
      <c r="A234" s="246">
        <v>6230</v>
      </c>
      <c r="B234" s="115" t="s">
        <v>241</v>
      </c>
      <c r="C234" s="249">
        <f t="shared" si="14"/>
        <v>0</v>
      </c>
      <c r="D234" s="122">
        <f>SUM(D235)</f>
        <v>0</v>
      </c>
      <c r="E234" s="123">
        <f>SUM(E235)</f>
        <v>0</v>
      </c>
      <c r="F234" s="249">
        <f t="shared" si="15"/>
        <v>0</v>
      </c>
      <c r="G234" s="122">
        <f>SUM(G235)</f>
        <v>0</v>
      </c>
      <c r="H234" s="123">
        <f>SUM(H235)</f>
        <v>0</v>
      </c>
      <c r="I234" s="251">
        <f t="shared" si="16"/>
        <v>0</v>
      </c>
      <c r="J234" s="122">
        <f>SUM(J235)</f>
        <v>0</v>
      </c>
      <c r="K234" s="123">
        <f>SUM(K235)</f>
        <v>0</v>
      </c>
      <c r="L234" s="251">
        <f t="shared" si="17"/>
        <v>0</v>
      </c>
      <c r="M234" s="122">
        <f>SUM(M235)</f>
        <v>0</v>
      </c>
      <c r="N234" s="123">
        <f>SUM(N235)</f>
        <v>0</v>
      </c>
      <c r="O234" s="251">
        <f t="shared" si="18"/>
        <v>0</v>
      </c>
      <c r="P234" s="74"/>
      <c r="R234" s="44"/>
      <c r="S234" s="44"/>
      <c r="T234" s="44"/>
    </row>
    <row r="235" spans="1:20" ht="24">
      <c r="A235" s="66">
        <v>6239</v>
      </c>
      <c r="B235" s="104" t="s">
        <v>242</v>
      </c>
      <c r="C235" s="249">
        <f t="shared" si="14"/>
        <v>0</v>
      </c>
      <c r="D235" s="122"/>
      <c r="E235" s="243"/>
      <c r="F235" s="249">
        <f t="shared" si="15"/>
        <v>0</v>
      </c>
      <c r="G235" s="122"/>
      <c r="H235" s="123"/>
      <c r="I235" s="251">
        <f t="shared" si="16"/>
        <v>0</v>
      </c>
      <c r="J235" s="122"/>
      <c r="K235" s="123"/>
      <c r="L235" s="251">
        <f t="shared" si="17"/>
        <v>0</v>
      </c>
      <c r="M235" s="245"/>
      <c r="N235" s="243"/>
      <c r="O235" s="251">
        <f t="shared" si="18"/>
        <v>0</v>
      </c>
      <c r="P235" s="74"/>
      <c r="R235" s="44"/>
      <c r="S235" s="44"/>
      <c r="T235" s="44"/>
    </row>
    <row r="236" spans="1:20" ht="24">
      <c r="A236" s="246">
        <v>6240</v>
      </c>
      <c r="B236" s="115" t="s">
        <v>243</v>
      </c>
      <c r="C236" s="249">
        <f t="shared" si="14"/>
        <v>0</v>
      </c>
      <c r="D236" s="250">
        <f>SUM(D237:D238)</f>
        <v>0</v>
      </c>
      <c r="E236" s="248">
        <f>SUM(E237:E238)</f>
        <v>0</v>
      </c>
      <c r="F236" s="249">
        <f t="shared" si="15"/>
        <v>0</v>
      </c>
      <c r="G236" s="250">
        <f>SUM(G237:G238)</f>
        <v>0</v>
      </c>
      <c r="H236" s="247">
        <f>SUM(H237:H238)</f>
        <v>0</v>
      </c>
      <c r="I236" s="251">
        <f t="shared" si="16"/>
        <v>0</v>
      </c>
      <c r="J236" s="250">
        <f>SUM(J237:J238)</f>
        <v>0</v>
      </c>
      <c r="K236" s="247">
        <f>SUM(K237:K238)</f>
        <v>0</v>
      </c>
      <c r="L236" s="251">
        <f t="shared" si="17"/>
        <v>0</v>
      </c>
      <c r="M236" s="252">
        <f>SUM(M237:M238)</f>
        <v>0</v>
      </c>
      <c r="N236" s="248">
        <f>SUM(N237:N238)</f>
        <v>0</v>
      </c>
      <c r="O236" s="251">
        <f t="shared" si="18"/>
        <v>0</v>
      </c>
      <c r="P236" s="74"/>
      <c r="R236" s="44"/>
      <c r="S236" s="44"/>
      <c r="T236" s="44"/>
    </row>
    <row r="237" spans="1:20" ht="12">
      <c r="A237" s="66">
        <v>6241</v>
      </c>
      <c r="B237" s="115" t="s">
        <v>244</v>
      </c>
      <c r="C237" s="249">
        <f t="shared" si="14"/>
        <v>0</v>
      </c>
      <c r="D237" s="122"/>
      <c r="E237" s="243"/>
      <c r="F237" s="244">
        <f t="shared" si="15"/>
        <v>0</v>
      </c>
      <c r="G237" s="122"/>
      <c r="H237" s="123"/>
      <c r="I237" s="124">
        <f t="shared" si="16"/>
        <v>0</v>
      </c>
      <c r="J237" s="122"/>
      <c r="K237" s="123"/>
      <c r="L237" s="124">
        <f t="shared" si="17"/>
        <v>0</v>
      </c>
      <c r="M237" s="245"/>
      <c r="N237" s="243"/>
      <c r="O237" s="124">
        <f t="shared" si="18"/>
        <v>0</v>
      </c>
      <c r="P237" s="74"/>
      <c r="R237" s="44"/>
      <c r="S237" s="44"/>
      <c r="T237" s="44"/>
    </row>
    <row r="238" spans="1:20" ht="12">
      <c r="A238" s="66">
        <v>6242</v>
      </c>
      <c r="B238" s="115" t="s">
        <v>245</v>
      </c>
      <c r="C238" s="249">
        <f t="shared" si="14"/>
        <v>0</v>
      </c>
      <c r="D238" s="122"/>
      <c r="E238" s="243"/>
      <c r="F238" s="244">
        <f t="shared" si="15"/>
        <v>0</v>
      </c>
      <c r="G238" s="122"/>
      <c r="H238" s="123"/>
      <c r="I238" s="124">
        <f t="shared" si="16"/>
        <v>0</v>
      </c>
      <c r="J238" s="122"/>
      <c r="K238" s="123"/>
      <c r="L238" s="124">
        <f t="shared" si="17"/>
        <v>0</v>
      </c>
      <c r="M238" s="245"/>
      <c r="N238" s="243"/>
      <c r="O238" s="124">
        <f t="shared" si="18"/>
        <v>0</v>
      </c>
      <c r="P238" s="74"/>
      <c r="R238" s="44"/>
      <c r="S238" s="44"/>
      <c r="T238" s="44"/>
    </row>
    <row r="239" spans="1:20" ht="25.5" customHeight="1">
      <c r="A239" s="246">
        <v>6250</v>
      </c>
      <c r="B239" s="115" t="s">
        <v>246</v>
      </c>
      <c r="C239" s="249">
        <f t="shared" si="14"/>
        <v>0</v>
      </c>
      <c r="D239" s="250">
        <f>SUM(D240:D244)</f>
        <v>0</v>
      </c>
      <c r="E239" s="248">
        <f>SUM(E240:E244)</f>
        <v>0</v>
      </c>
      <c r="F239" s="249">
        <f t="shared" si="15"/>
        <v>0</v>
      </c>
      <c r="G239" s="250">
        <f>SUM(G240:G244)</f>
        <v>0</v>
      </c>
      <c r="H239" s="247">
        <f>SUM(H240:H244)</f>
        <v>0</v>
      </c>
      <c r="I239" s="251">
        <f t="shared" si="16"/>
        <v>0</v>
      </c>
      <c r="J239" s="250">
        <f>SUM(J240:J244)</f>
        <v>0</v>
      </c>
      <c r="K239" s="247">
        <f>SUM(K240:K244)</f>
        <v>0</v>
      </c>
      <c r="L239" s="251">
        <f t="shared" si="17"/>
        <v>0</v>
      </c>
      <c r="M239" s="252">
        <f>SUM(M240:M244)</f>
        <v>0</v>
      </c>
      <c r="N239" s="248">
        <f>SUM(N240:N244)</f>
        <v>0</v>
      </c>
      <c r="O239" s="251">
        <f t="shared" si="18"/>
        <v>0</v>
      </c>
      <c r="P239" s="74"/>
      <c r="R239" s="44"/>
      <c r="S239" s="44"/>
      <c r="T239" s="44"/>
    </row>
    <row r="240" spans="1:20" ht="14.25" customHeight="1">
      <c r="A240" s="66">
        <v>6252</v>
      </c>
      <c r="B240" s="115" t="s">
        <v>247</v>
      </c>
      <c r="C240" s="249">
        <f t="shared" si="14"/>
        <v>0</v>
      </c>
      <c r="D240" s="122"/>
      <c r="E240" s="243"/>
      <c r="F240" s="244">
        <f t="shared" si="15"/>
        <v>0</v>
      </c>
      <c r="G240" s="122"/>
      <c r="H240" s="123"/>
      <c r="I240" s="124">
        <f t="shared" si="16"/>
        <v>0</v>
      </c>
      <c r="J240" s="122"/>
      <c r="K240" s="123"/>
      <c r="L240" s="124">
        <f t="shared" si="17"/>
        <v>0</v>
      </c>
      <c r="M240" s="245"/>
      <c r="N240" s="243"/>
      <c r="O240" s="124">
        <f t="shared" si="18"/>
        <v>0</v>
      </c>
      <c r="P240" s="74"/>
      <c r="R240" s="44"/>
      <c r="S240" s="44"/>
      <c r="T240" s="44"/>
    </row>
    <row r="241" spans="1:20" ht="14.25" customHeight="1">
      <c r="A241" s="66">
        <v>6253</v>
      </c>
      <c r="B241" s="115" t="s">
        <v>248</v>
      </c>
      <c r="C241" s="249">
        <f t="shared" si="14"/>
        <v>0</v>
      </c>
      <c r="D241" s="122"/>
      <c r="E241" s="243"/>
      <c r="F241" s="244">
        <f t="shared" si="15"/>
        <v>0</v>
      </c>
      <c r="G241" s="122"/>
      <c r="H241" s="123"/>
      <c r="I241" s="124">
        <f t="shared" si="16"/>
        <v>0</v>
      </c>
      <c r="J241" s="122"/>
      <c r="K241" s="123"/>
      <c r="L241" s="124">
        <f t="shared" si="17"/>
        <v>0</v>
      </c>
      <c r="M241" s="245"/>
      <c r="N241" s="243"/>
      <c r="O241" s="124">
        <f t="shared" si="18"/>
        <v>0</v>
      </c>
      <c r="P241" s="74"/>
      <c r="R241" s="44"/>
      <c r="S241" s="44"/>
      <c r="T241" s="44"/>
    </row>
    <row r="242" spans="1:20" ht="24">
      <c r="A242" s="66">
        <v>6254</v>
      </c>
      <c r="B242" s="115" t="s">
        <v>249</v>
      </c>
      <c r="C242" s="249">
        <f t="shared" si="14"/>
        <v>0</v>
      </c>
      <c r="D242" s="122"/>
      <c r="E242" s="243"/>
      <c r="F242" s="244">
        <f t="shared" si="15"/>
        <v>0</v>
      </c>
      <c r="G242" s="122"/>
      <c r="H242" s="123"/>
      <c r="I242" s="124">
        <f t="shared" si="16"/>
        <v>0</v>
      </c>
      <c r="J242" s="122"/>
      <c r="K242" s="123"/>
      <c r="L242" s="124">
        <f t="shared" si="17"/>
        <v>0</v>
      </c>
      <c r="M242" s="245"/>
      <c r="N242" s="243"/>
      <c r="O242" s="124">
        <f t="shared" si="18"/>
        <v>0</v>
      </c>
      <c r="P242" s="74"/>
      <c r="R242" s="44"/>
      <c r="S242" s="44"/>
      <c r="T242" s="44"/>
    </row>
    <row r="243" spans="1:20" ht="24">
      <c r="A243" s="66">
        <v>6255</v>
      </c>
      <c r="B243" s="115" t="s">
        <v>250</v>
      </c>
      <c r="C243" s="249">
        <f t="shared" si="14"/>
        <v>0</v>
      </c>
      <c r="D243" s="122"/>
      <c r="E243" s="243"/>
      <c r="F243" s="244">
        <f t="shared" si="15"/>
        <v>0</v>
      </c>
      <c r="G243" s="122"/>
      <c r="H243" s="123"/>
      <c r="I243" s="124">
        <f t="shared" si="16"/>
        <v>0</v>
      </c>
      <c r="J243" s="122"/>
      <c r="K243" s="123"/>
      <c r="L243" s="124">
        <f t="shared" si="17"/>
        <v>0</v>
      </c>
      <c r="M243" s="245"/>
      <c r="N243" s="243"/>
      <c r="O243" s="124">
        <f t="shared" si="18"/>
        <v>0</v>
      </c>
      <c r="P243" s="74"/>
      <c r="R243" s="44"/>
      <c r="S243" s="44"/>
      <c r="T243" s="44"/>
    </row>
    <row r="244" spans="1:20" ht="12">
      <c r="A244" s="66">
        <v>6259</v>
      </c>
      <c r="B244" s="115" t="s">
        <v>251</v>
      </c>
      <c r="C244" s="249">
        <f t="shared" si="14"/>
        <v>0</v>
      </c>
      <c r="D244" s="122"/>
      <c r="E244" s="243"/>
      <c r="F244" s="244">
        <f t="shared" si="15"/>
        <v>0</v>
      </c>
      <c r="G244" s="122"/>
      <c r="H244" s="123"/>
      <c r="I244" s="124">
        <f t="shared" si="16"/>
        <v>0</v>
      </c>
      <c r="J244" s="122"/>
      <c r="K244" s="123"/>
      <c r="L244" s="124">
        <f t="shared" si="17"/>
        <v>0</v>
      </c>
      <c r="M244" s="245"/>
      <c r="N244" s="243"/>
      <c r="O244" s="124">
        <f t="shared" si="18"/>
        <v>0</v>
      </c>
      <c r="P244" s="74"/>
      <c r="R244" s="44"/>
      <c r="S244" s="44"/>
      <c r="T244" s="44"/>
    </row>
    <row r="245" spans="1:20" ht="37.5" customHeight="1">
      <c r="A245" s="246">
        <v>6260</v>
      </c>
      <c r="B245" s="115" t="s">
        <v>252</v>
      </c>
      <c r="C245" s="249">
        <f t="shared" si="14"/>
        <v>0</v>
      </c>
      <c r="D245" s="122"/>
      <c r="E245" s="243"/>
      <c r="F245" s="244">
        <f aca="true" t="shared" si="19" ref="F245:F286">D245+E245</f>
        <v>0</v>
      </c>
      <c r="G245" s="122"/>
      <c r="H245" s="123"/>
      <c r="I245" s="124">
        <f aca="true" t="shared" si="20" ref="I245:I286">G245+H245</f>
        <v>0</v>
      </c>
      <c r="J245" s="122"/>
      <c r="K245" s="123"/>
      <c r="L245" s="124">
        <f aca="true" t="shared" si="21" ref="L245:L286">J245+K245</f>
        <v>0</v>
      </c>
      <c r="M245" s="245"/>
      <c r="N245" s="243"/>
      <c r="O245" s="124">
        <f aca="true" t="shared" si="22" ref="O245:O276">M245+N245</f>
        <v>0</v>
      </c>
      <c r="P245" s="74"/>
      <c r="R245" s="44"/>
      <c r="S245" s="44"/>
      <c r="T245" s="44"/>
    </row>
    <row r="246" spans="1:20" ht="12">
      <c r="A246" s="246">
        <v>6270</v>
      </c>
      <c r="B246" s="115" t="s">
        <v>253</v>
      </c>
      <c r="C246" s="249">
        <f t="shared" si="14"/>
        <v>0</v>
      </c>
      <c r="D246" s="122"/>
      <c r="E246" s="243"/>
      <c r="F246" s="244">
        <f t="shared" si="19"/>
        <v>0</v>
      </c>
      <c r="G246" s="122"/>
      <c r="H246" s="123"/>
      <c r="I246" s="124">
        <f t="shared" si="20"/>
        <v>0</v>
      </c>
      <c r="J246" s="122"/>
      <c r="K246" s="123"/>
      <c r="L246" s="124">
        <f t="shared" si="21"/>
        <v>0</v>
      </c>
      <c r="M246" s="245"/>
      <c r="N246" s="243"/>
      <c r="O246" s="124">
        <f t="shared" si="22"/>
        <v>0</v>
      </c>
      <c r="P246" s="74"/>
      <c r="R246" s="44"/>
      <c r="S246" s="44"/>
      <c r="T246" s="44"/>
    </row>
    <row r="247" spans="1:20" ht="24.75" customHeight="1">
      <c r="A247" s="260">
        <v>6290</v>
      </c>
      <c r="B247" s="104" t="s">
        <v>254</v>
      </c>
      <c r="C247" s="249">
        <f t="shared" si="14"/>
        <v>0</v>
      </c>
      <c r="D247" s="265">
        <f>SUM(D248:D251)</f>
        <v>0</v>
      </c>
      <c r="E247" s="263">
        <f>SUM(E248:E251)</f>
        <v>0</v>
      </c>
      <c r="F247" s="264">
        <f t="shared" si="19"/>
        <v>0</v>
      </c>
      <c r="G247" s="265">
        <f>SUM(G248:G251)</f>
        <v>0</v>
      </c>
      <c r="H247" s="262">
        <f>SUM(H248:H251)</f>
        <v>0</v>
      </c>
      <c r="I247" s="266">
        <f t="shared" si="20"/>
        <v>0</v>
      </c>
      <c r="J247" s="265">
        <f>SUM(J248:J251)</f>
        <v>0</v>
      </c>
      <c r="K247" s="262">
        <f>SUM(K248:K251)</f>
        <v>0</v>
      </c>
      <c r="L247" s="266">
        <f t="shared" si="21"/>
        <v>0</v>
      </c>
      <c r="M247" s="284">
        <f>SUM(M248:M251)</f>
        <v>0</v>
      </c>
      <c r="N247" s="285">
        <f>SUM(N248:N251)</f>
        <v>0</v>
      </c>
      <c r="O247" s="286">
        <f t="shared" si="22"/>
        <v>0</v>
      </c>
      <c r="P247" s="287"/>
      <c r="R247" s="44"/>
      <c r="S247" s="44"/>
      <c r="T247" s="44"/>
    </row>
    <row r="248" spans="1:20" ht="12">
      <c r="A248" s="66">
        <v>6291</v>
      </c>
      <c r="B248" s="115" t="s">
        <v>255</v>
      </c>
      <c r="C248" s="249">
        <f t="shared" si="14"/>
        <v>0</v>
      </c>
      <c r="D248" s="122"/>
      <c r="E248" s="243"/>
      <c r="F248" s="244">
        <f t="shared" si="19"/>
        <v>0</v>
      </c>
      <c r="G248" s="122"/>
      <c r="H248" s="123"/>
      <c r="I248" s="124">
        <f t="shared" si="20"/>
        <v>0</v>
      </c>
      <c r="J248" s="122"/>
      <c r="K248" s="123"/>
      <c r="L248" s="124">
        <f t="shared" si="21"/>
        <v>0</v>
      </c>
      <c r="M248" s="245"/>
      <c r="N248" s="243"/>
      <c r="O248" s="124">
        <f t="shared" si="22"/>
        <v>0</v>
      </c>
      <c r="P248" s="74"/>
      <c r="R248" s="44"/>
      <c r="S248" s="44"/>
      <c r="T248" s="44"/>
    </row>
    <row r="249" spans="1:20" ht="12">
      <c r="A249" s="66">
        <v>6292</v>
      </c>
      <c r="B249" s="115" t="s">
        <v>256</v>
      </c>
      <c r="C249" s="249">
        <f t="shared" si="14"/>
        <v>0</v>
      </c>
      <c r="D249" s="122"/>
      <c r="E249" s="243"/>
      <c r="F249" s="244">
        <f t="shared" si="19"/>
        <v>0</v>
      </c>
      <c r="G249" s="122"/>
      <c r="H249" s="123"/>
      <c r="I249" s="124">
        <f t="shared" si="20"/>
        <v>0</v>
      </c>
      <c r="J249" s="122"/>
      <c r="K249" s="123"/>
      <c r="L249" s="124">
        <f t="shared" si="21"/>
        <v>0</v>
      </c>
      <c r="M249" s="245"/>
      <c r="N249" s="243"/>
      <c r="O249" s="124">
        <f t="shared" si="22"/>
        <v>0</v>
      </c>
      <c r="P249" s="74"/>
      <c r="R249" s="44"/>
      <c r="S249" s="44"/>
      <c r="T249" s="44"/>
    </row>
    <row r="250" spans="1:20" ht="78.75" customHeight="1">
      <c r="A250" s="66">
        <v>6296</v>
      </c>
      <c r="B250" s="115" t="s">
        <v>257</v>
      </c>
      <c r="C250" s="249">
        <f t="shared" si="14"/>
        <v>0</v>
      </c>
      <c r="D250" s="122"/>
      <c r="E250" s="243"/>
      <c r="F250" s="244">
        <f t="shared" si="19"/>
        <v>0</v>
      </c>
      <c r="G250" s="122"/>
      <c r="H250" s="123"/>
      <c r="I250" s="124">
        <f t="shared" si="20"/>
        <v>0</v>
      </c>
      <c r="J250" s="122"/>
      <c r="K250" s="123"/>
      <c r="L250" s="124">
        <f t="shared" si="21"/>
        <v>0</v>
      </c>
      <c r="M250" s="245"/>
      <c r="N250" s="243"/>
      <c r="O250" s="124">
        <f t="shared" si="22"/>
        <v>0</v>
      </c>
      <c r="P250" s="74"/>
      <c r="R250" s="44"/>
      <c r="S250" s="44"/>
      <c r="T250" s="44"/>
    </row>
    <row r="251" spans="1:20" ht="39.75" customHeight="1">
      <c r="A251" s="66">
        <v>6299</v>
      </c>
      <c r="B251" s="115" t="s">
        <v>258</v>
      </c>
      <c r="C251" s="249">
        <f t="shared" si="14"/>
        <v>0</v>
      </c>
      <c r="D251" s="122"/>
      <c r="E251" s="243"/>
      <c r="F251" s="244">
        <f t="shared" si="19"/>
        <v>0</v>
      </c>
      <c r="G251" s="122"/>
      <c r="H251" s="123"/>
      <c r="I251" s="124">
        <f t="shared" si="20"/>
        <v>0</v>
      </c>
      <c r="J251" s="122"/>
      <c r="K251" s="123"/>
      <c r="L251" s="124">
        <f t="shared" si="21"/>
        <v>0</v>
      </c>
      <c r="M251" s="245"/>
      <c r="N251" s="243"/>
      <c r="O251" s="124">
        <f t="shared" si="22"/>
        <v>0</v>
      </c>
      <c r="P251" s="74"/>
      <c r="R251" s="44"/>
      <c r="S251" s="44"/>
      <c r="T251" s="44"/>
    </row>
    <row r="252" spans="1:20" ht="12">
      <c r="A252" s="88">
        <v>6300</v>
      </c>
      <c r="B252" s="226" t="s">
        <v>259</v>
      </c>
      <c r="C252" s="89">
        <f t="shared" si="14"/>
        <v>0</v>
      </c>
      <c r="D252" s="100">
        <f>SUM(D253,D257,D258)</f>
        <v>0</v>
      </c>
      <c r="E252" s="227">
        <f>SUM(E253,E257,E258)</f>
        <v>0</v>
      </c>
      <c r="F252" s="228">
        <f t="shared" si="19"/>
        <v>0</v>
      </c>
      <c r="G252" s="100">
        <f>SUM(G253,G257,G258)</f>
        <v>0</v>
      </c>
      <c r="H252" s="101">
        <f>SUM(H253,H257,H258)</f>
        <v>0</v>
      </c>
      <c r="I252" s="102">
        <f t="shared" si="20"/>
        <v>0</v>
      </c>
      <c r="J252" s="100">
        <f>SUM(J253,J257,J258)</f>
        <v>0</v>
      </c>
      <c r="K252" s="101">
        <f>SUM(K253,K257,K258)</f>
        <v>0</v>
      </c>
      <c r="L252" s="102">
        <f t="shared" si="21"/>
        <v>0</v>
      </c>
      <c r="M252" s="269">
        <f>SUM(M253,M257,M258)</f>
        <v>0</v>
      </c>
      <c r="N252" s="270">
        <f>SUM(N253,N257,N258)</f>
        <v>0</v>
      </c>
      <c r="O252" s="271">
        <f t="shared" si="22"/>
        <v>0</v>
      </c>
      <c r="P252" s="272"/>
      <c r="R252" s="44"/>
      <c r="S252" s="44"/>
      <c r="T252" s="44"/>
    </row>
    <row r="253" spans="1:20" ht="24">
      <c r="A253" s="260">
        <v>6320</v>
      </c>
      <c r="B253" s="104" t="s">
        <v>260</v>
      </c>
      <c r="C253" s="286">
        <f t="shared" si="14"/>
        <v>0</v>
      </c>
      <c r="D253" s="265">
        <f>SUM(D254:D256)</f>
        <v>0</v>
      </c>
      <c r="E253" s="263">
        <f>SUM(E254:E256)</f>
        <v>0</v>
      </c>
      <c r="F253" s="264">
        <f t="shared" si="19"/>
        <v>0</v>
      </c>
      <c r="G253" s="265">
        <f>SUM(G254:G256)</f>
        <v>0</v>
      </c>
      <c r="H253" s="262">
        <f>SUM(H254:H256)</f>
        <v>0</v>
      </c>
      <c r="I253" s="266">
        <f t="shared" si="20"/>
        <v>0</v>
      </c>
      <c r="J253" s="265">
        <f>SUM(J254:J256)</f>
        <v>0</v>
      </c>
      <c r="K253" s="262">
        <f>SUM(K254:K256)</f>
        <v>0</v>
      </c>
      <c r="L253" s="266">
        <f t="shared" si="21"/>
        <v>0</v>
      </c>
      <c r="M253" s="267">
        <f>SUM(M254:M256)</f>
        <v>0</v>
      </c>
      <c r="N253" s="263">
        <f>SUM(N254:N256)</f>
        <v>0</v>
      </c>
      <c r="O253" s="266">
        <f t="shared" si="22"/>
        <v>0</v>
      </c>
      <c r="P253" s="64"/>
      <c r="R253" s="44"/>
      <c r="S253" s="44"/>
      <c r="T253" s="44"/>
    </row>
    <row r="254" spans="1:20" ht="12">
      <c r="A254" s="66">
        <v>6322</v>
      </c>
      <c r="B254" s="115" t="s">
        <v>261</v>
      </c>
      <c r="C254" s="251">
        <f t="shared" si="14"/>
        <v>0</v>
      </c>
      <c r="D254" s="122"/>
      <c r="E254" s="243"/>
      <c r="F254" s="244">
        <f t="shared" si="19"/>
        <v>0</v>
      </c>
      <c r="G254" s="122"/>
      <c r="H254" s="123"/>
      <c r="I254" s="124">
        <f t="shared" si="20"/>
        <v>0</v>
      </c>
      <c r="J254" s="122"/>
      <c r="K254" s="123"/>
      <c r="L254" s="124">
        <f t="shared" si="21"/>
        <v>0</v>
      </c>
      <c r="M254" s="245"/>
      <c r="N254" s="243"/>
      <c r="O254" s="124">
        <f t="shared" si="22"/>
        <v>0</v>
      </c>
      <c r="P254" s="74"/>
      <c r="R254" s="44"/>
      <c r="S254" s="44"/>
      <c r="T254" s="44"/>
    </row>
    <row r="255" spans="1:20" ht="24">
      <c r="A255" s="66">
        <v>6323</v>
      </c>
      <c r="B255" s="115" t="s">
        <v>262</v>
      </c>
      <c r="C255" s="251">
        <f t="shared" si="14"/>
        <v>0</v>
      </c>
      <c r="D255" s="122"/>
      <c r="E255" s="243"/>
      <c r="F255" s="244">
        <f t="shared" si="19"/>
        <v>0</v>
      </c>
      <c r="G255" s="122"/>
      <c r="H255" s="123"/>
      <c r="I255" s="124">
        <f t="shared" si="20"/>
        <v>0</v>
      </c>
      <c r="J255" s="122"/>
      <c r="K255" s="123"/>
      <c r="L255" s="124">
        <f t="shared" si="21"/>
        <v>0</v>
      </c>
      <c r="M255" s="245"/>
      <c r="N255" s="243"/>
      <c r="O255" s="124">
        <f t="shared" si="22"/>
        <v>0</v>
      </c>
      <c r="P255" s="74"/>
      <c r="R255" s="44"/>
      <c r="S255" s="44"/>
      <c r="T255" s="44"/>
    </row>
    <row r="256" spans="1:20" ht="12">
      <c r="A256" s="56">
        <v>6329</v>
      </c>
      <c r="B256" s="104" t="s">
        <v>263</v>
      </c>
      <c r="C256" s="251">
        <f t="shared" si="14"/>
        <v>0</v>
      </c>
      <c r="D256" s="111"/>
      <c r="E256" s="240"/>
      <c r="F256" s="241">
        <f t="shared" si="19"/>
        <v>0</v>
      </c>
      <c r="G256" s="111"/>
      <c r="H256" s="112"/>
      <c r="I256" s="113">
        <f t="shared" si="20"/>
        <v>0</v>
      </c>
      <c r="J256" s="111"/>
      <c r="K256" s="112"/>
      <c r="L256" s="113">
        <f t="shared" si="21"/>
        <v>0</v>
      </c>
      <c r="M256" s="242"/>
      <c r="N256" s="240"/>
      <c r="O256" s="113">
        <f t="shared" si="22"/>
        <v>0</v>
      </c>
      <c r="P256" s="64"/>
      <c r="R256" s="44"/>
      <c r="S256" s="44"/>
      <c r="T256" s="44"/>
    </row>
    <row r="257" spans="1:20" ht="24">
      <c r="A257" s="307">
        <v>6330</v>
      </c>
      <c r="B257" s="308" t="s">
        <v>264</v>
      </c>
      <c r="C257" s="251">
        <f aca="true" t="shared" si="23" ref="C257:C285">F257+I257+L257+O257</f>
        <v>0</v>
      </c>
      <c r="D257" s="293"/>
      <c r="E257" s="291"/>
      <c r="F257" s="292">
        <f t="shared" si="19"/>
        <v>0</v>
      </c>
      <c r="G257" s="293"/>
      <c r="H257" s="290"/>
      <c r="I257" s="294">
        <f t="shared" si="20"/>
        <v>0</v>
      </c>
      <c r="J257" s="293"/>
      <c r="K257" s="290"/>
      <c r="L257" s="294">
        <f t="shared" si="21"/>
        <v>0</v>
      </c>
      <c r="M257" s="295"/>
      <c r="N257" s="291"/>
      <c r="O257" s="294">
        <f t="shared" si="22"/>
        <v>0</v>
      </c>
      <c r="P257" s="287"/>
      <c r="R257" s="44"/>
      <c r="S257" s="44"/>
      <c r="T257" s="44"/>
    </row>
    <row r="258" spans="1:20" ht="12">
      <c r="A258" s="246">
        <v>6360</v>
      </c>
      <c r="B258" s="115" t="s">
        <v>265</v>
      </c>
      <c r="C258" s="251">
        <f t="shared" si="23"/>
        <v>0</v>
      </c>
      <c r="D258" s="122"/>
      <c r="E258" s="243"/>
      <c r="F258" s="244">
        <f t="shared" si="19"/>
        <v>0</v>
      </c>
      <c r="G258" s="122"/>
      <c r="H258" s="123"/>
      <c r="I258" s="124">
        <f t="shared" si="20"/>
        <v>0</v>
      </c>
      <c r="J258" s="122"/>
      <c r="K258" s="123"/>
      <c r="L258" s="124">
        <f t="shared" si="21"/>
        <v>0</v>
      </c>
      <c r="M258" s="245"/>
      <c r="N258" s="243"/>
      <c r="O258" s="124">
        <f t="shared" si="22"/>
        <v>0</v>
      </c>
      <c r="P258" s="74"/>
      <c r="R258" s="44"/>
      <c r="S258" s="44"/>
      <c r="T258" s="44"/>
    </row>
    <row r="259" spans="1:20" ht="36">
      <c r="A259" s="88">
        <v>6400</v>
      </c>
      <c r="B259" s="226" t="s">
        <v>266</v>
      </c>
      <c r="C259" s="89">
        <f t="shared" si="23"/>
        <v>0</v>
      </c>
      <c r="D259" s="100">
        <f>SUM(D260,D264)</f>
        <v>0</v>
      </c>
      <c r="E259" s="227">
        <f>SUM(E260,E264)</f>
        <v>0</v>
      </c>
      <c r="F259" s="228">
        <f t="shared" si="19"/>
        <v>0</v>
      </c>
      <c r="G259" s="100">
        <f>SUM(G260,G264)</f>
        <v>0</v>
      </c>
      <c r="H259" s="101">
        <f>SUM(H260,H264)</f>
        <v>0</v>
      </c>
      <c r="I259" s="102">
        <f t="shared" si="20"/>
        <v>0</v>
      </c>
      <c r="J259" s="100">
        <f>SUM(J260,J264)</f>
        <v>0</v>
      </c>
      <c r="K259" s="101">
        <f>SUM(K260,K264)</f>
        <v>0</v>
      </c>
      <c r="L259" s="102">
        <f t="shared" si="21"/>
        <v>0</v>
      </c>
      <c r="M259" s="269">
        <f>SUM(M260,M264)</f>
        <v>0</v>
      </c>
      <c r="N259" s="270">
        <f>SUM(N260,N264)</f>
        <v>0</v>
      </c>
      <c r="O259" s="271">
        <f t="shared" si="22"/>
        <v>0</v>
      </c>
      <c r="P259" s="272"/>
      <c r="R259" s="44"/>
      <c r="S259" s="44"/>
      <c r="T259" s="44"/>
    </row>
    <row r="260" spans="1:20" ht="24">
      <c r="A260" s="260">
        <v>6410</v>
      </c>
      <c r="B260" s="104" t="s">
        <v>267</v>
      </c>
      <c r="C260" s="266">
        <f t="shared" si="23"/>
        <v>0</v>
      </c>
      <c r="D260" s="265">
        <f>SUM(D261:D263)</f>
        <v>0</v>
      </c>
      <c r="E260" s="263">
        <f>SUM(E261:E263)</f>
        <v>0</v>
      </c>
      <c r="F260" s="264">
        <f t="shared" si="19"/>
        <v>0</v>
      </c>
      <c r="G260" s="265">
        <f>SUM(G261:G263)</f>
        <v>0</v>
      </c>
      <c r="H260" s="262">
        <f>SUM(H261:H263)</f>
        <v>0</v>
      </c>
      <c r="I260" s="266">
        <f t="shared" si="20"/>
        <v>0</v>
      </c>
      <c r="J260" s="265">
        <f>SUM(J261:J263)</f>
        <v>0</v>
      </c>
      <c r="K260" s="262">
        <f>SUM(K261:K263)</f>
        <v>0</v>
      </c>
      <c r="L260" s="266">
        <f t="shared" si="21"/>
        <v>0</v>
      </c>
      <c r="M260" s="279">
        <f>SUM(M261:M263)</f>
        <v>0</v>
      </c>
      <c r="N260" s="280">
        <f>SUM(N261:N263)</f>
        <v>0</v>
      </c>
      <c r="O260" s="281">
        <f t="shared" si="22"/>
        <v>0</v>
      </c>
      <c r="P260" s="138"/>
      <c r="R260" s="44"/>
      <c r="S260" s="44"/>
      <c r="T260" s="44"/>
    </row>
    <row r="261" spans="1:20" ht="12">
      <c r="A261" s="66">
        <v>6411</v>
      </c>
      <c r="B261" s="309" t="s">
        <v>268</v>
      </c>
      <c r="C261" s="249">
        <f t="shared" si="23"/>
        <v>0</v>
      </c>
      <c r="D261" s="122"/>
      <c r="E261" s="243"/>
      <c r="F261" s="244">
        <f t="shared" si="19"/>
        <v>0</v>
      </c>
      <c r="G261" s="122"/>
      <c r="H261" s="123"/>
      <c r="I261" s="124">
        <f t="shared" si="20"/>
        <v>0</v>
      </c>
      <c r="J261" s="122"/>
      <c r="K261" s="123"/>
      <c r="L261" s="124">
        <f t="shared" si="21"/>
        <v>0</v>
      </c>
      <c r="M261" s="245"/>
      <c r="N261" s="243"/>
      <c r="O261" s="124">
        <f t="shared" si="22"/>
        <v>0</v>
      </c>
      <c r="P261" s="74"/>
      <c r="R261" s="44"/>
      <c r="S261" s="44"/>
      <c r="T261" s="44"/>
    </row>
    <row r="262" spans="1:20" ht="46.5" customHeight="1">
      <c r="A262" s="66">
        <v>6412</v>
      </c>
      <c r="B262" s="115" t="s">
        <v>269</v>
      </c>
      <c r="C262" s="249">
        <f t="shared" si="23"/>
        <v>0</v>
      </c>
      <c r="D262" s="122"/>
      <c r="E262" s="243"/>
      <c r="F262" s="244">
        <f t="shared" si="19"/>
        <v>0</v>
      </c>
      <c r="G262" s="122"/>
      <c r="H262" s="123"/>
      <c r="I262" s="124">
        <f t="shared" si="20"/>
        <v>0</v>
      </c>
      <c r="J262" s="122"/>
      <c r="K262" s="123"/>
      <c r="L262" s="124">
        <f t="shared" si="21"/>
        <v>0</v>
      </c>
      <c r="M262" s="245"/>
      <c r="N262" s="243"/>
      <c r="O262" s="124">
        <f t="shared" si="22"/>
        <v>0</v>
      </c>
      <c r="P262" s="74"/>
      <c r="R262" s="44"/>
      <c r="S262" s="44"/>
      <c r="T262" s="44"/>
    </row>
    <row r="263" spans="1:20" ht="36">
      <c r="A263" s="66">
        <v>6419</v>
      </c>
      <c r="B263" s="115" t="s">
        <v>270</v>
      </c>
      <c r="C263" s="249">
        <f t="shared" si="23"/>
        <v>0</v>
      </c>
      <c r="D263" s="122"/>
      <c r="E263" s="243"/>
      <c r="F263" s="244">
        <f t="shared" si="19"/>
        <v>0</v>
      </c>
      <c r="G263" s="122"/>
      <c r="H263" s="123"/>
      <c r="I263" s="124">
        <f t="shared" si="20"/>
        <v>0</v>
      </c>
      <c r="J263" s="122"/>
      <c r="K263" s="123"/>
      <c r="L263" s="124">
        <f t="shared" si="21"/>
        <v>0</v>
      </c>
      <c r="M263" s="245"/>
      <c r="N263" s="243"/>
      <c r="O263" s="124">
        <f t="shared" si="22"/>
        <v>0</v>
      </c>
      <c r="P263" s="74"/>
      <c r="R263" s="44"/>
      <c r="S263" s="44"/>
      <c r="T263" s="44"/>
    </row>
    <row r="264" spans="1:20" ht="36">
      <c r="A264" s="246">
        <v>6420</v>
      </c>
      <c r="B264" s="115" t="s">
        <v>271</v>
      </c>
      <c r="C264" s="249">
        <f t="shared" si="23"/>
        <v>0</v>
      </c>
      <c r="D264" s="250">
        <f>SUM(D265:D268)</f>
        <v>0</v>
      </c>
      <c r="E264" s="248">
        <f>SUM(E265:E268)</f>
        <v>0</v>
      </c>
      <c r="F264" s="249">
        <f t="shared" si="19"/>
        <v>0</v>
      </c>
      <c r="G264" s="250">
        <f>SUM(G265:G268)</f>
        <v>0</v>
      </c>
      <c r="H264" s="247">
        <f>SUM(H265:H268)</f>
        <v>0</v>
      </c>
      <c r="I264" s="251">
        <f t="shared" si="20"/>
        <v>0</v>
      </c>
      <c r="J264" s="250">
        <f>SUM(J265:J268)</f>
        <v>0</v>
      </c>
      <c r="K264" s="247">
        <f>SUM(K265:K268)</f>
        <v>0</v>
      </c>
      <c r="L264" s="251">
        <f t="shared" si="21"/>
        <v>0</v>
      </c>
      <c r="M264" s="252">
        <f>SUM(M265:M268)</f>
        <v>0</v>
      </c>
      <c r="N264" s="248">
        <f>SUM(N265:N268)</f>
        <v>0</v>
      </c>
      <c r="O264" s="251">
        <f t="shared" si="22"/>
        <v>0</v>
      </c>
      <c r="P264" s="74"/>
      <c r="R264" s="44"/>
      <c r="S264" s="44"/>
      <c r="T264" s="44"/>
    </row>
    <row r="265" spans="1:20" ht="12">
      <c r="A265" s="66">
        <v>6421</v>
      </c>
      <c r="B265" s="115" t="s">
        <v>272</v>
      </c>
      <c r="C265" s="249">
        <f t="shared" si="23"/>
        <v>0</v>
      </c>
      <c r="D265" s="122"/>
      <c r="E265" s="243"/>
      <c r="F265" s="244">
        <f t="shared" si="19"/>
        <v>0</v>
      </c>
      <c r="G265" s="122"/>
      <c r="H265" s="123"/>
      <c r="I265" s="124">
        <f t="shared" si="20"/>
        <v>0</v>
      </c>
      <c r="J265" s="122"/>
      <c r="K265" s="123"/>
      <c r="L265" s="124">
        <f t="shared" si="21"/>
        <v>0</v>
      </c>
      <c r="M265" s="245"/>
      <c r="N265" s="243"/>
      <c r="O265" s="124">
        <f t="shared" si="22"/>
        <v>0</v>
      </c>
      <c r="P265" s="74"/>
      <c r="R265" s="44"/>
      <c r="S265" s="44"/>
      <c r="T265" s="44"/>
    </row>
    <row r="266" spans="1:20" ht="12">
      <c r="A266" s="66">
        <v>6422</v>
      </c>
      <c r="B266" s="115" t="s">
        <v>273</v>
      </c>
      <c r="C266" s="249">
        <f t="shared" si="23"/>
        <v>0</v>
      </c>
      <c r="D266" s="122"/>
      <c r="E266" s="243"/>
      <c r="F266" s="244">
        <f t="shared" si="19"/>
        <v>0</v>
      </c>
      <c r="G266" s="122"/>
      <c r="H266" s="123"/>
      <c r="I266" s="124">
        <f t="shared" si="20"/>
        <v>0</v>
      </c>
      <c r="J266" s="122"/>
      <c r="K266" s="123"/>
      <c r="L266" s="124">
        <f t="shared" si="21"/>
        <v>0</v>
      </c>
      <c r="M266" s="245"/>
      <c r="N266" s="243"/>
      <c r="O266" s="124">
        <f t="shared" si="22"/>
        <v>0</v>
      </c>
      <c r="P266" s="74"/>
      <c r="R266" s="44"/>
      <c r="S266" s="44"/>
      <c r="T266" s="44"/>
    </row>
    <row r="267" spans="1:20" ht="24">
      <c r="A267" s="66">
        <v>6423</v>
      </c>
      <c r="B267" s="115" t="s">
        <v>274</v>
      </c>
      <c r="C267" s="249">
        <f t="shared" si="23"/>
        <v>0</v>
      </c>
      <c r="D267" s="122"/>
      <c r="E267" s="243"/>
      <c r="F267" s="244">
        <f t="shared" si="19"/>
        <v>0</v>
      </c>
      <c r="G267" s="122"/>
      <c r="H267" s="123"/>
      <c r="I267" s="124">
        <f t="shared" si="20"/>
        <v>0</v>
      </c>
      <c r="J267" s="122"/>
      <c r="K267" s="123"/>
      <c r="L267" s="124">
        <f t="shared" si="21"/>
        <v>0</v>
      </c>
      <c r="M267" s="245"/>
      <c r="N267" s="243"/>
      <c r="O267" s="124">
        <f t="shared" si="22"/>
        <v>0</v>
      </c>
      <c r="P267" s="74"/>
      <c r="R267" s="44"/>
      <c r="S267" s="44"/>
      <c r="T267" s="44"/>
    </row>
    <row r="268" spans="1:20" ht="36">
      <c r="A268" s="66">
        <v>6424</v>
      </c>
      <c r="B268" s="115" t="s">
        <v>275</v>
      </c>
      <c r="C268" s="249">
        <f t="shared" si="23"/>
        <v>0</v>
      </c>
      <c r="D268" s="122"/>
      <c r="E268" s="243"/>
      <c r="F268" s="244">
        <f t="shared" si="19"/>
        <v>0</v>
      </c>
      <c r="G268" s="122"/>
      <c r="H268" s="123"/>
      <c r="I268" s="124">
        <f t="shared" si="20"/>
        <v>0</v>
      </c>
      <c r="J268" s="122"/>
      <c r="K268" s="123"/>
      <c r="L268" s="124">
        <f t="shared" si="21"/>
        <v>0</v>
      </c>
      <c r="M268" s="245"/>
      <c r="N268" s="243"/>
      <c r="O268" s="124">
        <f t="shared" si="22"/>
        <v>0</v>
      </c>
      <c r="P268" s="74"/>
      <c r="R268" s="44"/>
      <c r="S268" s="44"/>
      <c r="T268" s="44"/>
    </row>
    <row r="269" spans="1:20" ht="48.75" customHeight="1">
      <c r="A269" s="310">
        <v>7000</v>
      </c>
      <c r="B269" s="310" t="s">
        <v>276</v>
      </c>
      <c r="C269" s="311">
        <f t="shared" si="23"/>
        <v>1692</v>
      </c>
      <c r="D269" s="315">
        <f>SUM(D270,D281)</f>
        <v>0</v>
      </c>
      <c r="E269" s="313">
        <f>SUM(E270,E281)</f>
        <v>0</v>
      </c>
      <c r="F269" s="314">
        <f t="shared" si="19"/>
        <v>0</v>
      </c>
      <c r="G269" s="315">
        <f>SUM(G270,G281)</f>
        <v>0</v>
      </c>
      <c r="H269" s="312">
        <f>SUM(H270,H281)</f>
        <v>0</v>
      </c>
      <c r="I269" s="316">
        <f t="shared" si="20"/>
        <v>0</v>
      </c>
      <c r="J269" s="315">
        <f>SUM(J270,J281)</f>
        <v>1692</v>
      </c>
      <c r="K269" s="312">
        <f>SUM(K270,K281)</f>
        <v>0</v>
      </c>
      <c r="L269" s="316">
        <f t="shared" si="21"/>
        <v>1692</v>
      </c>
      <c r="M269" s="317">
        <f>SUM(M270,M281)</f>
        <v>0</v>
      </c>
      <c r="N269" s="318">
        <f>SUM(N270,N281)</f>
        <v>0</v>
      </c>
      <c r="O269" s="319">
        <f t="shared" si="22"/>
        <v>0</v>
      </c>
      <c r="P269" s="320"/>
      <c r="R269" s="44"/>
      <c r="S269" s="44"/>
      <c r="T269" s="44"/>
    </row>
    <row r="270" spans="1:20" ht="24">
      <c r="A270" s="88">
        <v>7200</v>
      </c>
      <c r="B270" s="226" t="s">
        <v>277</v>
      </c>
      <c r="C270" s="89">
        <f t="shared" si="23"/>
        <v>1692</v>
      </c>
      <c r="D270" s="100">
        <f>SUM(D271,D272,D276,D277,D280)</f>
        <v>0</v>
      </c>
      <c r="E270" s="227">
        <f>SUM(E271,E272,E276,E277,E280)</f>
        <v>0</v>
      </c>
      <c r="F270" s="228">
        <f t="shared" si="19"/>
        <v>0</v>
      </c>
      <c r="G270" s="100">
        <f>SUM(G271,G272,G276,G277,G280)</f>
        <v>0</v>
      </c>
      <c r="H270" s="101">
        <f>SUM(H271,H272,H276,H277,H280)</f>
        <v>0</v>
      </c>
      <c r="I270" s="102">
        <f t="shared" si="20"/>
        <v>0</v>
      </c>
      <c r="J270" s="100">
        <f>SUM(J271,J272,J276,J277,J280)</f>
        <v>1692</v>
      </c>
      <c r="K270" s="101">
        <f>SUM(K271,K272,K276,K277,K280)</f>
        <v>0</v>
      </c>
      <c r="L270" s="102">
        <f t="shared" si="21"/>
        <v>1692</v>
      </c>
      <c r="M270" s="229">
        <f>SUM(M271,M272,M276,M277,M280)</f>
        <v>0</v>
      </c>
      <c r="N270" s="230">
        <f>SUM(N271,N272,N276,N277,N280)</f>
        <v>0</v>
      </c>
      <c r="O270" s="231">
        <f t="shared" si="22"/>
        <v>0</v>
      </c>
      <c r="P270" s="232"/>
      <c r="R270" s="44"/>
      <c r="S270" s="44"/>
      <c r="T270" s="44"/>
    </row>
    <row r="271" spans="1:20" ht="24">
      <c r="A271" s="260">
        <v>7210</v>
      </c>
      <c r="B271" s="104" t="s">
        <v>278</v>
      </c>
      <c r="C271" s="105">
        <f t="shared" si="23"/>
        <v>0</v>
      </c>
      <c r="D271" s="111"/>
      <c r="E271" s="240"/>
      <c r="F271" s="241">
        <f t="shared" si="19"/>
        <v>0</v>
      </c>
      <c r="G271" s="111"/>
      <c r="H271" s="112"/>
      <c r="I271" s="113">
        <f t="shared" si="20"/>
        <v>0</v>
      </c>
      <c r="J271" s="111"/>
      <c r="K271" s="112"/>
      <c r="L271" s="113">
        <f t="shared" si="21"/>
        <v>0</v>
      </c>
      <c r="M271" s="242"/>
      <c r="N271" s="240"/>
      <c r="O271" s="113">
        <f t="shared" si="22"/>
        <v>0</v>
      </c>
      <c r="P271" s="64"/>
      <c r="R271" s="44"/>
      <c r="S271" s="44"/>
      <c r="T271" s="44"/>
    </row>
    <row r="272" spans="1:20" s="321" customFormat="1" ht="36">
      <c r="A272" s="246">
        <v>7220</v>
      </c>
      <c r="B272" s="115" t="s">
        <v>279</v>
      </c>
      <c r="C272" s="116">
        <f t="shared" si="23"/>
        <v>1692</v>
      </c>
      <c r="D272" s="250">
        <f>SUM(D273:D275)</f>
        <v>0</v>
      </c>
      <c r="E272" s="248">
        <f>SUM(E273:E275)</f>
        <v>0</v>
      </c>
      <c r="F272" s="249">
        <f t="shared" si="19"/>
        <v>0</v>
      </c>
      <c r="G272" s="250">
        <f>SUM(G273:G275)</f>
        <v>0</v>
      </c>
      <c r="H272" s="247">
        <f>SUM(H273:H275)</f>
        <v>0</v>
      </c>
      <c r="I272" s="251">
        <f t="shared" si="20"/>
        <v>0</v>
      </c>
      <c r="J272" s="250">
        <f>SUM(J273:J275)</f>
        <v>1692</v>
      </c>
      <c r="K272" s="247">
        <f>SUM(K273:K275)</f>
        <v>0</v>
      </c>
      <c r="L272" s="251">
        <f t="shared" si="21"/>
        <v>1692</v>
      </c>
      <c r="M272" s="252">
        <f>SUM(M273:M275)</f>
        <v>0</v>
      </c>
      <c r="N272" s="248">
        <f>SUM(N273:N275)</f>
        <v>0</v>
      </c>
      <c r="O272" s="251">
        <f t="shared" si="22"/>
        <v>0</v>
      </c>
      <c r="P272" s="74"/>
      <c r="R272" s="44"/>
      <c r="S272" s="44"/>
      <c r="T272" s="44"/>
    </row>
    <row r="273" spans="1:20" s="321" customFormat="1" ht="36">
      <c r="A273" s="66">
        <v>7221</v>
      </c>
      <c r="B273" s="115" t="s">
        <v>280</v>
      </c>
      <c r="C273" s="116">
        <f t="shared" si="23"/>
        <v>0</v>
      </c>
      <c r="D273" s="122"/>
      <c r="E273" s="243"/>
      <c r="F273" s="244">
        <f t="shared" si="19"/>
        <v>0</v>
      </c>
      <c r="G273" s="122"/>
      <c r="H273" s="123"/>
      <c r="I273" s="124">
        <f t="shared" si="20"/>
        <v>0</v>
      </c>
      <c r="J273" s="122"/>
      <c r="K273" s="123"/>
      <c r="L273" s="124">
        <f t="shared" si="21"/>
        <v>0</v>
      </c>
      <c r="M273" s="245"/>
      <c r="N273" s="243"/>
      <c r="O273" s="124">
        <f t="shared" si="22"/>
        <v>0</v>
      </c>
      <c r="P273" s="74"/>
      <c r="R273" s="44"/>
      <c r="S273" s="44"/>
      <c r="T273" s="44"/>
    </row>
    <row r="274" spans="1:20" s="321" customFormat="1" ht="36">
      <c r="A274" s="66">
        <v>7222</v>
      </c>
      <c r="B274" s="115" t="s">
        <v>281</v>
      </c>
      <c r="C274" s="116">
        <f t="shared" si="23"/>
        <v>0</v>
      </c>
      <c r="D274" s="122"/>
      <c r="E274" s="243"/>
      <c r="F274" s="244">
        <f t="shared" si="19"/>
        <v>0</v>
      </c>
      <c r="G274" s="122"/>
      <c r="H274" s="123"/>
      <c r="I274" s="124">
        <f t="shared" si="20"/>
        <v>0</v>
      </c>
      <c r="J274" s="122"/>
      <c r="K274" s="123"/>
      <c r="L274" s="124">
        <f t="shared" si="21"/>
        <v>0</v>
      </c>
      <c r="M274" s="245"/>
      <c r="N274" s="243"/>
      <c r="O274" s="124">
        <f t="shared" si="22"/>
        <v>0</v>
      </c>
      <c r="P274" s="74"/>
      <c r="R274" s="44"/>
      <c r="S274" s="44"/>
      <c r="T274" s="44"/>
    </row>
    <row r="275" spans="1:20" s="321" customFormat="1" ht="36">
      <c r="A275" s="56">
        <v>7223</v>
      </c>
      <c r="B275" s="104" t="s">
        <v>282</v>
      </c>
      <c r="C275" s="116">
        <f t="shared" si="23"/>
        <v>1692</v>
      </c>
      <c r="D275" s="111"/>
      <c r="E275" s="240"/>
      <c r="F275" s="241">
        <f t="shared" si="19"/>
        <v>0</v>
      </c>
      <c r="G275" s="111"/>
      <c r="H275" s="112"/>
      <c r="I275" s="113">
        <f t="shared" si="20"/>
        <v>0</v>
      </c>
      <c r="J275" s="111">
        <v>1692</v>
      </c>
      <c r="K275" s="112"/>
      <c r="L275" s="113">
        <f t="shared" si="21"/>
        <v>1692</v>
      </c>
      <c r="M275" s="242"/>
      <c r="N275" s="240"/>
      <c r="O275" s="113">
        <f t="shared" si="22"/>
        <v>0</v>
      </c>
      <c r="P275" s="64"/>
      <c r="R275" s="44"/>
      <c r="S275" s="44"/>
      <c r="T275" s="44"/>
    </row>
    <row r="276" spans="1:20" ht="24">
      <c r="A276" s="246">
        <v>7230</v>
      </c>
      <c r="B276" s="115" t="s">
        <v>283</v>
      </c>
      <c r="C276" s="116">
        <f t="shared" si="23"/>
        <v>0</v>
      </c>
      <c r="D276" s="122"/>
      <c r="E276" s="243"/>
      <c r="F276" s="244">
        <f t="shared" si="19"/>
        <v>0</v>
      </c>
      <c r="G276" s="122"/>
      <c r="H276" s="123"/>
      <c r="I276" s="124">
        <f t="shared" si="20"/>
        <v>0</v>
      </c>
      <c r="J276" s="122"/>
      <c r="K276" s="123"/>
      <c r="L276" s="124">
        <f t="shared" si="21"/>
        <v>0</v>
      </c>
      <c r="M276" s="245"/>
      <c r="N276" s="243"/>
      <c r="O276" s="124">
        <f t="shared" si="22"/>
        <v>0</v>
      </c>
      <c r="P276" s="74"/>
      <c r="R276" s="44"/>
      <c r="S276" s="44"/>
      <c r="T276" s="44"/>
    </row>
    <row r="277" spans="1:20" ht="24">
      <c r="A277" s="246">
        <v>7240</v>
      </c>
      <c r="B277" s="115" t="s">
        <v>284</v>
      </c>
      <c r="C277" s="116">
        <f t="shared" si="23"/>
        <v>0</v>
      </c>
      <c r="D277" s="250">
        <f>SUM(D278:D279)</f>
        <v>0</v>
      </c>
      <c r="E277" s="248">
        <f>SUM(E278:E279)</f>
        <v>0</v>
      </c>
      <c r="F277" s="249">
        <f t="shared" si="19"/>
        <v>0</v>
      </c>
      <c r="G277" s="250">
        <f>SUM(G278:G279)</f>
        <v>0</v>
      </c>
      <c r="H277" s="247">
        <f>SUM(H278:H279)</f>
        <v>0</v>
      </c>
      <c r="I277" s="251">
        <f t="shared" si="20"/>
        <v>0</v>
      </c>
      <c r="J277" s="250">
        <f>SUM(J278:J279)</f>
        <v>0</v>
      </c>
      <c r="K277" s="247">
        <f>SUM(K278:K279)</f>
        <v>0</v>
      </c>
      <c r="L277" s="251">
        <f t="shared" si="21"/>
        <v>0</v>
      </c>
      <c r="M277" s="252">
        <f>SUM(M278:M279)</f>
        <v>0</v>
      </c>
      <c r="N277" s="248">
        <f>SUM(N278:N279)</f>
        <v>0</v>
      </c>
      <c r="O277" s="251">
        <f>SUM(O278:O279)</f>
        <v>0</v>
      </c>
      <c r="P277" s="74"/>
      <c r="R277" s="44"/>
      <c r="S277" s="44"/>
      <c r="T277" s="44"/>
    </row>
    <row r="278" spans="1:20" ht="48">
      <c r="A278" s="66">
        <v>7245</v>
      </c>
      <c r="B278" s="115" t="s">
        <v>285</v>
      </c>
      <c r="C278" s="116">
        <f t="shared" si="23"/>
        <v>0</v>
      </c>
      <c r="D278" s="122"/>
      <c r="E278" s="243"/>
      <c r="F278" s="244">
        <f t="shared" si="19"/>
        <v>0</v>
      </c>
      <c r="G278" s="122"/>
      <c r="H278" s="123"/>
      <c r="I278" s="124">
        <f t="shared" si="20"/>
        <v>0</v>
      </c>
      <c r="J278" s="122"/>
      <c r="K278" s="123"/>
      <c r="L278" s="124">
        <f t="shared" si="21"/>
        <v>0</v>
      </c>
      <c r="M278" s="245"/>
      <c r="N278" s="243"/>
      <c r="O278" s="124">
        <f>M278+N278</f>
        <v>0</v>
      </c>
      <c r="P278" s="74"/>
      <c r="R278" s="44"/>
      <c r="S278" s="44"/>
      <c r="T278" s="44"/>
    </row>
    <row r="279" spans="1:20" ht="94.5" customHeight="1">
      <c r="A279" s="66">
        <v>7246</v>
      </c>
      <c r="B279" s="115" t="s">
        <v>286</v>
      </c>
      <c r="C279" s="116">
        <f t="shared" si="23"/>
        <v>0</v>
      </c>
      <c r="D279" s="122"/>
      <c r="E279" s="243"/>
      <c r="F279" s="244">
        <f t="shared" si="19"/>
        <v>0</v>
      </c>
      <c r="G279" s="122"/>
      <c r="H279" s="123"/>
      <c r="I279" s="124">
        <f t="shared" si="20"/>
        <v>0</v>
      </c>
      <c r="J279" s="122"/>
      <c r="K279" s="123"/>
      <c r="L279" s="124">
        <f t="shared" si="21"/>
        <v>0</v>
      </c>
      <c r="M279" s="245"/>
      <c r="N279" s="243"/>
      <c r="O279" s="124">
        <f>M279+N279</f>
        <v>0</v>
      </c>
      <c r="P279" s="74"/>
      <c r="R279" s="44"/>
      <c r="S279" s="44"/>
      <c r="T279" s="44"/>
    </row>
    <row r="280" spans="1:20" ht="24">
      <c r="A280" s="246">
        <v>7260</v>
      </c>
      <c r="B280" s="115" t="s">
        <v>287</v>
      </c>
      <c r="C280" s="116">
        <f t="shared" si="23"/>
        <v>0</v>
      </c>
      <c r="D280" s="111"/>
      <c r="E280" s="240"/>
      <c r="F280" s="241">
        <f t="shared" si="19"/>
        <v>0</v>
      </c>
      <c r="G280" s="111"/>
      <c r="H280" s="112"/>
      <c r="I280" s="113">
        <f t="shared" si="20"/>
        <v>0</v>
      </c>
      <c r="J280" s="111"/>
      <c r="K280" s="112"/>
      <c r="L280" s="113">
        <f t="shared" si="21"/>
        <v>0</v>
      </c>
      <c r="M280" s="242"/>
      <c r="N280" s="240"/>
      <c r="O280" s="113">
        <f>M280+N280</f>
        <v>0</v>
      </c>
      <c r="P280" s="64"/>
      <c r="R280" s="44"/>
      <c r="S280" s="44"/>
      <c r="T280" s="44"/>
    </row>
    <row r="281" spans="1:20" ht="12">
      <c r="A281" s="88">
        <v>7700</v>
      </c>
      <c r="B281" s="226" t="s">
        <v>288</v>
      </c>
      <c r="C281" s="268">
        <f t="shared" si="23"/>
        <v>0</v>
      </c>
      <c r="D281" s="324">
        <f>D282</f>
        <v>0</v>
      </c>
      <c r="E281" s="270">
        <f>SUM(E282)</f>
        <v>0</v>
      </c>
      <c r="F281" s="323">
        <f t="shared" si="19"/>
        <v>0</v>
      </c>
      <c r="G281" s="324">
        <f>G282</f>
        <v>0</v>
      </c>
      <c r="H281" s="322">
        <f>SUM(H282)</f>
        <v>0</v>
      </c>
      <c r="I281" s="271">
        <f t="shared" si="20"/>
        <v>0</v>
      </c>
      <c r="J281" s="324">
        <f>J282</f>
        <v>0</v>
      </c>
      <c r="K281" s="322">
        <f>SUM(K282)</f>
        <v>0</v>
      </c>
      <c r="L281" s="271">
        <f t="shared" si="21"/>
        <v>0</v>
      </c>
      <c r="M281" s="269">
        <f>SUM(M282)</f>
        <v>0</v>
      </c>
      <c r="N281" s="270">
        <f>SUM(N282)</f>
        <v>0</v>
      </c>
      <c r="O281" s="271">
        <f>M281+N281</f>
        <v>0</v>
      </c>
      <c r="P281" s="272"/>
      <c r="R281" s="44"/>
      <c r="S281" s="44"/>
      <c r="T281" s="44"/>
    </row>
    <row r="282" spans="1:20" ht="12">
      <c r="A282" s="126">
        <v>7720</v>
      </c>
      <c r="B282" s="127" t="s">
        <v>289</v>
      </c>
      <c r="C282" s="128">
        <f t="shared" si="23"/>
        <v>0</v>
      </c>
      <c r="D282" s="134"/>
      <c r="E282" s="351"/>
      <c r="F282" s="352">
        <f t="shared" si="19"/>
        <v>0</v>
      </c>
      <c r="G282" s="134"/>
      <c r="H282" s="135"/>
      <c r="I282" s="136">
        <f t="shared" si="20"/>
        <v>0</v>
      </c>
      <c r="J282" s="134"/>
      <c r="K282" s="135"/>
      <c r="L282" s="136">
        <f>J282+K282</f>
        <v>0</v>
      </c>
      <c r="M282" s="353"/>
      <c r="N282" s="351"/>
      <c r="O282" s="136">
        <f>M282+N282</f>
        <v>0</v>
      </c>
      <c r="P282" s="138"/>
      <c r="R282" s="44"/>
      <c r="S282" s="44"/>
      <c r="T282" s="44"/>
    </row>
    <row r="283" spans="1:20" ht="12">
      <c r="A283" s="350"/>
      <c r="B283" s="162" t="s">
        <v>290</v>
      </c>
      <c r="C283" s="105">
        <f t="shared" si="23"/>
        <v>0</v>
      </c>
      <c r="D283" s="237">
        <f>SUM(D284:D285)</f>
        <v>0</v>
      </c>
      <c r="E283" s="235">
        <f>SUM(E284:E285)</f>
        <v>0</v>
      </c>
      <c r="F283" s="236">
        <f t="shared" si="19"/>
        <v>0</v>
      </c>
      <c r="G283" s="237">
        <f>SUM(G284:G285)</f>
        <v>0</v>
      </c>
      <c r="H283" s="234">
        <f>SUM(H284:H285)</f>
        <v>0</v>
      </c>
      <c r="I283" s="238">
        <f t="shared" si="20"/>
        <v>0</v>
      </c>
      <c r="J283" s="237">
        <f>SUM(J284:J285)</f>
        <v>0</v>
      </c>
      <c r="K283" s="234">
        <f>SUM(K284:K285)</f>
        <v>0</v>
      </c>
      <c r="L283" s="238">
        <f t="shared" si="21"/>
        <v>0</v>
      </c>
      <c r="M283" s="239">
        <f>SUM(M284:M285)</f>
        <v>0</v>
      </c>
      <c r="N283" s="235">
        <f>SUM(N284:N285)</f>
        <v>0</v>
      </c>
      <c r="O283" s="238">
        <f>M283+N283</f>
        <v>0</v>
      </c>
      <c r="P283" s="172"/>
      <c r="R283" s="44"/>
      <c r="S283" s="44"/>
      <c r="T283" s="44"/>
    </row>
    <row r="284" spans="1:20" ht="12">
      <c r="A284" s="309" t="s">
        <v>291</v>
      </c>
      <c r="B284" s="66" t="s">
        <v>292</v>
      </c>
      <c r="C284" s="116">
        <f t="shared" si="23"/>
        <v>0</v>
      </c>
      <c r="D284" s="122"/>
      <c r="E284" s="243"/>
      <c r="F284" s="244">
        <f t="shared" si="19"/>
        <v>0</v>
      </c>
      <c r="G284" s="122"/>
      <c r="H284" s="123"/>
      <c r="I284" s="124">
        <f t="shared" si="20"/>
        <v>0</v>
      </c>
      <c r="J284" s="122"/>
      <c r="K284" s="123"/>
      <c r="L284" s="124">
        <f t="shared" si="21"/>
        <v>0</v>
      </c>
      <c r="M284" s="245"/>
      <c r="N284" s="243"/>
      <c r="O284" s="124">
        <f>M284+N284</f>
        <v>0</v>
      </c>
      <c r="P284" s="74"/>
      <c r="R284" s="44"/>
      <c r="S284" s="44"/>
      <c r="T284" s="44"/>
    </row>
    <row r="285" spans="1:20" ht="24">
      <c r="A285" s="309" t="s">
        <v>293</v>
      </c>
      <c r="B285" s="331" t="s">
        <v>294</v>
      </c>
      <c r="C285" s="105">
        <f t="shared" si="23"/>
        <v>0</v>
      </c>
      <c r="D285" s="111"/>
      <c r="E285" s="240"/>
      <c r="F285" s="241">
        <f t="shared" si="19"/>
        <v>0</v>
      </c>
      <c r="G285" s="111"/>
      <c r="H285" s="112"/>
      <c r="I285" s="113">
        <f t="shared" si="20"/>
        <v>0</v>
      </c>
      <c r="J285" s="111"/>
      <c r="K285" s="112"/>
      <c r="L285" s="113">
        <f t="shared" si="21"/>
        <v>0</v>
      </c>
      <c r="M285" s="242"/>
      <c r="N285" s="240"/>
      <c r="O285" s="113">
        <f>M285+N285</f>
        <v>0</v>
      </c>
      <c r="P285" s="64"/>
      <c r="R285" s="44"/>
      <c r="S285" s="44"/>
      <c r="T285" s="44"/>
    </row>
    <row r="286" spans="1:20" ht="12">
      <c r="A286" s="332"/>
      <c r="B286" s="333" t="s">
        <v>295</v>
      </c>
      <c r="C286" s="334">
        <f>SUM(C283,C269,C231,C196,C188,C174,C76,C54)</f>
        <v>314298</v>
      </c>
      <c r="D286" s="338">
        <f>SUM(D283,D269,D231,D196,D188,D174,D76,D54)</f>
        <v>289846</v>
      </c>
      <c r="E286" s="336">
        <f>SUM(E283,E269,E231,E196,E188,E174,E76,E54)</f>
        <v>0</v>
      </c>
      <c r="F286" s="337">
        <f t="shared" si="19"/>
        <v>289846</v>
      </c>
      <c r="G286" s="338">
        <f>SUM(G283,G269,G231,G196,G188,G174,G76,G54)</f>
        <v>22128</v>
      </c>
      <c r="H286" s="335">
        <f>SUM(H283,H269,H231,H196,H188,H174,H76,H54)</f>
        <v>0</v>
      </c>
      <c r="I286" s="334">
        <f t="shared" si="20"/>
        <v>22128</v>
      </c>
      <c r="J286" s="338">
        <f>SUM(J283,J269,J231,J196,J188,J174,J76,J54)</f>
        <v>2324</v>
      </c>
      <c r="K286" s="335">
        <f>SUM(K283,K269,K231,K196,K188,K174,K76,K54)</f>
        <v>0</v>
      </c>
      <c r="L286" s="334">
        <f t="shared" si="21"/>
        <v>2324</v>
      </c>
      <c r="M286" s="229">
        <f>SUM(M283,M269,M231,M196,M188,M174,M76,M54)</f>
        <v>0</v>
      </c>
      <c r="N286" s="230">
        <f>SUM(N283,N269,N231,N196,N188,N174,N76,N54)</f>
        <v>0</v>
      </c>
      <c r="O286" s="231">
        <f>M286+N286</f>
        <v>0</v>
      </c>
      <c r="P286" s="232"/>
      <c r="R286" s="44"/>
      <c r="S286" s="44"/>
      <c r="T286" s="44"/>
    </row>
    <row r="287" spans="1:20" ht="3" customHeight="1">
      <c r="A287" s="332"/>
      <c r="B287" s="332"/>
      <c r="C287" s="296"/>
      <c r="D287" s="299"/>
      <c r="E287" s="230"/>
      <c r="F287" s="298"/>
      <c r="G287" s="299"/>
      <c r="H287" s="297"/>
      <c r="I287" s="231"/>
      <c r="J287" s="299"/>
      <c r="K287" s="297"/>
      <c r="L287" s="231"/>
      <c r="M287" s="229"/>
      <c r="N287" s="230"/>
      <c r="O287" s="231"/>
      <c r="P287" s="339"/>
      <c r="R287" s="44"/>
      <c r="S287" s="44"/>
      <c r="T287" s="44"/>
    </row>
    <row r="288" spans="1:20" s="32" customFormat="1" ht="12">
      <c r="A288" s="624" t="s">
        <v>296</v>
      </c>
      <c r="B288" s="625"/>
      <c r="C288" s="340">
        <f>F288+I288+L288+O288</f>
        <v>-2186</v>
      </c>
      <c r="D288" s="344">
        <f>SUM(D26,D27,D43)-D52</f>
        <v>0</v>
      </c>
      <c r="E288" s="342">
        <f>SUM(E26,E27,E43)-E52</f>
        <v>0</v>
      </c>
      <c r="F288" s="343">
        <f>D288+E288</f>
        <v>0</v>
      </c>
      <c r="G288" s="344">
        <f>SUM(G26,G27,G43)-G52</f>
        <v>0</v>
      </c>
      <c r="H288" s="341">
        <f>SUM(H26,H27,H43)-H52</f>
        <v>0</v>
      </c>
      <c r="I288" s="340">
        <f>G288+H288</f>
        <v>0</v>
      </c>
      <c r="J288" s="344">
        <f>(J28+J44)-J52</f>
        <v>-2186</v>
      </c>
      <c r="K288" s="341">
        <f>(K28+K44)-K52</f>
        <v>0</v>
      </c>
      <c r="L288" s="340">
        <f>J288+K288</f>
        <v>-2186</v>
      </c>
      <c r="M288" s="345">
        <f>M46-M52</f>
        <v>0</v>
      </c>
      <c r="N288" s="342">
        <f>N46-N52</f>
        <v>0</v>
      </c>
      <c r="O288" s="340">
        <f>M288+N288</f>
        <v>0</v>
      </c>
      <c r="P288" s="346"/>
      <c r="R288" s="44"/>
      <c r="S288" s="44"/>
      <c r="T288" s="44"/>
    </row>
    <row r="289" spans="1:20" ht="3" customHeight="1">
      <c r="A289" s="347"/>
      <c r="B289" s="347"/>
      <c r="C289" s="296"/>
      <c r="D289" s="299"/>
      <c r="E289" s="230"/>
      <c r="F289" s="298"/>
      <c r="G289" s="299"/>
      <c r="H289" s="297"/>
      <c r="I289" s="231"/>
      <c r="J289" s="299"/>
      <c r="K289" s="297"/>
      <c r="L289" s="231"/>
      <c r="M289" s="229"/>
      <c r="N289" s="230"/>
      <c r="O289" s="231"/>
      <c r="P289" s="339"/>
      <c r="R289" s="44"/>
      <c r="S289" s="44"/>
      <c r="T289" s="44"/>
    </row>
    <row r="290" spans="1:20" s="32" customFormat="1" ht="12">
      <c r="A290" s="624" t="s">
        <v>297</v>
      </c>
      <c r="B290" s="625"/>
      <c r="C290" s="343">
        <f>SUM(C291,C293)-C301+C303</f>
        <v>2186</v>
      </c>
      <c r="D290" s="344">
        <f>SUM(D291,D293)-D301+D303</f>
        <v>0</v>
      </c>
      <c r="E290" s="342">
        <f>SUM(E291,E293)-E301+E303</f>
        <v>0</v>
      </c>
      <c r="F290" s="343">
        <f>D290+E290</f>
        <v>0</v>
      </c>
      <c r="G290" s="344">
        <f>SUM(G291,G293)-G301+G303</f>
        <v>0</v>
      </c>
      <c r="H290" s="341">
        <f>SUM(H291,H293)-H301+H303</f>
        <v>0</v>
      </c>
      <c r="I290" s="340">
        <f>G290+H290</f>
        <v>0</v>
      </c>
      <c r="J290" s="344">
        <f>SUM(J291,J293)-J301+J303</f>
        <v>2186</v>
      </c>
      <c r="K290" s="341">
        <f>SUM(K291,K293)-K301+K303</f>
        <v>0</v>
      </c>
      <c r="L290" s="340">
        <f>J290+K290</f>
        <v>2186</v>
      </c>
      <c r="M290" s="345">
        <f>SUM(M291,M293)-M301+M303</f>
        <v>0</v>
      </c>
      <c r="N290" s="342">
        <f>SUM(N291,N293)-N301+N303</f>
        <v>0</v>
      </c>
      <c r="O290" s="340">
        <f>M290+N290</f>
        <v>0</v>
      </c>
      <c r="P290" s="346"/>
      <c r="R290" s="44"/>
      <c r="S290" s="44"/>
      <c r="T290" s="44"/>
    </row>
    <row r="291" spans="1:20" s="32" customFormat="1" ht="12">
      <c r="A291" s="348" t="s">
        <v>298</v>
      </c>
      <c r="B291" s="348" t="s">
        <v>299</v>
      </c>
      <c r="C291" s="343">
        <f>C23-C283</f>
        <v>2186</v>
      </c>
      <c r="D291" s="344">
        <f>D23-D283</f>
        <v>0</v>
      </c>
      <c r="E291" s="342">
        <f>E23-E283</f>
        <v>0</v>
      </c>
      <c r="F291" s="343">
        <f>D291+E291</f>
        <v>0</v>
      </c>
      <c r="G291" s="344">
        <f>G23-G283</f>
        <v>0</v>
      </c>
      <c r="H291" s="341">
        <f>H23-H283</f>
        <v>0</v>
      </c>
      <c r="I291" s="340">
        <f>G291+H291</f>
        <v>0</v>
      </c>
      <c r="J291" s="344">
        <f>J23-J283</f>
        <v>2186</v>
      </c>
      <c r="K291" s="341">
        <f>K23-K283</f>
        <v>0</v>
      </c>
      <c r="L291" s="340">
        <f>J291+K291</f>
        <v>2186</v>
      </c>
      <c r="M291" s="345">
        <f>M23-M283</f>
        <v>0</v>
      </c>
      <c r="N291" s="342">
        <f>N23-N283</f>
        <v>0</v>
      </c>
      <c r="O291" s="340">
        <f>M291+N291</f>
        <v>0</v>
      </c>
      <c r="P291" s="346"/>
      <c r="R291" s="44"/>
      <c r="S291" s="44"/>
      <c r="T291" s="44"/>
    </row>
    <row r="292" spans="1:20" ht="3" customHeight="1">
      <c r="A292" s="332"/>
      <c r="B292" s="332"/>
      <c r="C292" s="296"/>
      <c r="D292" s="299"/>
      <c r="E292" s="230"/>
      <c r="F292" s="298"/>
      <c r="G292" s="299"/>
      <c r="H292" s="297"/>
      <c r="I292" s="231"/>
      <c r="J292" s="299"/>
      <c r="K292" s="297"/>
      <c r="L292" s="231"/>
      <c r="M292" s="229"/>
      <c r="N292" s="230"/>
      <c r="O292" s="231"/>
      <c r="P292" s="339"/>
      <c r="R292" s="44"/>
      <c r="S292" s="44"/>
      <c r="T292" s="44"/>
    </row>
    <row r="293" spans="1:20" s="32" customFormat="1" ht="12">
      <c r="A293" s="349" t="s">
        <v>300</v>
      </c>
      <c r="B293" s="349" t="s">
        <v>301</v>
      </c>
      <c r="C293" s="343">
        <f>SUM(C294,C296,C298)-SUM(C295,C297,C299)</f>
        <v>0</v>
      </c>
      <c r="D293" s="344">
        <f>SUM(D294,D296,D298)-SUM(D295,D297,D299)</f>
        <v>0</v>
      </c>
      <c r="E293" s="342">
        <f>SUM(E294,E296,E298)-SUM(E295,E297,E299)</f>
        <v>0</v>
      </c>
      <c r="F293" s="343">
        <f>D293+E293</f>
        <v>0</v>
      </c>
      <c r="G293" s="344">
        <f>SUM(G294,G296,G298)-SUM(G295,G297,G299)</f>
        <v>0</v>
      </c>
      <c r="H293" s="341">
        <f>SUM(H294,H296,H298)-SUM(H295,H297,H299)</f>
        <v>0</v>
      </c>
      <c r="I293" s="340">
        <f>G293+H293</f>
        <v>0</v>
      </c>
      <c r="J293" s="344">
        <f>SUM(J294,J296,J298)-SUM(J295,J297,J299)</f>
        <v>0</v>
      </c>
      <c r="K293" s="341">
        <f>SUM(K294,K296,K298)-SUM(K295,K297,K299)</f>
        <v>0</v>
      </c>
      <c r="L293" s="340">
        <f>J293+K293</f>
        <v>0</v>
      </c>
      <c r="M293" s="345">
        <f>SUM(M294,M296,M298)-SUM(M295,M297,M299)</f>
        <v>0</v>
      </c>
      <c r="N293" s="342">
        <f>SUM(N294,N296,N298)-SUM(N295,N297,N299)</f>
        <v>0</v>
      </c>
      <c r="O293" s="340">
        <f>M293+N293</f>
        <v>0</v>
      </c>
      <c r="P293" s="346"/>
      <c r="R293" s="44"/>
      <c r="S293" s="44"/>
      <c r="T293" s="44"/>
    </row>
    <row r="294" spans="1:20" ht="12">
      <c r="A294" s="350" t="s">
        <v>302</v>
      </c>
      <c r="B294" s="173" t="s">
        <v>303</v>
      </c>
      <c r="C294" s="128">
        <f aca="true" t="shared" si="24" ref="C294:C303">F294+I294+L294+O294</f>
        <v>0</v>
      </c>
      <c r="D294" s="134"/>
      <c r="E294" s="351"/>
      <c r="F294" s="352">
        <f>D294+E294</f>
        <v>0</v>
      </c>
      <c r="G294" s="134"/>
      <c r="H294" s="135"/>
      <c r="I294" s="136">
        <f>G294+H294</f>
        <v>0</v>
      </c>
      <c r="J294" s="134"/>
      <c r="K294" s="135"/>
      <c r="L294" s="136">
        <f>J294+K294</f>
        <v>0</v>
      </c>
      <c r="M294" s="353"/>
      <c r="N294" s="351"/>
      <c r="O294" s="136">
        <f>M294+N294</f>
        <v>0</v>
      </c>
      <c r="P294" s="138"/>
      <c r="R294" s="44"/>
      <c r="S294" s="44"/>
      <c r="T294" s="44"/>
    </row>
    <row r="295" spans="1:20" ht="24">
      <c r="A295" s="309" t="s">
        <v>304</v>
      </c>
      <c r="B295" s="65" t="s">
        <v>305</v>
      </c>
      <c r="C295" s="116">
        <f t="shared" si="24"/>
        <v>0</v>
      </c>
      <c r="D295" s="122"/>
      <c r="E295" s="243"/>
      <c r="F295" s="244">
        <f>D295+E295</f>
        <v>0</v>
      </c>
      <c r="G295" s="122"/>
      <c r="H295" s="123"/>
      <c r="I295" s="124">
        <f>G295+H295</f>
        <v>0</v>
      </c>
      <c r="J295" s="122"/>
      <c r="K295" s="123"/>
      <c r="L295" s="124">
        <f>J295+K295</f>
        <v>0</v>
      </c>
      <c r="M295" s="245"/>
      <c r="N295" s="243"/>
      <c r="O295" s="124">
        <f>M295+N295</f>
        <v>0</v>
      </c>
      <c r="P295" s="74"/>
      <c r="R295" s="44"/>
      <c r="S295" s="44"/>
      <c r="T295" s="44"/>
    </row>
    <row r="296" spans="1:20" ht="12">
      <c r="A296" s="309" t="s">
        <v>306</v>
      </c>
      <c r="B296" s="65" t="s">
        <v>307</v>
      </c>
      <c r="C296" s="116">
        <f t="shared" si="24"/>
        <v>0</v>
      </c>
      <c r="D296" s="122"/>
      <c r="E296" s="243"/>
      <c r="F296" s="244">
        <f>D296+E296</f>
        <v>0</v>
      </c>
      <c r="G296" s="122"/>
      <c r="H296" s="123"/>
      <c r="I296" s="124">
        <f aca="true" t="shared" si="25" ref="I296:I303">G296+H296</f>
        <v>0</v>
      </c>
      <c r="J296" s="122"/>
      <c r="K296" s="123"/>
      <c r="L296" s="124">
        <f aca="true" t="shared" si="26" ref="L296:L303">J296+K296</f>
        <v>0</v>
      </c>
      <c r="M296" s="245"/>
      <c r="N296" s="243"/>
      <c r="O296" s="124">
        <f aca="true" t="shared" si="27" ref="O296:O303">M296+N296</f>
        <v>0</v>
      </c>
      <c r="P296" s="74"/>
      <c r="R296" s="44"/>
      <c r="S296" s="44"/>
      <c r="T296" s="44"/>
    </row>
    <row r="297" spans="1:20" ht="24">
      <c r="A297" s="309" t="s">
        <v>308</v>
      </c>
      <c r="B297" s="65" t="s">
        <v>309</v>
      </c>
      <c r="C297" s="116">
        <f t="shared" si="24"/>
        <v>0</v>
      </c>
      <c r="D297" s="122"/>
      <c r="E297" s="243"/>
      <c r="F297" s="244">
        <f aca="true" t="shared" si="28" ref="F297:F303">D297+E297</f>
        <v>0</v>
      </c>
      <c r="G297" s="122"/>
      <c r="H297" s="123"/>
      <c r="I297" s="124">
        <f t="shared" si="25"/>
        <v>0</v>
      </c>
      <c r="J297" s="122"/>
      <c r="K297" s="123"/>
      <c r="L297" s="124">
        <f t="shared" si="26"/>
        <v>0</v>
      </c>
      <c r="M297" s="245"/>
      <c r="N297" s="243"/>
      <c r="O297" s="124">
        <f t="shared" si="27"/>
        <v>0</v>
      </c>
      <c r="P297" s="74"/>
      <c r="R297" s="44"/>
      <c r="S297" s="44"/>
      <c r="T297" s="44"/>
    </row>
    <row r="298" spans="1:20" ht="12">
      <c r="A298" s="309" t="s">
        <v>310</v>
      </c>
      <c r="B298" s="65" t="s">
        <v>311</v>
      </c>
      <c r="C298" s="116">
        <f t="shared" si="24"/>
        <v>0</v>
      </c>
      <c r="D298" s="122"/>
      <c r="E298" s="243"/>
      <c r="F298" s="244">
        <f t="shared" si="28"/>
        <v>0</v>
      </c>
      <c r="G298" s="122"/>
      <c r="H298" s="123"/>
      <c r="I298" s="124">
        <f t="shared" si="25"/>
        <v>0</v>
      </c>
      <c r="J298" s="122"/>
      <c r="K298" s="123"/>
      <c r="L298" s="124">
        <f t="shared" si="26"/>
        <v>0</v>
      </c>
      <c r="M298" s="245"/>
      <c r="N298" s="243"/>
      <c r="O298" s="124">
        <f t="shared" si="27"/>
        <v>0</v>
      </c>
      <c r="P298" s="74"/>
      <c r="R298" s="44"/>
      <c r="S298" s="44"/>
      <c r="T298" s="44"/>
    </row>
    <row r="299" spans="1:20" ht="24">
      <c r="A299" s="354" t="s">
        <v>312</v>
      </c>
      <c r="B299" s="355" t="s">
        <v>313</v>
      </c>
      <c r="C299" s="289">
        <f t="shared" si="24"/>
        <v>0</v>
      </c>
      <c r="D299" s="293"/>
      <c r="E299" s="291"/>
      <c r="F299" s="292">
        <f t="shared" si="28"/>
        <v>0</v>
      </c>
      <c r="G299" s="293"/>
      <c r="H299" s="290"/>
      <c r="I299" s="294">
        <f t="shared" si="25"/>
        <v>0</v>
      </c>
      <c r="J299" s="293"/>
      <c r="K299" s="290"/>
      <c r="L299" s="294">
        <f t="shared" si="26"/>
        <v>0</v>
      </c>
      <c r="M299" s="295"/>
      <c r="N299" s="291"/>
      <c r="O299" s="294">
        <f t="shared" si="27"/>
        <v>0</v>
      </c>
      <c r="P299" s="287"/>
      <c r="R299" s="44"/>
      <c r="S299" s="44"/>
      <c r="T299" s="44"/>
    </row>
    <row r="300" spans="1:20" ht="3" customHeight="1">
      <c r="A300" s="332"/>
      <c r="B300" s="332"/>
      <c r="C300" s="296"/>
      <c r="D300" s="299"/>
      <c r="E300" s="230"/>
      <c r="F300" s="298"/>
      <c r="G300" s="299"/>
      <c r="H300" s="297"/>
      <c r="I300" s="231"/>
      <c r="J300" s="299"/>
      <c r="K300" s="297"/>
      <c r="L300" s="231"/>
      <c r="M300" s="229"/>
      <c r="N300" s="230"/>
      <c r="O300" s="231"/>
      <c r="P300" s="339"/>
      <c r="R300" s="44"/>
      <c r="S300" s="44"/>
      <c r="T300" s="44"/>
    </row>
    <row r="301" spans="1:20" s="32" customFormat="1" ht="12">
      <c r="A301" s="349" t="s">
        <v>314</v>
      </c>
      <c r="B301" s="349" t="s">
        <v>315</v>
      </c>
      <c r="C301" s="356">
        <f t="shared" si="24"/>
        <v>0</v>
      </c>
      <c r="D301" s="360"/>
      <c r="E301" s="358"/>
      <c r="F301" s="359">
        <f t="shared" si="28"/>
        <v>0</v>
      </c>
      <c r="G301" s="360"/>
      <c r="H301" s="357"/>
      <c r="I301" s="361">
        <f t="shared" si="25"/>
        <v>0</v>
      </c>
      <c r="J301" s="360"/>
      <c r="K301" s="357"/>
      <c r="L301" s="361">
        <f t="shared" si="26"/>
        <v>0</v>
      </c>
      <c r="M301" s="362"/>
      <c r="N301" s="358"/>
      <c r="O301" s="361">
        <f t="shared" si="27"/>
        <v>0</v>
      </c>
      <c r="P301" s="346"/>
      <c r="R301" s="44"/>
      <c r="S301" s="44"/>
      <c r="T301" s="44"/>
    </row>
    <row r="302" spans="1:20" s="32" customFormat="1" ht="3" customHeight="1">
      <c r="A302" s="349"/>
      <c r="B302" s="363"/>
      <c r="C302" s="364"/>
      <c r="D302" s="378"/>
      <c r="E302" s="365"/>
      <c r="F302" s="366"/>
      <c r="G302" s="214"/>
      <c r="H302" s="211"/>
      <c r="I302" s="215"/>
      <c r="J302" s="214"/>
      <c r="K302" s="211"/>
      <c r="L302" s="215"/>
      <c r="M302" s="44"/>
      <c r="N302" s="212"/>
      <c r="O302" s="215"/>
      <c r="P302" s="367"/>
      <c r="R302" s="44"/>
      <c r="S302" s="44"/>
      <c r="T302" s="44"/>
    </row>
    <row r="303" spans="1:20" s="32" customFormat="1" ht="48">
      <c r="A303" s="349" t="s">
        <v>316</v>
      </c>
      <c r="B303" s="368" t="s">
        <v>317</v>
      </c>
      <c r="C303" s="369">
        <f t="shared" si="24"/>
        <v>0</v>
      </c>
      <c r="D303" s="379"/>
      <c r="E303" s="370"/>
      <c r="F303" s="371">
        <f t="shared" si="28"/>
        <v>0</v>
      </c>
      <c r="G303" s="360"/>
      <c r="H303" s="357"/>
      <c r="I303" s="361">
        <f t="shared" si="25"/>
        <v>0</v>
      </c>
      <c r="J303" s="360"/>
      <c r="K303" s="357"/>
      <c r="L303" s="361">
        <f t="shared" si="26"/>
        <v>0</v>
      </c>
      <c r="M303" s="362"/>
      <c r="N303" s="358"/>
      <c r="O303" s="361">
        <f t="shared" si="27"/>
        <v>0</v>
      </c>
      <c r="P303" s="346"/>
      <c r="R303" s="44"/>
      <c r="S303" s="44"/>
      <c r="T303" s="44"/>
    </row>
    <row r="304" spans="1:15" ht="1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</sheetData>
  <sheetProtection sheet="1" objects="1" scenarios="1"/>
  <mergeCells count="32">
    <mergeCell ref="A288:B288"/>
    <mergeCell ref="A290:B290"/>
    <mergeCell ref="H18:H19"/>
    <mergeCell ref="I18:I19"/>
    <mergeCell ref="J18:J19"/>
    <mergeCell ref="C16:P16"/>
    <mergeCell ref="A17:A19"/>
    <mergeCell ref="B17:B19"/>
    <mergeCell ref="C17:O17"/>
    <mergeCell ref="P17:P19"/>
    <mergeCell ref="C18:C19"/>
    <mergeCell ref="D18:D19"/>
    <mergeCell ref="E18:E19"/>
    <mergeCell ref="F18:F19"/>
    <mergeCell ref="G18:G19"/>
    <mergeCell ref="N18:N19"/>
    <mergeCell ref="O18:O19"/>
    <mergeCell ref="K18:K19"/>
    <mergeCell ref="L18:L19"/>
    <mergeCell ref="M18:M19"/>
    <mergeCell ref="C15:P15"/>
    <mergeCell ref="A2:P2"/>
    <mergeCell ref="A3:P3"/>
    <mergeCell ref="C5:P5"/>
    <mergeCell ref="C6:P6"/>
    <mergeCell ref="C7:P7"/>
    <mergeCell ref="C8:P8"/>
    <mergeCell ref="C9:P9"/>
    <mergeCell ref="C11:P11"/>
    <mergeCell ref="C12:P12"/>
    <mergeCell ref="C13:P13"/>
    <mergeCell ref="C14:P14"/>
  </mergeCells>
  <printOptions/>
  <pageMargins left="0.984251968503937" right="0.7086614173228347" top="0.4330708661417323" bottom="0.3937007874015748" header="0.2362204724409449" footer="0.31496062992125984"/>
  <pageSetup horizontalDpi="600" verticalDpi="600" orientation="portrait" paperSize="9" scale="70" r:id="rId1"/>
  <headerFooter differentFirst="1">
    <oddFooter>&amp;R&amp;P (&amp;N)</oddFooter>
    <firstHeader xml:space="preserve">&amp;R&amp;"Times New Roman,Regular"&amp;9 69.pielikums Jūrmalas pilsētas domes
2015.gada 15.oktobra saistošajiem noteikumiem Nr.38
(protokols Nr.19, 4.punkts)
Tāme Nr.09.16.1&amp;"-,Regular"&amp;11. 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269"/>
  <sheetViews>
    <sheetView showGridLines="0" tabSelected="1" view="pageLayout" workbookViewId="0" topLeftCell="A1">
      <selection activeCell="K7" sqref="K7"/>
    </sheetView>
  </sheetViews>
  <sheetFormatPr defaultColWidth="9.140625" defaultRowHeight="15" outlineLevelCol="1"/>
  <cols>
    <col min="1" max="1" width="6.28125" style="382" customWidth="1"/>
    <col min="2" max="2" width="39.28125" style="382" customWidth="1"/>
    <col min="3" max="3" width="10.7109375" style="382" customWidth="1"/>
    <col min="4" max="7" width="10.421875" style="382" hidden="1" customWidth="1" outlineLevel="1"/>
    <col min="8" max="8" width="10.421875" style="382" customWidth="1" collapsed="1"/>
    <col min="9" max="9" width="10.421875" style="382" customWidth="1"/>
    <col min="10" max="10" width="31.421875" style="382" hidden="1" customWidth="1" outlineLevel="1"/>
    <col min="11" max="11" width="9.140625" style="382" customWidth="1" collapsed="1"/>
    <col min="12" max="228" width="9.140625" style="382" customWidth="1"/>
    <col min="229" max="229" width="3.8515625" style="382" customWidth="1"/>
    <col min="230" max="230" width="29.421875" style="382" customWidth="1"/>
    <col min="231" max="231" width="10.7109375" style="382" bestFit="1" customWidth="1"/>
    <col min="232" max="232" width="9.57421875" style="382" bestFit="1" customWidth="1"/>
    <col min="233" max="233" width="10.7109375" style="382" bestFit="1" customWidth="1"/>
    <col min="234" max="234" width="9.57421875" style="382" bestFit="1" customWidth="1"/>
    <col min="235" max="235" width="10.7109375" style="382" bestFit="1" customWidth="1"/>
    <col min="236" max="236" width="9.57421875" style="382" bestFit="1" customWidth="1"/>
    <col min="237" max="237" width="10.7109375" style="382" customWidth="1"/>
    <col min="238" max="238" width="10.8515625" style="382" customWidth="1"/>
    <col min="239" max="239" width="11.00390625" style="382" customWidth="1"/>
    <col min="240" max="240" width="12.28125" style="382" customWidth="1"/>
    <col min="241" max="16384" width="9.140625" style="382" customWidth="1"/>
  </cols>
  <sheetData>
    <row r="1" spans="5:9" ht="16.5" customHeight="1">
      <c r="E1" s="383"/>
      <c r="F1" s="383"/>
      <c r="G1" s="383"/>
      <c r="H1" s="383"/>
      <c r="I1" s="384" t="s">
        <v>336</v>
      </c>
    </row>
    <row r="2" spans="5:9" ht="16.5">
      <c r="E2" s="385"/>
      <c r="F2" s="385"/>
      <c r="G2" s="385"/>
      <c r="H2" s="385"/>
      <c r="I2" s="386" t="s">
        <v>337</v>
      </c>
    </row>
    <row r="3" spans="5:9" ht="16.5" customHeight="1">
      <c r="E3" s="385"/>
      <c r="F3" s="385"/>
      <c r="G3" s="385"/>
      <c r="H3" s="385"/>
      <c r="I3" s="387" t="s">
        <v>338</v>
      </c>
    </row>
    <row r="5" spans="1:12" ht="16.5">
      <c r="A5" s="388" t="s">
        <v>339</v>
      </c>
      <c r="B5" s="389"/>
      <c r="C5" s="390"/>
      <c r="D5" s="390"/>
      <c r="E5" s="390"/>
      <c r="F5" s="390"/>
      <c r="G5" s="390"/>
      <c r="H5" s="686"/>
      <c r="I5" s="686"/>
      <c r="J5" s="686"/>
      <c r="K5" s="686"/>
      <c r="L5" s="686"/>
    </row>
    <row r="6" spans="1:12" ht="12" customHeight="1">
      <c r="A6" s="391" t="s">
        <v>340</v>
      </c>
      <c r="B6" s="391"/>
      <c r="C6" s="392"/>
      <c r="D6" s="392"/>
      <c r="E6" s="392"/>
      <c r="F6" s="392"/>
      <c r="G6" s="392"/>
      <c r="H6" s="687"/>
      <c r="I6" s="687"/>
      <c r="J6" s="687"/>
      <c r="K6" s="687"/>
      <c r="L6" s="687"/>
    </row>
    <row r="7" spans="1:12" ht="16.5">
      <c r="A7" s="688" t="s">
        <v>341</v>
      </c>
      <c r="B7" s="688"/>
      <c r="C7" s="688"/>
      <c r="D7" s="688"/>
      <c r="E7" s="688"/>
      <c r="F7" s="688"/>
      <c r="G7" s="688"/>
      <c r="H7" s="688"/>
      <c r="I7" s="688"/>
      <c r="J7" s="688"/>
      <c r="K7" s="385"/>
      <c r="L7" s="385"/>
    </row>
    <row r="8" spans="1:12" ht="16.5">
      <c r="A8" s="436"/>
      <c r="B8" s="436"/>
      <c r="C8" s="436"/>
      <c r="D8" s="436"/>
      <c r="E8" s="436"/>
      <c r="F8" s="436"/>
      <c r="G8" s="436"/>
      <c r="H8" s="436"/>
      <c r="I8" s="436"/>
      <c r="J8" s="436"/>
      <c r="K8" s="385"/>
      <c r="L8" s="385"/>
    </row>
    <row r="9" spans="1:12" ht="16.5">
      <c r="A9" s="392" t="s">
        <v>342</v>
      </c>
      <c r="B9" s="392"/>
      <c r="C9" s="393"/>
      <c r="D9" s="393"/>
      <c r="E9" s="393"/>
      <c r="F9" s="393"/>
      <c r="G9" s="393"/>
      <c r="H9" s="687"/>
      <c r="I9" s="687"/>
      <c r="J9" s="687"/>
      <c r="K9" s="687"/>
      <c r="L9" s="687"/>
    </row>
    <row r="10" spans="1:12" ht="16.5">
      <c r="A10" s="392"/>
      <c r="B10" s="392"/>
      <c r="C10" s="393"/>
      <c r="D10" s="393"/>
      <c r="E10" s="393"/>
      <c r="F10" s="393"/>
      <c r="G10" s="393"/>
      <c r="H10" s="435"/>
      <c r="I10" s="435"/>
      <c r="J10" s="435"/>
      <c r="K10" s="435"/>
      <c r="L10" s="435"/>
    </row>
    <row r="11" spans="1:9" ht="12" customHeight="1">
      <c r="A11" s="391" t="s">
        <v>343</v>
      </c>
      <c r="B11" s="391"/>
      <c r="C11" s="394"/>
      <c r="D11" s="394"/>
      <c r="E11" s="394"/>
      <c r="F11" s="394"/>
      <c r="G11" s="394"/>
      <c r="H11" s="394"/>
      <c r="I11" s="394"/>
    </row>
    <row r="12" spans="1:9" ht="12">
      <c r="A12" s="391" t="s">
        <v>344</v>
      </c>
      <c r="B12" s="391"/>
      <c r="C12" s="395"/>
      <c r="D12" s="395"/>
      <c r="E12" s="395"/>
      <c r="F12" s="395"/>
      <c r="G12" s="395"/>
      <c r="H12" s="395"/>
      <c r="I12" s="395"/>
    </row>
    <row r="13" spans="1:10" ht="24" customHeight="1">
      <c r="A13" s="689" t="s">
        <v>345</v>
      </c>
      <c r="B13" s="689" t="s">
        <v>346</v>
      </c>
      <c r="C13" s="689" t="s">
        <v>347</v>
      </c>
      <c r="D13" s="692" t="s">
        <v>348</v>
      </c>
      <c r="E13" s="693"/>
      <c r="F13" s="692" t="s">
        <v>349</v>
      </c>
      <c r="G13" s="693"/>
      <c r="H13" s="692" t="s">
        <v>350</v>
      </c>
      <c r="I13" s="693"/>
      <c r="J13" s="694" t="s">
        <v>15</v>
      </c>
    </row>
    <row r="14" spans="1:10" ht="25.5" customHeight="1">
      <c r="A14" s="690"/>
      <c r="B14" s="690"/>
      <c r="C14" s="690"/>
      <c r="D14" s="684" t="s">
        <v>351</v>
      </c>
      <c r="E14" s="684" t="s">
        <v>352</v>
      </c>
      <c r="F14" s="684" t="s">
        <v>351</v>
      </c>
      <c r="G14" s="684" t="s">
        <v>352</v>
      </c>
      <c r="H14" s="684" t="s">
        <v>351</v>
      </c>
      <c r="I14" s="684" t="s">
        <v>352</v>
      </c>
      <c r="J14" s="694"/>
    </row>
    <row r="15" spans="1:10" ht="15" customHeight="1">
      <c r="A15" s="691"/>
      <c r="B15" s="691"/>
      <c r="C15" s="691"/>
      <c r="D15" s="685"/>
      <c r="E15" s="685"/>
      <c r="F15" s="685"/>
      <c r="G15" s="685"/>
      <c r="H15" s="685"/>
      <c r="I15" s="685"/>
      <c r="J15" s="694"/>
    </row>
    <row r="16" spans="1:10" ht="12" customHeight="1">
      <c r="A16" s="396"/>
      <c r="B16" s="397" t="s">
        <v>353</v>
      </c>
      <c r="C16" s="398"/>
      <c r="D16" s="398">
        <f aca="true" t="shared" si="0" ref="D16:I16">SUM(D17,D41,D68,D114,D212,D230,D244,D219)</f>
        <v>580290</v>
      </c>
      <c r="E16" s="398">
        <f t="shared" si="0"/>
        <v>22728</v>
      </c>
      <c r="F16" s="398">
        <f t="shared" si="0"/>
        <v>0</v>
      </c>
      <c r="G16" s="398">
        <f t="shared" si="0"/>
        <v>0</v>
      </c>
      <c r="H16" s="398">
        <f t="shared" si="0"/>
        <v>580290</v>
      </c>
      <c r="I16" s="398">
        <f t="shared" si="0"/>
        <v>22728</v>
      </c>
      <c r="J16" s="396"/>
    </row>
    <row r="17" spans="1:10" ht="12.75">
      <c r="A17" s="397"/>
      <c r="B17" s="399" t="s">
        <v>354</v>
      </c>
      <c r="C17" s="400"/>
      <c r="D17" s="400">
        <f>SUM(D18,D21,D24,D27,D31,D36)</f>
        <v>29859</v>
      </c>
      <c r="E17" s="400">
        <f>SUM(E18,E21,E24,E27,E31,E36)</f>
        <v>0</v>
      </c>
      <c r="F17" s="400">
        <f>SUM(F18,F21,F24,F27,F31,F36)</f>
        <v>0</v>
      </c>
      <c r="G17" s="400">
        <f>SUM(G18,G21,G24,G27,G31,G36)</f>
        <v>0</v>
      </c>
      <c r="H17" s="400">
        <f>SUM(H18,H21,H24,H27,H31,H36)</f>
        <v>29859</v>
      </c>
      <c r="I17" s="400">
        <f>SUM(I18,I21,I24,I27,I31,I36)</f>
        <v>0</v>
      </c>
      <c r="J17" s="396"/>
    </row>
    <row r="18" spans="1:10" s="405" customFormat="1" ht="25.5">
      <c r="A18" s="401">
        <v>1</v>
      </c>
      <c r="B18" s="402" t="s">
        <v>355</v>
      </c>
      <c r="C18" s="403"/>
      <c r="D18" s="398">
        <f>SUM(D19:D20)</f>
        <v>229</v>
      </c>
      <c r="E18" s="398">
        <f>SUM(E19:E20)</f>
        <v>0</v>
      </c>
      <c r="F18" s="398">
        <f>SUM(F19:F20)</f>
        <v>0</v>
      </c>
      <c r="G18" s="398">
        <f>SUM(G19,G22,G25,G28,G32,G37)</f>
        <v>0</v>
      </c>
      <c r="H18" s="398">
        <f>SUM(H19:H20)</f>
        <v>229</v>
      </c>
      <c r="I18" s="398">
        <f>SUM(I19:I20)</f>
        <v>0</v>
      </c>
      <c r="J18" s="404"/>
    </row>
    <row r="19" spans="1:10" ht="12" customHeight="1">
      <c r="A19" s="401"/>
      <c r="B19" s="402"/>
      <c r="C19" s="398">
        <v>1150</v>
      </c>
      <c r="D19" s="403">
        <v>143</v>
      </c>
      <c r="E19" s="403"/>
      <c r="F19" s="403"/>
      <c r="G19" s="403"/>
      <c r="H19" s="406">
        <f>D19+F19</f>
        <v>143</v>
      </c>
      <c r="I19" s="406">
        <f>E19+G19</f>
        <v>0</v>
      </c>
      <c r="J19" s="396"/>
    </row>
    <row r="20" spans="1:10" ht="12" customHeight="1">
      <c r="A20" s="401"/>
      <c r="B20" s="402"/>
      <c r="C20" s="398">
        <v>2314</v>
      </c>
      <c r="D20" s="403">
        <v>86</v>
      </c>
      <c r="E20" s="403"/>
      <c r="F20" s="403"/>
      <c r="G20" s="403"/>
      <c r="H20" s="403">
        <f>D20+F20</f>
        <v>86</v>
      </c>
      <c r="I20" s="403">
        <f aca="true" t="shared" si="1" ref="I20:I94">E20+G20</f>
        <v>0</v>
      </c>
      <c r="J20" s="396"/>
    </row>
    <row r="21" spans="1:10" ht="25.5">
      <c r="A21" s="401">
        <v>2</v>
      </c>
      <c r="B21" s="402" t="s">
        <v>356</v>
      </c>
      <c r="C21" s="398"/>
      <c r="D21" s="398">
        <f>SUM(D22:D23)</f>
        <v>470</v>
      </c>
      <c r="E21" s="398">
        <f>SUM(E22:E23)</f>
        <v>0</v>
      </c>
      <c r="F21" s="398">
        <f>SUM(F22:F23)</f>
        <v>0</v>
      </c>
      <c r="G21" s="398">
        <f>SUM(G22,G25,G28,G31,G35,G40)</f>
        <v>0</v>
      </c>
      <c r="H21" s="398">
        <f aca="true" t="shared" si="2" ref="H21:H94">D21+F21</f>
        <v>470</v>
      </c>
      <c r="I21" s="398">
        <f t="shared" si="1"/>
        <v>0</v>
      </c>
      <c r="J21" s="396"/>
    </row>
    <row r="22" spans="1:10" ht="12" customHeight="1">
      <c r="A22" s="401"/>
      <c r="B22" s="402"/>
      <c r="C22" s="398">
        <v>2262</v>
      </c>
      <c r="D22" s="403">
        <v>100</v>
      </c>
      <c r="E22" s="403"/>
      <c r="F22" s="403"/>
      <c r="G22" s="403"/>
      <c r="H22" s="403">
        <f>D22+F22</f>
        <v>100</v>
      </c>
      <c r="I22" s="403">
        <f t="shared" si="1"/>
        <v>0</v>
      </c>
      <c r="J22" s="396"/>
    </row>
    <row r="23" spans="1:10" ht="15" customHeight="1">
      <c r="A23" s="401"/>
      <c r="B23" s="402"/>
      <c r="C23" s="398">
        <v>2314</v>
      </c>
      <c r="D23" s="403">
        <v>370</v>
      </c>
      <c r="E23" s="403"/>
      <c r="F23" s="403"/>
      <c r="G23" s="403"/>
      <c r="H23" s="403">
        <f t="shared" si="2"/>
        <v>370</v>
      </c>
      <c r="I23" s="403">
        <f t="shared" si="1"/>
        <v>0</v>
      </c>
      <c r="J23" s="396"/>
    </row>
    <row r="24" spans="1:10" ht="25.5">
      <c r="A24" s="401">
        <v>3</v>
      </c>
      <c r="B24" s="402" t="s">
        <v>357</v>
      </c>
      <c r="C24" s="398"/>
      <c r="D24" s="398">
        <f>SUM(D25:D26)</f>
        <v>570</v>
      </c>
      <c r="E24" s="398">
        <f>SUM(E25:E26)</f>
        <v>0</v>
      </c>
      <c r="F24" s="398">
        <f>SUM(F25:F26)</f>
        <v>0</v>
      </c>
      <c r="G24" s="398">
        <f>SUM(G25,G28,G31,G34,G38,G43)</f>
        <v>0</v>
      </c>
      <c r="H24" s="398">
        <f t="shared" si="2"/>
        <v>570</v>
      </c>
      <c r="I24" s="398">
        <f t="shared" si="1"/>
        <v>0</v>
      </c>
      <c r="J24" s="396"/>
    </row>
    <row r="25" spans="1:10" ht="15" customHeight="1">
      <c r="A25" s="401"/>
      <c r="B25" s="402"/>
      <c r="C25" s="398">
        <v>1150</v>
      </c>
      <c r="D25" s="403">
        <v>427</v>
      </c>
      <c r="E25" s="403"/>
      <c r="F25" s="403"/>
      <c r="G25" s="403"/>
      <c r="H25" s="403">
        <f t="shared" si="2"/>
        <v>427</v>
      </c>
      <c r="I25" s="403">
        <f t="shared" si="1"/>
        <v>0</v>
      </c>
      <c r="J25" s="396"/>
    </row>
    <row r="26" spans="1:10" ht="15" customHeight="1">
      <c r="A26" s="401"/>
      <c r="B26" s="402"/>
      <c r="C26" s="398">
        <v>2314</v>
      </c>
      <c r="D26" s="403">
        <v>143</v>
      </c>
      <c r="E26" s="403"/>
      <c r="F26" s="403"/>
      <c r="G26" s="403"/>
      <c r="H26" s="403">
        <f t="shared" si="2"/>
        <v>143</v>
      </c>
      <c r="I26" s="403">
        <f t="shared" si="1"/>
        <v>0</v>
      </c>
      <c r="J26" s="396"/>
    </row>
    <row r="27" spans="1:10" ht="25.5">
      <c r="A27" s="401">
        <v>4</v>
      </c>
      <c r="B27" s="402" t="s">
        <v>358</v>
      </c>
      <c r="C27" s="398"/>
      <c r="D27" s="398">
        <f>SUM(D28:D30)</f>
        <v>0</v>
      </c>
      <c r="E27" s="398">
        <f>SUM(E28:E30)</f>
        <v>0</v>
      </c>
      <c r="F27" s="398">
        <f>SUM(F28:F30)</f>
        <v>0</v>
      </c>
      <c r="G27" s="398">
        <f>SUM(G28,G31,G34,G37,G41,G47)</f>
        <v>0</v>
      </c>
      <c r="H27" s="398">
        <f>D27+F27</f>
        <v>0</v>
      </c>
      <c r="I27" s="398">
        <f t="shared" si="1"/>
        <v>0</v>
      </c>
      <c r="J27" s="396"/>
    </row>
    <row r="28" spans="1:10" ht="12" customHeight="1">
      <c r="A28" s="401"/>
      <c r="B28" s="402"/>
      <c r="C28" s="398">
        <v>1150</v>
      </c>
      <c r="D28" s="403">
        <v>0</v>
      </c>
      <c r="E28" s="403"/>
      <c r="F28" s="403"/>
      <c r="G28" s="403"/>
      <c r="H28" s="403">
        <f t="shared" si="2"/>
        <v>0</v>
      </c>
      <c r="I28" s="403">
        <f t="shared" si="1"/>
        <v>0</v>
      </c>
      <c r="J28" s="396"/>
    </row>
    <row r="29" spans="1:10" ht="12" customHeight="1">
      <c r="A29" s="401"/>
      <c r="B29" s="402"/>
      <c r="C29" s="398">
        <v>2269</v>
      </c>
      <c r="D29" s="403">
        <v>0</v>
      </c>
      <c r="E29" s="403"/>
      <c r="F29" s="403"/>
      <c r="G29" s="403"/>
      <c r="H29" s="403">
        <f t="shared" si="2"/>
        <v>0</v>
      </c>
      <c r="I29" s="403">
        <f t="shared" si="1"/>
        <v>0</v>
      </c>
      <c r="J29" s="396"/>
    </row>
    <row r="30" spans="1:10" ht="12" customHeight="1">
      <c r="A30" s="401"/>
      <c r="B30" s="402"/>
      <c r="C30" s="398">
        <v>2314</v>
      </c>
      <c r="D30" s="403">
        <v>0</v>
      </c>
      <c r="E30" s="403"/>
      <c r="F30" s="403"/>
      <c r="G30" s="403"/>
      <c r="H30" s="403">
        <f t="shared" si="2"/>
        <v>0</v>
      </c>
      <c r="I30" s="403">
        <f t="shared" si="1"/>
        <v>0</v>
      </c>
      <c r="J30" s="396"/>
    </row>
    <row r="31" spans="1:10" ht="12.75" customHeight="1">
      <c r="A31" s="401">
        <v>5</v>
      </c>
      <c r="B31" s="402" t="s">
        <v>359</v>
      </c>
      <c r="C31" s="398"/>
      <c r="D31" s="398">
        <f>SUM(D32:D35)</f>
        <v>5690</v>
      </c>
      <c r="E31" s="398">
        <f>SUM(E32:E35)</f>
        <v>0</v>
      </c>
      <c r="F31" s="398">
        <f>SUM(F32:F35)</f>
        <v>0</v>
      </c>
      <c r="G31" s="398">
        <f>SUM(G32,G35,G38,G41,G46,G54)</f>
        <v>0</v>
      </c>
      <c r="H31" s="398">
        <f>D31+F31</f>
        <v>5690</v>
      </c>
      <c r="I31" s="398">
        <f t="shared" si="1"/>
        <v>0</v>
      </c>
      <c r="J31" s="396"/>
    </row>
    <row r="32" spans="1:10" ht="12" customHeight="1">
      <c r="A32" s="401"/>
      <c r="B32" s="402"/>
      <c r="C32" s="398">
        <v>1150</v>
      </c>
      <c r="D32" s="403">
        <v>1420</v>
      </c>
      <c r="E32" s="403"/>
      <c r="F32" s="403"/>
      <c r="G32" s="403"/>
      <c r="H32" s="403">
        <f t="shared" si="2"/>
        <v>1420</v>
      </c>
      <c r="I32" s="403">
        <f t="shared" si="1"/>
        <v>0</v>
      </c>
      <c r="J32" s="396"/>
    </row>
    <row r="33" spans="1:10" ht="12" customHeight="1">
      <c r="A33" s="401"/>
      <c r="B33" s="402"/>
      <c r="C33" s="398">
        <v>2264</v>
      </c>
      <c r="D33" s="403">
        <v>2850</v>
      </c>
      <c r="E33" s="403"/>
      <c r="F33" s="403"/>
      <c r="G33" s="403"/>
      <c r="H33" s="403">
        <f>D33+F33</f>
        <v>2850</v>
      </c>
      <c r="I33" s="403">
        <f t="shared" si="1"/>
        <v>0</v>
      </c>
      <c r="J33" s="396"/>
    </row>
    <row r="34" spans="1:10" ht="12" customHeight="1">
      <c r="A34" s="401"/>
      <c r="B34" s="402"/>
      <c r="C34" s="398">
        <v>2279</v>
      </c>
      <c r="D34" s="403">
        <v>710</v>
      </c>
      <c r="E34" s="403"/>
      <c r="F34" s="403"/>
      <c r="G34" s="403"/>
      <c r="H34" s="403">
        <f t="shared" si="2"/>
        <v>710</v>
      </c>
      <c r="I34" s="403">
        <f t="shared" si="1"/>
        <v>0</v>
      </c>
      <c r="J34" s="396"/>
    </row>
    <row r="35" spans="1:10" ht="12" customHeight="1">
      <c r="A35" s="401"/>
      <c r="B35" s="402"/>
      <c r="C35" s="398">
        <v>2314</v>
      </c>
      <c r="D35" s="403">
        <v>710</v>
      </c>
      <c r="E35" s="403"/>
      <c r="F35" s="403"/>
      <c r="G35" s="403"/>
      <c r="H35" s="403">
        <f t="shared" si="2"/>
        <v>710</v>
      </c>
      <c r="I35" s="403">
        <f t="shared" si="1"/>
        <v>0</v>
      </c>
      <c r="J35" s="396"/>
    </row>
    <row r="36" spans="1:10" ht="12" customHeight="1">
      <c r="A36" s="401">
        <v>6</v>
      </c>
      <c r="B36" s="402" t="s">
        <v>360</v>
      </c>
      <c r="C36" s="398"/>
      <c r="D36" s="398">
        <f>SUM(D37:D40)</f>
        <v>22900</v>
      </c>
      <c r="E36" s="398">
        <f>SUM(E37:E40)</f>
        <v>0</v>
      </c>
      <c r="F36" s="398">
        <f>SUM(F37:F40)</f>
        <v>0</v>
      </c>
      <c r="G36" s="398">
        <f>SUM(G37,G40,G43,G47,G54,G59)</f>
        <v>0</v>
      </c>
      <c r="H36" s="398">
        <f t="shared" si="2"/>
        <v>22900</v>
      </c>
      <c r="I36" s="398">
        <f t="shared" si="1"/>
        <v>0</v>
      </c>
      <c r="J36" s="396"/>
    </row>
    <row r="37" spans="1:10" ht="12" customHeight="1">
      <c r="A37" s="401"/>
      <c r="B37" s="402"/>
      <c r="C37" s="398">
        <v>1150</v>
      </c>
      <c r="D37" s="403">
        <v>4000</v>
      </c>
      <c r="E37" s="403"/>
      <c r="F37" s="403"/>
      <c r="G37" s="403"/>
      <c r="H37" s="403">
        <f t="shared" si="2"/>
        <v>4000</v>
      </c>
      <c r="I37" s="403">
        <f t="shared" si="1"/>
        <v>0</v>
      </c>
      <c r="J37" s="396"/>
    </row>
    <row r="38" spans="1:10" ht="12" customHeight="1">
      <c r="A38" s="401"/>
      <c r="B38" s="402"/>
      <c r="C38" s="398">
        <v>2264</v>
      </c>
      <c r="D38" s="403">
        <v>8000</v>
      </c>
      <c r="E38" s="403"/>
      <c r="F38" s="403"/>
      <c r="G38" s="403"/>
      <c r="H38" s="403">
        <f t="shared" si="2"/>
        <v>8000</v>
      </c>
      <c r="I38" s="403">
        <f t="shared" si="1"/>
        <v>0</v>
      </c>
      <c r="J38" s="396"/>
    </row>
    <row r="39" spans="1:10" ht="12" customHeight="1">
      <c r="A39" s="401"/>
      <c r="B39" s="402"/>
      <c r="C39" s="398">
        <v>2279</v>
      </c>
      <c r="D39" s="403">
        <v>5000</v>
      </c>
      <c r="E39" s="403"/>
      <c r="F39" s="403"/>
      <c r="G39" s="403"/>
      <c r="H39" s="403">
        <f t="shared" si="2"/>
        <v>5000</v>
      </c>
      <c r="I39" s="403">
        <f t="shared" si="1"/>
        <v>0</v>
      </c>
      <c r="J39" s="396"/>
    </row>
    <row r="40" spans="1:10" ht="12" customHeight="1">
      <c r="A40" s="401"/>
      <c r="B40" s="402"/>
      <c r="C40" s="398">
        <v>2314</v>
      </c>
      <c r="D40" s="403">
        <v>5900</v>
      </c>
      <c r="E40" s="403"/>
      <c r="F40" s="403"/>
      <c r="G40" s="403"/>
      <c r="H40" s="403">
        <f t="shared" si="2"/>
        <v>5900</v>
      </c>
      <c r="I40" s="403">
        <f t="shared" si="1"/>
        <v>0</v>
      </c>
      <c r="J40" s="396"/>
    </row>
    <row r="41" spans="1:10" ht="12.75">
      <c r="A41" s="403"/>
      <c r="B41" s="407" t="s">
        <v>361</v>
      </c>
      <c r="C41" s="398"/>
      <c r="D41" s="398">
        <f>SUM(D42,D48,D56,D58,D63)</f>
        <v>82950</v>
      </c>
      <c r="E41" s="398">
        <f>SUM(E42,E48,E56,E58,E63)</f>
        <v>0</v>
      </c>
      <c r="F41" s="398">
        <f>SUM(F42,F48,F56,F58,F63)</f>
        <v>0</v>
      </c>
      <c r="G41" s="398">
        <f>SUM(G42,G46,G49,G55,G59,G64)</f>
        <v>0</v>
      </c>
      <c r="H41" s="398">
        <f t="shared" si="2"/>
        <v>82950</v>
      </c>
      <c r="I41" s="398">
        <f t="shared" si="1"/>
        <v>0</v>
      </c>
      <c r="J41" s="396"/>
    </row>
    <row r="42" spans="1:10" ht="12.75" customHeight="1">
      <c r="A42" s="401">
        <v>7</v>
      </c>
      <c r="B42" s="402" t="s">
        <v>362</v>
      </c>
      <c r="C42" s="398"/>
      <c r="D42" s="398">
        <f>SUM(D43:D47)</f>
        <v>3446</v>
      </c>
      <c r="E42" s="398">
        <f>SUM(E43:E47)</f>
        <v>0</v>
      </c>
      <c r="F42" s="398">
        <f>SUM(F43:F47)</f>
        <v>0</v>
      </c>
      <c r="G42" s="398">
        <f>SUM(G43,G47,G52,G56,G60,G65)</f>
        <v>0</v>
      </c>
      <c r="H42" s="398">
        <f t="shared" si="2"/>
        <v>3446</v>
      </c>
      <c r="I42" s="398">
        <f t="shared" si="1"/>
        <v>0</v>
      </c>
      <c r="J42" s="396"/>
    </row>
    <row r="43" spans="1:10" ht="17.25" customHeight="1">
      <c r="A43" s="401"/>
      <c r="B43" s="402"/>
      <c r="C43" s="398">
        <v>1150</v>
      </c>
      <c r="D43" s="403">
        <v>982</v>
      </c>
      <c r="E43" s="403"/>
      <c r="F43" s="403">
        <v>0</v>
      </c>
      <c r="G43" s="403"/>
      <c r="H43" s="403">
        <f t="shared" si="2"/>
        <v>982</v>
      </c>
      <c r="I43" s="403">
        <f t="shared" si="1"/>
        <v>0</v>
      </c>
      <c r="J43" s="408"/>
    </row>
    <row r="44" spans="1:10" ht="13.5" customHeight="1">
      <c r="A44" s="401"/>
      <c r="B44" s="402"/>
      <c r="C44" s="398">
        <v>2264</v>
      </c>
      <c r="D44" s="403">
        <v>1341</v>
      </c>
      <c r="E44" s="403"/>
      <c r="F44" s="403">
        <v>0</v>
      </c>
      <c r="G44" s="403"/>
      <c r="H44" s="403">
        <f t="shared" si="2"/>
        <v>1341</v>
      </c>
      <c r="I44" s="403">
        <f t="shared" si="1"/>
        <v>0</v>
      </c>
      <c r="J44" s="408"/>
    </row>
    <row r="45" spans="1:10" ht="13.5" customHeight="1">
      <c r="A45" s="401"/>
      <c r="B45" s="402"/>
      <c r="C45" s="398">
        <v>2269</v>
      </c>
      <c r="D45" s="403">
        <v>55</v>
      </c>
      <c r="E45" s="403"/>
      <c r="F45" s="403">
        <v>0</v>
      </c>
      <c r="G45" s="403"/>
      <c r="H45" s="403">
        <f t="shared" si="2"/>
        <v>55</v>
      </c>
      <c r="I45" s="403"/>
      <c r="J45" s="408"/>
    </row>
    <row r="46" spans="1:10" ht="12" customHeight="1">
      <c r="A46" s="401"/>
      <c r="B46" s="402"/>
      <c r="C46" s="398">
        <v>2279</v>
      </c>
      <c r="D46" s="403">
        <v>650</v>
      </c>
      <c r="E46" s="403"/>
      <c r="F46" s="403">
        <v>0</v>
      </c>
      <c r="G46" s="403"/>
      <c r="H46" s="403">
        <f t="shared" si="2"/>
        <v>650</v>
      </c>
      <c r="I46" s="403">
        <f t="shared" si="1"/>
        <v>0</v>
      </c>
      <c r="J46" s="408"/>
    </row>
    <row r="47" spans="1:10" ht="15.75" customHeight="1">
      <c r="A47" s="401"/>
      <c r="B47" s="402"/>
      <c r="C47" s="398">
        <v>2314</v>
      </c>
      <c r="D47" s="403">
        <v>418</v>
      </c>
      <c r="E47" s="403"/>
      <c r="F47" s="403">
        <v>0</v>
      </c>
      <c r="G47" s="403"/>
      <c r="H47" s="403">
        <f t="shared" si="2"/>
        <v>418</v>
      </c>
      <c r="I47" s="403">
        <f t="shared" si="1"/>
        <v>0</v>
      </c>
      <c r="J47" s="408"/>
    </row>
    <row r="48" spans="1:10" ht="14.25" customHeight="1">
      <c r="A48" s="401">
        <v>8</v>
      </c>
      <c r="B48" s="402" t="s">
        <v>363</v>
      </c>
      <c r="C48" s="398"/>
      <c r="D48" s="398">
        <f>SUM(D49:D55)</f>
        <v>59048</v>
      </c>
      <c r="E48" s="398">
        <f>SUM(E49:E55)</f>
        <v>0</v>
      </c>
      <c r="F48" s="398">
        <f>SUM(F49:F55)</f>
        <v>0</v>
      </c>
      <c r="G48" s="398">
        <f>SUM(G49,G55,G58,G61,G65,G70)</f>
        <v>0</v>
      </c>
      <c r="H48" s="398">
        <f t="shared" si="2"/>
        <v>59048</v>
      </c>
      <c r="I48" s="398">
        <f t="shared" si="1"/>
        <v>0</v>
      </c>
      <c r="J48" s="408"/>
    </row>
    <row r="49" spans="1:10" ht="16.5" customHeight="1">
      <c r="A49" s="401"/>
      <c r="B49" s="402"/>
      <c r="C49" s="398">
        <v>1150</v>
      </c>
      <c r="D49" s="403">
        <v>13615</v>
      </c>
      <c r="E49" s="403"/>
      <c r="F49" s="403"/>
      <c r="G49" s="403"/>
      <c r="H49" s="403">
        <f t="shared" si="2"/>
        <v>13615</v>
      </c>
      <c r="I49" s="403">
        <f t="shared" si="1"/>
        <v>0</v>
      </c>
      <c r="J49" s="408"/>
    </row>
    <row r="50" spans="1:10" ht="13.5" customHeight="1">
      <c r="A50" s="401"/>
      <c r="B50" s="402"/>
      <c r="C50" s="398">
        <v>2231</v>
      </c>
      <c r="D50" s="403">
        <v>300</v>
      </c>
      <c r="E50" s="403"/>
      <c r="F50" s="403"/>
      <c r="G50" s="403"/>
      <c r="H50" s="403">
        <f t="shared" si="2"/>
        <v>300</v>
      </c>
      <c r="I50" s="403">
        <f t="shared" si="1"/>
        <v>0</v>
      </c>
      <c r="J50" s="408"/>
    </row>
    <row r="51" spans="1:10" ht="14.25" customHeight="1">
      <c r="A51" s="401"/>
      <c r="B51" s="402"/>
      <c r="C51" s="398">
        <v>2262</v>
      </c>
      <c r="D51" s="403">
        <v>424</v>
      </c>
      <c r="E51" s="403"/>
      <c r="F51" s="403"/>
      <c r="G51" s="403"/>
      <c r="H51" s="403">
        <f t="shared" si="2"/>
        <v>424</v>
      </c>
      <c r="I51" s="403">
        <f t="shared" si="1"/>
        <v>0</v>
      </c>
      <c r="J51" s="408"/>
    </row>
    <row r="52" spans="1:10" ht="12.75" customHeight="1">
      <c r="A52" s="401"/>
      <c r="B52" s="402"/>
      <c r="C52" s="398">
        <v>2264</v>
      </c>
      <c r="D52" s="403">
        <v>27262</v>
      </c>
      <c r="E52" s="403"/>
      <c r="F52" s="403"/>
      <c r="G52" s="403"/>
      <c r="H52" s="403">
        <f t="shared" si="2"/>
        <v>27262</v>
      </c>
      <c r="I52" s="403">
        <f t="shared" si="1"/>
        <v>0</v>
      </c>
      <c r="J52" s="408"/>
    </row>
    <row r="53" spans="1:10" ht="15" customHeight="1">
      <c r="A53" s="401"/>
      <c r="B53" s="402"/>
      <c r="C53" s="398">
        <v>2269</v>
      </c>
      <c r="D53" s="403">
        <v>787</v>
      </c>
      <c r="E53" s="403"/>
      <c r="F53" s="403"/>
      <c r="G53" s="403"/>
      <c r="H53" s="403">
        <f t="shared" si="2"/>
        <v>787</v>
      </c>
      <c r="I53" s="403"/>
      <c r="J53" s="408"/>
    </row>
    <row r="54" spans="1:10" ht="12.75" customHeight="1">
      <c r="A54" s="401"/>
      <c r="B54" s="402"/>
      <c r="C54" s="398">
        <v>2279</v>
      </c>
      <c r="D54" s="403">
        <v>14092</v>
      </c>
      <c r="E54" s="403"/>
      <c r="F54" s="403"/>
      <c r="G54" s="403"/>
      <c r="H54" s="403">
        <f t="shared" si="2"/>
        <v>14092</v>
      </c>
      <c r="I54" s="403">
        <f t="shared" si="1"/>
        <v>0</v>
      </c>
      <c r="J54" s="408"/>
    </row>
    <row r="55" spans="1:10" ht="12.75">
      <c r="A55" s="401"/>
      <c r="B55" s="402"/>
      <c r="C55" s="398">
        <v>2314</v>
      </c>
      <c r="D55" s="403">
        <v>2568</v>
      </c>
      <c r="E55" s="403"/>
      <c r="F55" s="403"/>
      <c r="G55" s="403"/>
      <c r="H55" s="403">
        <f t="shared" si="2"/>
        <v>2568</v>
      </c>
      <c r="I55" s="403">
        <f t="shared" si="1"/>
        <v>0</v>
      </c>
      <c r="J55" s="408"/>
    </row>
    <row r="56" spans="1:10" ht="25.5">
      <c r="A56" s="401">
        <v>9</v>
      </c>
      <c r="B56" s="402" t="s">
        <v>364</v>
      </c>
      <c r="C56" s="398"/>
      <c r="D56" s="398">
        <f>SUM(D57:D57)</f>
        <v>876</v>
      </c>
      <c r="E56" s="398">
        <f>SUM(E57:E57)</f>
        <v>0</v>
      </c>
      <c r="F56" s="398">
        <f>SUM(F57:F57)</f>
        <v>0</v>
      </c>
      <c r="G56" s="398">
        <f>SUM(G57,G60,G63,G66,G70,G82)</f>
        <v>0</v>
      </c>
      <c r="H56" s="398">
        <f t="shared" si="2"/>
        <v>876</v>
      </c>
      <c r="I56" s="398">
        <f t="shared" si="1"/>
        <v>0</v>
      </c>
      <c r="J56" s="396"/>
    </row>
    <row r="57" spans="1:10" ht="12.75" customHeight="1">
      <c r="A57" s="401"/>
      <c r="B57" s="402"/>
      <c r="C57" s="398">
        <v>2279</v>
      </c>
      <c r="D57" s="403">
        <v>876</v>
      </c>
      <c r="E57" s="403"/>
      <c r="F57" s="403"/>
      <c r="G57" s="403"/>
      <c r="H57" s="403">
        <f t="shared" si="2"/>
        <v>876</v>
      </c>
      <c r="I57" s="403">
        <f t="shared" si="1"/>
        <v>0</v>
      </c>
      <c r="J57" s="396"/>
    </row>
    <row r="58" spans="1:10" ht="12" customHeight="1">
      <c r="A58" s="401">
        <v>10</v>
      </c>
      <c r="B58" s="402" t="s">
        <v>365</v>
      </c>
      <c r="C58" s="398"/>
      <c r="D58" s="398">
        <f>SUM(D59:D62)</f>
        <v>13160</v>
      </c>
      <c r="E58" s="398">
        <f>SUM(E59:E62)</f>
        <v>0</v>
      </c>
      <c r="F58" s="398">
        <f>SUM(F59:F62)</f>
        <v>0</v>
      </c>
      <c r="G58" s="398">
        <f>SUM(G59,G62,G65,G68,G72,G84)</f>
        <v>0</v>
      </c>
      <c r="H58" s="398">
        <f t="shared" si="2"/>
        <v>13160</v>
      </c>
      <c r="I58" s="398">
        <f t="shared" si="1"/>
        <v>0</v>
      </c>
      <c r="J58" s="396"/>
    </row>
    <row r="59" spans="1:10" ht="12" customHeight="1">
      <c r="A59" s="401"/>
      <c r="B59" s="402"/>
      <c r="C59" s="398">
        <v>1150</v>
      </c>
      <c r="D59" s="403">
        <v>3500</v>
      </c>
      <c r="E59" s="403"/>
      <c r="F59" s="403"/>
      <c r="G59" s="403"/>
      <c r="H59" s="403">
        <f t="shared" si="2"/>
        <v>3500</v>
      </c>
      <c r="I59" s="403">
        <f t="shared" si="1"/>
        <v>0</v>
      </c>
      <c r="J59" s="396"/>
    </row>
    <row r="60" spans="1:10" ht="12" customHeight="1">
      <c r="A60" s="401"/>
      <c r="B60" s="402"/>
      <c r="C60" s="398">
        <v>2264</v>
      </c>
      <c r="D60" s="403">
        <v>5000</v>
      </c>
      <c r="E60" s="403"/>
      <c r="F60" s="403"/>
      <c r="G60" s="403"/>
      <c r="H60" s="403">
        <f t="shared" si="2"/>
        <v>5000</v>
      </c>
      <c r="I60" s="403">
        <f t="shared" si="1"/>
        <v>0</v>
      </c>
      <c r="J60" s="396"/>
    </row>
    <row r="61" spans="1:10" ht="12" customHeight="1">
      <c r="A61" s="401"/>
      <c r="B61" s="402"/>
      <c r="C61" s="398">
        <v>2279</v>
      </c>
      <c r="D61" s="403">
        <v>2460</v>
      </c>
      <c r="E61" s="403"/>
      <c r="F61" s="403"/>
      <c r="G61" s="403"/>
      <c r="H61" s="403">
        <f t="shared" si="2"/>
        <v>2460</v>
      </c>
      <c r="I61" s="403">
        <f t="shared" si="1"/>
        <v>0</v>
      </c>
      <c r="J61" s="396"/>
    </row>
    <row r="62" spans="1:10" ht="12" customHeight="1">
      <c r="A62" s="401"/>
      <c r="B62" s="402"/>
      <c r="C62" s="398">
        <v>2314</v>
      </c>
      <c r="D62" s="403">
        <v>2200</v>
      </c>
      <c r="E62" s="403"/>
      <c r="F62" s="403"/>
      <c r="G62" s="403"/>
      <c r="H62" s="403">
        <f t="shared" si="2"/>
        <v>2200</v>
      </c>
      <c r="I62" s="403">
        <f t="shared" si="1"/>
        <v>0</v>
      </c>
      <c r="J62" s="396"/>
    </row>
    <row r="63" spans="1:10" ht="12" customHeight="1">
      <c r="A63" s="401">
        <v>11</v>
      </c>
      <c r="B63" s="402" t="s">
        <v>366</v>
      </c>
      <c r="C63" s="409"/>
      <c r="D63" s="409">
        <f>SUM(D64:D67)</f>
        <v>6420</v>
      </c>
      <c r="E63" s="409">
        <f>SUM(E64:E67)</f>
        <v>0</v>
      </c>
      <c r="F63" s="409">
        <f>SUM(F64:F67)</f>
        <v>0</v>
      </c>
      <c r="G63" s="409">
        <f>SUM(G64,G67,G70,G73,G84,G89)</f>
        <v>0</v>
      </c>
      <c r="H63" s="409">
        <f t="shared" si="2"/>
        <v>6420</v>
      </c>
      <c r="I63" s="409">
        <f t="shared" si="1"/>
        <v>0</v>
      </c>
      <c r="J63" s="396"/>
    </row>
    <row r="64" spans="1:10" ht="11.25" customHeight="1">
      <c r="A64" s="401"/>
      <c r="B64" s="402"/>
      <c r="C64" s="409">
        <v>2264</v>
      </c>
      <c r="D64" s="403">
        <v>4512</v>
      </c>
      <c r="E64" s="403"/>
      <c r="F64" s="403"/>
      <c r="G64" s="403"/>
      <c r="H64" s="403">
        <f t="shared" si="2"/>
        <v>4512</v>
      </c>
      <c r="I64" s="403">
        <f t="shared" si="1"/>
        <v>0</v>
      </c>
      <c r="J64" s="408"/>
    </row>
    <row r="65" spans="1:10" ht="12" customHeight="1">
      <c r="A65" s="401"/>
      <c r="B65" s="402"/>
      <c r="C65" s="409">
        <v>2269</v>
      </c>
      <c r="D65" s="403">
        <v>78</v>
      </c>
      <c r="E65" s="403"/>
      <c r="F65" s="403"/>
      <c r="G65" s="403"/>
      <c r="H65" s="403">
        <f t="shared" si="2"/>
        <v>78</v>
      </c>
      <c r="I65" s="403">
        <f t="shared" si="1"/>
        <v>0</v>
      </c>
      <c r="J65" s="408"/>
    </row>
    <row r="66" spans="1:10" ht="11.25" customHeight="1">
      <c r="A66" s="401"/>
      <c r="B66" s="402"/>
      <c r="C66" s="409">
        <v>2279</v>
      </c>
      <c r="D66" s="403">
        <v>1650</v>
      </c>
      <c r="E66" s="403"/>
      <c r="F66" s="403"/>
      <c r="G66" s="403"/>
      <c r="H66" s="403">
        <f t="shared" si="2"/>
        <v>1650</v>
      </c>
      <c r="I66" s="403">
        <f t="shared" si="1"/>
        <v>0</v>
      </c>
      <c r="J66" s="408"/>
    </row>
    <row r="67" spans="1:10" ht="12" customHeight="1">
      <c r="A67" s="401"/>
      <c r="B67" s="402"/>
      <c r="C67" s="409">
        <v>2314</v>
      </c>
      <c r="D67" s="403">
        <v>180</v>
      </c>
      <c r="E67" s="403"/>
      <c r="F67" s="403"/>
      <c r="G67" s="403"/>
      <c r="H67" s="403">
        <f t="shared" si="2"/>
        <v>180</v>
      </c>
      <c r="I67" s="403">
        <f t="shared" si="1"/>
        <v>0</v>
      </c>
      <c r="J67" s="408"/>
    </row>
    <row r="68" spans="1:10" ht="12.75" customHeight="1">
      <c r="A68" s="403"/>
      <c r="B68" s="399" t="s">
        <v>367</v>
      </c>
      <c r="C68" s="400"/>
      <c r="D68" s="400">
        <f>SUM(D69,D75,D82,D89,D96,D102,D108)</f>
        <v>168773</v>
      </c>
      <c r="E68" s="400">
        <f>SUM(E69,E75,E82,E89,E96,E102,E108)</f>
        <v>0</v>
      </c>
      <c r="F68" s="400">
        <f>SUM(F69,F75,F82,F89,F96,F102,F108)</f>
        <v>0</v>
      </c>
      <c r="G68" s="400">
        <f>SUM(G69,G75,G82,G89,G96,G102,G108)</f>
        <v>0</v>
      </c>
      <c r="H68" s="400">
        <f>SUM(H69,H75,H82,H89,H96,H102,H108)</f>
        <v>168773</v>
      </c>
      <c r="I68" s="400">
        <f t="shared" si="1"/>
        <v>0</v>
      </c>
      <c r="J68" s="408"/>
    </row>
    <row r="69" spans="1:10" ht="25.5">
      <c r="A69" s="401">
        <v>12</v>
      </c>
      <c r="B69" s="402" t="s">
        <v>368</v>
      </c>
      <c r="C69" s="398"/>
      <c r="D69" s="398">
        <f>SUM(D70:D74)</f>
        <v>0</v>
      </c>
      <c r="E69" s="398">
        <f>SUM(E70:E74)</f>
        <v>0</v>
      </c>
      <c r="F69" s="398">
        <f>SUM(F70:F74)</f>
        <v>0</v>
      </c>
      <c r="G69" s="398">
        <f>SUM(G70,G73,G83,G86,G90,G95)</f>
        <v>0</v>
      </c>
      <c r="H69" s="398">
        <f t="shared" si="2"/>
        <v>0</v>
      </c>
      <c r="I69" s="398">
        <f t="shared" si="1"/>
        <v>0</v>
      </c>
      <c r="J69" s="408"/>
    </row>
    <row r="70" spans="1:10" ht="12" customHeight="1">
      <c r="A70" s="401"/>
      <c r="B70" s="402"/>
      <c r="C70" s="398">
        <v>1150</v>
      </c>
      <c r="D70" s="403">
        <v>0</v>
      </c>
      <c r="E70" s="403"/>
      <c r="F70" s="403"/>
      <c r="G70" s="403"/>
      <c r="H70" s="403">
        <f t="shared" si="2"/>
        <v>0</v>
      </c>
      <c r="I70" s="403">
        <f t="shared" si="1"/>
        <v>0</v>
      </c>
      <c r="J70" s="396"/>
    </row>
    <row r="71" spans="1:10" ht="12" customHeight="1">
      <c r="A71" s="401"/>
      <c r="B71" s="402"/>
      <c r="C71" s="398">
        <v>2264</v>
      </c>
      <c r="D71" s="403">
        <v>0</v>
      </c>
      <c r="E71" s="403"/>
      <c r="F71" s="403"/>
      <c r="G71" s="403"/>
      <c r="H71" s="403">
        <f t="shared" si="2"/>
        <v>0</v>
      </c>
      <c r="I71" s="403">
        <f t="shared" si="1"/>
        <v>0</v>
      </c>
      <c r="J71" s="396"/>
    </row>
    <row r="72" spans="1:10" ht="12" customHeight="1">
      <c r="A72" s="401"/>
      <c r="B72" s="402"/>
      <c r="C72" s="398">
        <v>2279</v>
      </c>
      <c r="D72" s="403">
        <v>0</v>
      </c>
      <c r="E72" s="403"/>
      <c r="F72" s="403"/>
      <c r="G72" s="403"/>
      <c r="H72" s="403">
        <f t="shared" si="2"/>
        <v>0</v>
      </c>
      <c r="I72" s="403">
        <f t="shared" si="1"/>
        <v>0</v>
      </c>
      <c r="J72" s="396"/>
    </row>
    <row r="73" spans="1:10" ht="12" customHeight="1">
      <c r="A73" s="401"/>
      <c r="B73" s="402"/>
      <c r="C73" s="398">
        <v>2231</v>
      </c>
      <c r="D73" s="403">
        <v>0</v>
      </c>
      <c r="E73" s="403"/>
      <c r="F73" s="403"/>
      <c r="G73" s="403"/>
      <c r="H73" s="403">
        <f t="shared" si="2"/>
        <v>0</v>
      </c>
      <c r="I73" s="403">
        <f t="shared" si="1"/>
        <v>0</v>
      </c>
      <c r="J73" s="396"/>
    </row>
    <row r="74" spans="1:10" ht="12" customHeight="1">
      <c r="A74" s="401"/>
      <c r="B74" s="402"/>
      <c r="C74" s="398">
        <v>2314</v>
      </c>
      <c r="D74" s="403">
        <v>0</v>
      </c>
      <c r="E74" s="403"/>
      <c r="F74" s="403"/>
      <c r="G74" s="403"/>
      <c r="H74" s="403">
        <f t="shared" si="2"/>
        <v>0</v>
      </c>
      <c r="I74" s="403">
        <f t="shared" si="1"/>
        <v>0</v>
      </c>
      <c r="J74" s="396"/>
    </row>
    <row r="75" spans="1:10" ht="12" customHeight="1">
      <c r="A75" s="410" t="s">
        <v>369</v>
      </c>
      <c r="B75" s="402" t="s">
        <v>370</v>
      </c>
      <c r="C75" s="398"/>
      <c r="D75" s="398">
        <f>SUM(D76:D81)</f>
        <v>30665</v>
      </c>
      <c r="E75" s="398">
        <f>SUM(E76:E81)</f>
        <v>0</v>
      </c>
      <c r="F75" s="398">
        <f>SUM(F76:F81)</f>
        <v>0</v>
      </c>
      <c r="G75" s="398">
        <f>SUM(G76:G81)</f>
        <v>0</v>
      </c>
      <c r="H75" s="398">
        <f>SUM(H76:H81)</f>
        <v>30665</v>
      </c>
      <c r="I75" s="398">
        <f>SUM(I76:I81)</f>
        <v>0</v>
      </c>
      <c r="J75" s="408"/>
    </row>
    <row r="76" spans="1:10" ht="13.5" customHeight="1">
      <c r="A76" s="401"/>
      <c r="B76" s="402"/>
      <c r="C76" s="398">
        <v>1150</v>
      </c>
      <c r="D76" s="403">
        <v>16926</v>
      </c>
      <c r="E76" s="403"/>
      <c r="F76" s="403"/>
      <c r="G76" s="403"/>
      <c r="H76" s="403">
        <f t="shared" si="2"/>
        <v>16926</v>
      </c>
      <c r="I76" s="403"/>
      <c r="J76" s="408"/>
    </row>
    <row r="77" spans="1:10" ht="12" customHeight="1">
      <c r="A77" s="401"/>
      <c r="B77" s="402"/>
      <c r="C77" s="398">
        <v>2231</v>
      </c>
      <c r="D77" s="403">
        <v>226</v>
      </c>
      <c r="E77" s="403"/>
      <c r="F77" s="403"/>
      <c r="G77" s="403"/>
      <c r="H77" s="403">
        <f t="shared" si="2"/>
        <v>226</v>
      </c>
      <c r="I77" s="403"/>
      <c r="J77" s="408"/>
    </row>
    <row r="78" spans="1:10" ht="14.25" customHeight="1">
      <c r="A78" s="401"/>
      <c r="B78" s="402"/>
      <c r="C78" s="398">
        <v>2262</v>
      </c>
      <c r="D78" s="403">
        <v>303</v>
      </c>
      <c r="E78" s="403"/>
      <c r="F78" s="403"/>
      <c r="G78" s="403"/>
      <c r="H78" s="403">
        <f t="shared" si="2"/>
        <v>303</v>
      </c>
      <c r="I78" s="403"/>
      <c r="J78" s="408"/>
    </row>
    <row r="79" spans="1:10" ht="12.75" customHeight="1">
      <c r="A79" s="401"/>
      <c r="B79" s="402"/>
      <c r="C79" s="398">
        <v>2264</v>
      </c>
      <c r="D79" s="403">
        <v>3989</v>
      </c>
      <c r="E79" s="403"/>
      <c r="F79" s="403"/>
      <c r="G79" s="403"/>
      <c r="H79" s="403">
        <f t="shared" si="2"/>
        <v>3989</v>
      </c>
      <c r="I79" s="403"/>
      <c r="J79" s="408"/>
    </row>
    <row r="80" spans="1:10" ht="12.75" customHeight="1">
      <c r="A80" s="401"/>
      <c r="B80" s="402"/>
      <c r="C80" s="398">
        <v>2279</v>
      </c>
      <c r="D80" s="403">
        <v>8410</v>
      </c>
      <c r="E80" s="403"/>
      <c r="F80" s="403"/>
      <c r="G80" s="403"/>
      <c r="H80" s="403">
        <f t="shared" si="2"/>
        <v>8410</v>
      </c>
      <c r="I80" s="403"/>
      <c r="J80" s="408"/>
    </row>
    <row r="81" spans="1:10" ht="12" customHeight="1">
      <c r="A81" s="401"/>
      <c r="B81" s="402"/>
      <c r="C81" s="398">
        <v>2314</v>
      </c>
      <c r="D81" s="403">
        <v>811</v>
      </c>
      <c r="E81" s="403"/>
      <c r="F81" s="403"/>
      <c r="G81" s="403"/>
      <c r="H81" s="403">
        <f t="shared" si="2"/>
        <v>811</v>
      </c>
      <c r="I81" s="403"/>
      <c r="J81" s="408"/>
    </row>
    <row r="82" spans="1:10" ht="12.75" customHeight="1">
      <c r="A82" s="401">
        <v>13</v>
      </c>
      <c r="B82" s="402" t="s">
        <v>371</v>
      </c>
      <c r="C82" s="398"/>
      <c r="D82" s="398">
        <f>SUM(D83:D88)</f>
        <v>44028</v>
      </c>
      <c r="E82" s="398">
        <f>SUM(E83:E88)</f>
        <v>0</v>
      </c>
      <c r="F82" s="398">
        <f>SUM(F83:F88)</f>
        <v>0</v>
      </c>
      <c r="G82" s="398">
        <f>SUM(G83,G86,G89,G92,G96,G101)</f>
        <v>0</v>
      </c>
      <c r="H82" s="398">
        <f t="shared" si="2"/>
        <v>44028</v>
      </c>
      <c r="I82" s="398">
        <f t="shared" si="1"/>
        <v>0</v>
      </c>
      <c r="J82" s="408"/>
    </row>
    <row r="83" spans="1:10" ht="15" customHeight="1">
      <c r="A83" s="401"/>
      <c r="B83" s="402"/>
      <c r="C83" s="398">
        <v>1150</v>
      </c>
      <c r="D83" s="403">
        <v>604</v>
      </c>
      <c r="E83" s="403"/>
      <c r="F83" s="403"/>
      <c r="G83" s="403"/>
      <c r="H83" s="403">
        <f t="shared" si="2"/>
        <v>604</v>
      </c>
      <c r="I83" s="403">
        <f t="shared" si="1"/>
        <v>0</v>
      </c>
      <c r="J83" s="408"/>
    </row>
    <row r="84" spans="1:10" ht="14.25" customHeight="1">
      <c r="A84" s="401"/>
      <c r="B84" s="402"/>
      <c r="C84" s="398">
        <v>2264</v>
      </c>
      <c r="D84" s="403">
        <v>23232</v>
      </c>
      <c r="E84" s="403"/>
      <c r="F84" s="403"/>
      <c r="G84" s="403"/>
      <c r="H84" s="403">
        <f t="shared" si="2"/>
        <v>23232</v>
      </c>
      <c r="I84" s="403">
        <f t="shared" si="1"/>
        <v>0</v>
      </c>
      <c r="J84" s="408"/>
    </row>
    <row r="85" spans="1:10" ht="14.25" customHeight="1">
      <c r="A85" s="401"/>
      <c r="B85" s="402"/>
      <c r="C85" s="398">
        <v>2269</v>
      </c>
      <c r="D85" s="403">
        <v>0</v>
      </c>
      <c r="E85" s="403"/>
      <c r="F85" s="403"/>
      <c r="G85" s="403"/>
      <c r="H85" s="403">
        <f t="shared" si="2"/>
        <v>0</v>
      </c>
      <c r="I85" s="403">
        <f t="shared" si="1"/>
        <v>0</v>
      </c>
      <c r="J85" s="408"/>
    </row>
    <row r="86" spans="1:10" ht="12.75" customHeight="1">
      <c r="A86" s="401"/>
      <c r="B86" s="402"/>
      <c r="C86" s="398">
        <v>2279</v>
      </c>
      <c r="D86" s="403">
        <v>20070</v>
      </c>
      <c r="E86" s="403"/>
      <c r="F86" s="403"/>
      <c r="G86" s="403"/>
      <c r="H86" s="403">
        <f t="shared" si="2"/>
        <v>20070</v>
      </c>
      <c r="I86" s="403">
        <f t="shared" si="1"/>
        <v>0</v>
      </c>
      <c r="J86" s="408"/>
    </row>
    <row r="87" spans="1:10" ht="12.75">
      <c r="A87" s="401"/>
      <c r="B87" s="402"/>
      <c r="C87" s="398">
        <v>2231</v>
      </c>
      <c r="D87" s="403">
        <v>0</v>
      </c>
      <c r="E87" s="403"/>
      <c r="F87" s="403"/>
      <c r="G87" s="403"/>
      <c r="H87" s="403">
        <f t="shared" si="2"/>
        <v>0</v>
      </c>
      <c r="I87" s="403">
        <f t="shared" si="1"/>
        <v>0</v>
      </c>
      <c r="J87" s="408"/>
    </row>
    <row r="88" spans="1:10" ht="14.25" customHeight="1">
      <c r="A88" s="401"/>
      <c r="B88" s="402"/>
      <c r="C88" s="398">
        <v>2314</v>
      </c>
      <c r="D88" s="403">
        <v>122</v>
      </c>
      <c r="E88" s="403"/>
      <c r="F88" s="403"/>
      <c r="G88" s="403"/>
      <c r="H88" s="403">
        <f t="shared" si="2"/>
        <v>122</v>
      </c>
      <c r="I88" s="403">
        <f t="shared" si="1"/>
        <v>0</v>
      </c>
      <c r="J88" s="408"/>
    </row>
    <row r="89" spans="1:10" ht="25.5">
      <c r="A89" s="401">
        <v>14</v>
      </c>
      <c r="B89" s="402" t="s">
        <v>372</v>
      </c>
      <c r="C89" s="398"/>
      <c r="D89" s="398">
        <f>SUM(D90:D95)</f>
        <v>24991</v>
      </c>
      <c r="E89" s="398">
        <f>SUM(E90:E95)</f>
        <v>0</v>
      </c>
      <c r="F89" s="398">
        <f>SUM(F90:F95)</f>
        <v>0</v>
      </c>
      <c r="G89" s="398">
        <f>SUM(G90,G93,G96,G100,G103,G108)</f>
        <v>0</v>
      </c>
      <c r="H89" s="398">
        <f t="shared" si="2"/>
        <v>24991</v>
      </c>
      <c r="I89" s="398">
        <f t="shared" si="1"/>
        <v>0</v>
      </c>
      <c r="J89" s="396"/>
    </row>
    <row r="90" spans="1:10" ht="12.75" customHeight="1">
      <c r="A90" s="401"/>
      <c r="B90" s="402"/>
      <c r="C90" s="398">
        <v>1150</v>
      </c>
      <c r="D90" s="403">
        <v>4004</v>
      </c>
      <c r="E90" s="403"/>
      <c r="F90" s="403"/>
      <c r="G90" s="403"/>
      <c r="H90" s="403">
        <f t="shared" si="2"/>
        <v>4004</v>
      </c>
      <c r="I90" s="403">
        <f t="shared" si="1"/>
        <v>0</v>
      </c>
      <c r="J90" s="408"/>
    </row>
    <row r="91" spans="1:10" ht="12.75" customHeight="1">
      <c r="A91" s="401"/>
      <c r="B91" s="402"/>
      <c r="C91" s="398">
        <v>2262</v>
      </c>
      <c r="D91" s="403">
        <v>100</v>
      </c>
      <c r="E91" s="403"/>
      <c r="F91" s="403"/>
      <c r="G91" s="403"/>
      <c r="H91" s="403">
        <f t="shared" si="2"/>
        <v>100</v>
      </c>
      <c r="I91" s="403">
        <f t="shared" si="1"/>
        <v>0</v>
      </c>
      <c r="J91" s="408"/>
    </row>
    <row r="92" spans="1:10" ht="15.75" customHeight="1">
      <c r="A92" s="401"/>
      <c r="B92" s="402"/>
      <c r="C92" s="398">
        <v>2264</v>
      </c>
      <c r="D92" s="403">
        <v>14662</v>
      </c>
      <c r="E92" s="403"/>
      <c r="F92" s="403"/>
      <c r="G92" s="403"/>
      <c r="H92" s="403">
        <f t="shared" si="2"/>
        <v>14662</v>
      </c>
      <c r="I92" s="403">
        <f t="shared" si="1"/>
        <v>0</v>
      </c>
      <c r="J92" s="408"/>
    </row>
    <row r="93" spans="1:10" ht="14.25" customHeight="1">
      <c r="A93" s="401"/>
      <c r="B93" s="402"/>
      <c r="C93" s="398">
        <v>2279</v>
      </c>
      <c r="D93" s="403">
        <v>5702</v>
      </c>
      <c r="E93" s="403"/>
      <c r="F93" s="403"/>
      <c r="G93" s="403"/>
      <c r="H93" s="403">
        <f t="shared" si="2"/>
        <v>5702</v>
      </c>
      <c r="I93" s="403">
        <f t="shared" si="1"/>
        <v>0</v>
      </c>
      <c r="J93" s="408"/>
    </row>
    <row r="94" spans="1:10" ht="13.5" customHeight="1">
      <c r="A94" s="401"/>
      <c r="B94" s="402"/>
      <c r="C94" s="398">
        <v>2231</v>
      </c>
      <c r="D94" s="403">
        <v>0</v>
      </c>
      <c r="E94" s="403"/>
      <c r="F94" s="403"/>
      <c r="G94" s="403"/>
      <c r="H94" s="403">
        <f t="shared" si="2"/>
        <v>0</v>
      </c>
      <c r="I94" s="403">
        <f t="shared" si="1"/>
        <v>0</v>
      </c>
      <c r="J94" s="408"/>
    </row>
    <row r="95" spans="1:10" ht="12" customHeight="1">
      <c r="A95" s="401"/>
      <c r="B95" s="402"/>
      <c r="C95" s="398">
        <v>2314</v>
      </c>
      <c r="D95" s="403">
        <v>523</v>
      </c>
      <c r="E95" s="403"/>
      <c r="F95" s="403"/>
      <c r="G95" s="403"/>
      <c r="H95" s="403">
        <f aca="true" t="shared" si="3" ref="H95:I164">D95+F95</f>
        <v>523</v>
      </c>
      <c r="I95" s="403">
        <f t="shared" si="3"/>
        <v>0</v>
      </c>
      <c r="J95" s="408"/>
    </row>
    <row r="96" spans="1:10" ht="12.75" customHeight="1">
      <c r="A96" s="401">
        <v>15</v>
      </c>
      <c r="B96" s="402" t="s">
        <v>373</v>
      </c>
      <c r="C96" s="398"/>
      <c r="D96" s="398">
        <f aca="true" t="shared" si="4" ref="D96:I96">SUM(D97:D101)</f>
        <v>29963</v>
      </c>
      <c r="E96" s="398">
        <f t="shared" si="4"/>
        <v>0</v>
      </c>
      <c r="F96" s="398">
        <f t="shared" si="4"/>
        <v>0</v>
      </c>
      <c r="G96" s="398">
        <f t="shared" si="4"/>
        <v>0</v>
      </c>
      <c r="H96" s="398">
        <f t="shared" si="4"/>
        <v>29963</v>
      </c>
      <c r="I96" s="398">
        <f t="shared" si="4"/>
        <v>0</v>
      </c>
      <c r="J96" s="396"/>
    </row>
    <row r="97" spans="1:10" ht="12.75" customHeight="1">
      <c r="A97" s="401"/>
      <c r="B97" s="402"/>
      <c r="C97" s="398">
        <v>1150</v>
      </c>
      <c r="D97" s="403">
        <v>3687</v>
      </c>
      <c r="E97" s="403"/>
      <c r="F97" s="403"/>
      <c r="G97" s="403"/>
      <c r="H97" s="403">
        <f t="shared" si="3"/>
        <v>3687</v>
      </c>
      <c r="I97" s="403">
        <f t="shared" si="3"/>
        <v>0</v>
      </c>
      <c r="J97" s="396"/>
    </row>
    <row r="98" spans="1:10" ht="12.75" customHeight="1">
      <c r="A98" s="401"/>
      <c r="B98" s="402"/>
      <c r="C98" s="398">
        <v>2264</v>
      </c>
      <c r="D98" s="403">
        <v>14575</v>
      </c>
      <c r="E98" s="403"/>
      <c r="F98" s="403"/>
      <c r="G98" s="403"/>
      <c r="H98" s="403">
        <f t="shared" si="3"/>
        <v>14575</v>
      </c>
      <c r="I98" s="403">
        <f t="shared" si="3"/>
        <v>0</v>
      </c>
      <c r="J98" s="396"/>
    </row>
    <row r="99" spans="1:10" ht="12.75" customHeight="1">
      <c r="A99" s="401"/>
      <c r="B99" s="402"/>
      <c r="C99" s="398">
        <v>2269</v>
      </c>
      <c r="D99" s="403">
        <v>296</v>
      </c>
      <c r="E99" s="403"/>
      <c r="F99" s="403"/>
      <c r="G99" s="403"/>
      <c r="H99" s="403">
        <f t="shared" si="3"/>
        <v>296</v>
      </c>
      <c r="I99" s="403"/>
      <c r="J99" s="396"/>
    </row>
    <row r="100" spans="1:10" ht="12.75" customHeight="1">
      <c r="A100" s="401"/>
      <c r="B100" s="402"/>
      <c r="C100" s="398">
        <v>2279</v>
      </c>
      <c r="D100" s="403">
        <v>10666</v>
      </c>
      <c r="E100" s="403"/>
      <c r="F100" s="403"/>
      <c r="G100" s="403"/>
      <c r="H100" s="403">
        <f t="shared" si="3"/>
        <v>10666</v>
      </c>
      <c r="I100" s="403">
        <f t="shared" si="3"/>
        <v>0</v>
      </c>
      <c r="J100" s="396"/>
    </row>
    <row r="101" spans="1:10" ht="12.75" customHeight="1">
      <c r="A101" s="401"/>
      <c r="B101" s="402"/>
      <c r="C101" s="398">
        <v>2314</v>
      </c>
      <c r="D101" s="403">
        <v>739</v>
      </c>
      <c r="E101" s="403"/>
      <c r="F101" s="403"/>
      <c r="G101" s="403"/>
      <c r="H101" s="403">
        <f t="shared" si="3"/>
        <v>739</v>
      </c>
      <c r="I101" s="403">
        <f t="shared" si="3"/>
        <v>0</v>
      </c>
      <c r="J101" s="396"/>
    </row>
    <row r="102" spans="1:10" ht="12.75" customHeight="1">
      <c r="A102" s="401">
        <v>16</v>
      </c>
      <c r="B102" s="402" t="s">
        <v>374</v>
      </c>
      <c r="C102" s="398"/>
      <c r="D102" s="398">
        <f>SUM(D103:D107)</f>
        <v>25563</v>
      </c>
      <c r="E102" s="398">
        <f>SUM(E103:E107)</f>
        <v>0</v>
      </c>
      <c r="F102" s="398">
        <f>SUM(F103:F107)</f>
        <v>0</v>
      </c>
      <c r="G102" s="398">
        <f>SUM(G103,G106,G109,G112,G116,G122)</f>
        <v>0</v>
      </c>
      <c r="H102" s="398">
        <f t="shared" si="3"/>
        <v>25563</v>
      </c>
      <c r="I102" s="398">
        <f t="shared" si="3"/>
        <v>0</v>
      </c>
      <c r="J102" s="396"/>
    </row>
    <row r="103" spans="1:10" ht="24">
      <c r="A103" s="401"/>
      <c r="B103" s="402"/>
      <c r="C103" s="398">
        <v>1150</v>
      </c>
      <c r="D103" s="403">
        <v>4000</v>
      </c>
      <c r="E103" s="403"/>
      <c r="F103" s="403">
        <v>-3813</v>
      </c>
      <c r="G103" s="403"/>
      <c r="H103" s="403">
        <f t="shared" si="3"/>
        <v>187</v>
      </c>
      <c r="I103" s="403">
        <f t="shared" si="3"/>
        <v>0</v>
      </c>
      <c r="J103" s="408" t="s">
        <v>375</v>
      </c>
    </row>
    <row r="104" spans="1:10" ht="24">
      <c r="A104" s="401"/>
      <c r="B104" s="402"/>
      <c r="C104" s="398">
        <v>2264</v>
      </c>
      <c r="D104" s="403">
        <v>16200</v>
      </c>
      <c r="E104" s="403"/>
      <c r="F104" s="403">
        <v>-841</v>
      </c>
      <c r="G104" s="403"/>
      <c r="H104" s="403">
        <f t="shared" si="3"/>
        <v>15359</v>
      </c>
      <c r="I104" s="403">
        <f t="shared" si="3"/>
        <v>0</v>
      </c>
      <c r="J104" s="408" t="s">
        <v>376</v>
      </c>
    </row>
    <row r="105" spans="1:10" ht="24">
      <c r="A105" s="401"/>
      <c r="B105" s="402"/>
      <c r="C105" s="398">
        <v>2279</v>
      </c>
      <c r="D105" s="403">
        <v>5000</v>
      </c>
      <c r="E105" s="403"/>
      <c r="F105" s="403">
        <v>4517</v>
      </c>
      <c r="G105" s="403"/>
      <c r="H105" s="403">
        <f t="shared" si="3"/>
        <v>9517</v>
      </c>
      <c r="I105" s="403">
        <f t="shared" si="3"/>
        <v>0</v>
      </c>
      <c r="J105" s="408" t="s">
        <v>377</v>
      </c>
    </row>
    <row r="106" spans="1:10" ht="12.75">
      <c r="A106" s="401"/>
      <c r="B106" s="402"/>
      <c r="C106" s="398">
        <v>2231</v>
      </c>
      <c r="D106" s="403">
        <v>200</v>
      </c>
      <c r="E106" s="403"/>
      <c r="F106" s="403"/>
      <c r="G106" s="403"/>
      <c r="H106" s="403">
        <f t="shared" si="3"/>
        <v>200</v>
      </c>
      <c r="I106" s="403">
        <f t="shared" si="3"/>
        <v>0</v>
      </c>
      <c r="J106" s="396"/>
    </row>
    <row r="107" spans="1:10" ht="24">
      <c r="A107" s="401"/>
      <c r="B107" s="402"/>
      <c r="C107" s="398">
        <v>2314</v>
      </c>
      <c r="D107" s="403">
        <f>363-200</f>
        <v>163</v>
      </c>
      <c r="E107" s="403"/>
      <c r="F107" s="403">
        <v>137</v>
      </c>
      <c r="G107" s="403"/>
      <c r="H107" s="403">
        <f t="shared" si="3"/>
        <v>300</v>
      </c>
      <c r="I107" s="403">
        <f t="shared" si="3"/>
        <v>0</v>
      </c>
      <c r="J107" s="408" t="s">
        <v>378</v>
      </c>
    </row>
    <row r="108" spans="1:10" ht="25.5">
      <c r="A108" s="401">
        <v>17</v>
      </c>
      <c r="B108" s="402" t="s">
        <v>379</v>
      </c>
      <c r="C108" s="398"/>
      <c r="D108" s="398">
        <f>SUM(D109:D113)</f>
        <v>13563</v>
      </c>
      <c r="E108" s="398">
        <f>SUM(E109:E113)</f>
        <v>0</v>
      </c>
      <c r="F108" s="398">
        <f>SUM(F109:F113)</f>
        <v>0</v>
      </c>
      <c r="G108" s="398">
        <f>SUM(G109,G112,G115,G119,G123,G128)</f>
        <v>0</v>
      </c>
      <c r="H108" s="398">
        <f t="shared" si="3"/>
        <v>13563</v>
      </c>
      <c r="I108" s="398">
        <f t="shared" si="3"/>
        <v>0</v>
      </c>
      <c r="J108" s="396"/>
    </row>
    <row r="109" spans="1:10" ht="12" customHeight="1">
      <c r="A109" s="401"/>
      <c r="B109" s="402"/>
      <c r="C109" s="411">
        <v>1150</v>
      </c>
      <c r="D109" s="403">
        <v>2000</v>
      </c>
      <c r="E109" s="403"/>
      <c r="F109" s="403"/>
      <c r="G109" s="403"/>
      <c r="H109" s="403">
        <f t="shared" si="3"/>
        <v>2000</v>
      </c>
      <c r="I109" s="403">
        <f t="shared" si="3"/>
        <v>0</v>
      </c>
      <c r="J109" s="396"/>
    </row>
    <row r="110" spans="1:10" ht="12" customHeight="1">
      <c r="A110" s="401"/>
      <c r="B110" s="402"/>
      <c r="C110" s="398">
        <v>2264</v>
      </c>
      <c r="D110" s="403">
        <v>6200</v>
      </c>
      <c r="E110" s="403"/>
      <c r="F110" s="403"/>
      <c r="G110" s="403"/>
      <c r="H110" s="403">
        <f t="shared" si="3"/>
        <v>6200</v>
      </c>
      <c r="I110" s="403">
        <f t="shared" si="3"/>
        <v>0</v>
      </c>
      <c r="J110" s="396"/>
    </row>
    <row r="111" spans="1:10" ht="12" customHeight="1">
      <c r="A111" s="401"/>
      <c r="B111" s="402"/>
      <c r="C111" s="398">
        <v>2279</v>
      </c>
      <c r="D111" s="403">
        <v>5000</v>
      </c>
      <c r="E111" s="403"/>
      <c r="F111" s="403"/>
      <c r="G111" s="403"/>
      <c r="H111" s="403">
        <f t="shared" si="3"/>
        <v>5000</v>
      </c>
      <c r="I111" s="403">
        <f t="shared" si="3"/>
        <v>0</v>
      </c>
      <c r="J111" s="396"/>
    </row>
    <row r="112" spans="1:10" ht="12" customHeight="1">
      <c r="A112" s="401"/>
      <c r="B112" s="402"/>
      <c r="C112" s="398">
        <v>2231</v>
      </c>
      <c r="D112" s="403">
        <v>200</v>
      </c>
      <c r="E112" s="403"/>
      <c r="F112" s="403"/>
      <c r="G112" s="403"/>
      <c r="H112" s="403">
        <f t="shared" si="3"/>
        <v>200</v>
      </c>
      <c r="I112" s="403">
        <f t="shared" si="3"/>
        <v>0</v>
      </c>
      <c r="J112" s="396"/>
    </row>
    <row r="113" spans="1:10" ht="12" customHeight="1">
      <c r="A113" s="401"/>
      <c r="B113" s="402"/>
      <c r="C113" s="398">
        <v>2314</v>
      </c>
      <c r="D113" s="403">
        <f>363-200</f>
        <v>163</v>
      </c>
      <c r="E113" s="403"/>
      <c r="F113" s="403"/>
      <c r="G113" s="403"/>
      <c r="H113" s="403">
        <f t="shared" si="3"/>
        <v>163</v>
      </c>
      <c r="I113" s="403">
        <f t="shared" si="3"/>
        <v>0</v>
      </c>
      <c r="J113" s="396"/>
    </row>
    <row r="114" spans="1:10" ht="12.75">
      <c r="A114" s="403"/>
      <c r="B114" s="412" t="s">
        <v>380</v>
      </c>
      <c r="C114" s="398"/>
      <c r="D114" s="398">
        <f aca="true" t="shared" si="5" ref="D114:I114">SUM(D115,D121,D127,D129,D132,D135,D138,D142,D146,D150,D153,D158,D162,D165,D167,D171,D175,D179,D185,D190,D194,D202,D207)</f>
        <v>184006</v>
      </c>
      <c r="E114" s="398">
        <f t="shared" si="5"/>
        <v>16578</v>
      </c>
      <c r="F114" s="398">
        <f t="shared" si="5"/>
        <v>0</v>
      </c>
      <c r="G114" s="398">
        <f t="shared" si="5"/>
        <v>0</v>
      </c>
      <c r="H114" s="398">
        <f t="shared" si="5"/>
        <v>184006</v>
      </c>
      <c r="I114" s="398">
        <f t="shared" si="5"/>
        <v>16578</v>
      </c>
      <c r="J114" s="396"/>
    </row>
    <row r="115" spans="1:10" s="414" customFormat="1" ht="12" customHeight="1">
      <c r="A115" s="401">
        <v>18</v>
      </c>
      <c r="B115" s="402" t="s">
        <v>381</v>
      </c>
      <c r="C115" s="398"/>
      <c r="D115" s="398">
        <f>SUM(D116:D120)</f>
        <v>12191</v>
      </c>
      <c r="E115" s="398">
        <f>SUM(E116:E120)</f>
        <v>0</v>
      </c>
      <c r="F115" s="398">
        <f>SUM(F116:F120)</f>
        <v>0</v>
      </c>
      <c r="G115" s="398">
        <f>SUM(G116,G120,G123,G126,G130,G135)</f>
        <v>0</v>
      </c>
      <c r="H115" s="398">
        <f t="shared" si="3"/>
        <v>12191</v>
      </c>
      <c r="I115" s="398">
        <f t="shared" si="3"/>
        <v>0</v>
      </c>
      <c r="J115" s="413"/>
    </row>
    <row r="116" spans="1:10" s="414" customFormat="1" ht="15" customHeight="1">
      <c r="A116" s="401"/>
      <c r="B116" s="402"/>
      <c r="C116" s="398">
        <v>1150</v>
      </c>
      <c r="D116" s="403">
        <v>1934</v>
      </c>
      <c r="E116" s="403"/>
      <c r="F116" s="398"/>
      <c r="G116" s="403"/>
      <c r="H116" s="403">
        <f t="shared" si="3"/>
        <v>1934</v>
      </c>
      <c r="I116" s="403">
        <f t="shared" si="3"/>
        <v>0</v>
      </c>
      <c r="J116" s="403"/>
    </row>
    <row r="117" spans="1:10" s="414" customFormat="1" ht="12.75" customHeight="1">
      <c r="A117" s="401"/>
      <c r="B117" s="402"/>
      <c r="C117" s="398">
        <v>2231</v>
      </c>
      <c r="D117" s="403">
        <v>4235</v>
      </c>
      <c r="E117" s="403"/>
      <c r="F117" s="398"/>
      <c r="G117" s="403"/>
      <c r="H117" s="403">
        <f t="shared" si="3"/>
        <v>4235</v>
      </c>
      <c r="I117" s="403">
        <f t="shared" si="3"/>
        <v>0</v>
      </c>
      <c r="J117" s="403"/>
    </row>
    <row r="118" spans="1:10" s="414" customFormat="1" ht="13.5" customHeight="1">
      <c r="A118" s="401"/>
      <c r="B118" s="402"/>
      <c r="C118" s="398">
        <v>2264</v>
      </c>
      <c r="D118" s="403">
        <v>796</v>
      </c>
      <c r="E118" s="403"/>
      <c r="F118" s="398"/>
      <c r="G118" s="403"/>
      <c r="H118" s="403">
        <f t="shared" si="3"/>
        <v>796</v>
      </c>
      <c r="I118" s="403">
        <f t="shared" si="3"/>
        <v>0</v>
      </c>
      <c r="J118" s="403"/>
    </row>
    <row r="119" spans="1:10" s="414" customFormat="1" ht="12.75" customHeight="1">
      <c r="A119" s="401"/>
      <c r="B119" s="402"/>
      <c r="C119" s="398">
        <v>2279</v>
      </c>
      <c r="D119" s="403">
        <v>5226</v>
      </c>
      <c r="E119" s="403"/>
      <c r="F119" s="398"/>
      <c r="G119" s="403"/>
      <c r="H119" s="403">
        <f t="shared" si="3"/>
        <v>5226</v>
      </c>
      <c r="I119" s="403">
        <f t="shared" si="3"/>
        <v>0</v>
      </c>
      <c r="J119" s="403"/>
    </row>
    <row r="120" spans="1:10" s="414" customFormat="1" ht="13.5" customHeight="1">
      <c r="A120" s="401"/>
      <c r="B120" s="402"/>
      <c r="C120" s="398">
        <v>2314</v>
      </c>
      <c r="D120" s="403">
        <v>0</v>
      </c>
      <c r="E120" s="403"/>
      <c r="F120" s="398"/>
      <c r="G120" s="403"/>
      <c r="H120" s="403">
        <f t="shared" si="3"/>
        <v>0</v>
      </c>
      <c r="I120" s="403">
        <f t="shared" si="3"/>
        <v>0</v>
      </c>
      <c r="J120" s="403"/>
    </row>
    <row r="121" spans="1:10" ht="12" customHeight="1">
      <c r="A121" s="401">
        <v>19</v>
      </c>
      <c r="B121" s="402" t="s">
        <v>382</v>
      </c>
      <c r="C121" s="398"/>
      <c r="D121" s="398">
        <f>SUM(D122:D126)</f>
        <v>4533</v>
      </c>
      <c r="E121" s="398">
        <f>SUM(E122:E126)</f>
        <v>0</v>
      </c>
      <c r="F121" s="398">
        <f>SUM(F122:F126)</f>
        <v>0</v>
      </c>
      <c r="G121" s="398">
        <f>SUM(G122,G125,G128,G131,G135,G140)</f>
        <v>0</v>
      </c>
      <c r="H121" s="398">
        <f t="shared" si="3"/>
        <v>4533</v>
      </c>
      <c r="I121" s="398">
        <f t="shared" si="3"/>
        <v>0</v>
      </c>
      <c r="J121" s="398"/>
    </row>
    <row r="122" spans="1:10" ht="16.5" customHeight="1">
      <c r="A122" s="401"/>
      <c r="B122" s="402"/>
      <c r="C122" s="398">
        <v>1150</v>
      </c>
      <c r="D122" s="403">
        <v>1901</v>
      </c>
      <c r="E122" s="403"/>
      <c r="F122" s="403"/>
      <c r="G122" s="403"/>
      <c r="H122" s="403">
        <f t="shared" si="3"/>
        <v>1901</v>
      </c>
      <c r="I122" s="403">
        <f t="shared" si="3"/>
        <v>0</v>
      </c>
      <c r="J122" s="403"/>
    </row>
    <row r="123" spans="1:10" ht="12.75">
      <c r="A123" s="401"/>
      <c r="B123" s="402"/>
      <c r="C123" s="398">
        <v>2231</v>
      </c>
      <c r="D123" s="403">
        <v>1782</v>
      </c>
      <c r="E123" s="403"/>
      <c r="F123" s="403"/>
      <c r="G123" s="403"/>
      <c r="H123" s="403">
        <f t="shared" si="3"/>
        <v>1782</v>
      </c>
      <c r="I123" s="403">
        <f t="shared" si="3"/>
        <v>0</v>
      </c>
      <c r="J123" s="403"/>
    </row>
    <row r="124" spans="1:10" ht="15.75" customHeight="1">
      <c r="A124" s="401"/>
      <c r="B124" s="402"/>
      <c r="C124" s="398">
        <v>2279</v>
      </c>
      <c r="D124" s="403">
        <v>0</v>
      </c>
      <c r="E124" s="403"/>
      <c r="F124" s="403"/>
      <c r="G124" s="403"/>
      <c r="H124" s="403">
        <f t="shared" si="3"/>
        <v>0</v>
      </c>
      <c r="I124" s="403">
        <f t="shared" si="3"/>
        <v>0</v>
      </c>
      <c r="J124" s="403"/>
    </row>
    <row r="125" spans="1:10" ht="15" customHeight="1">
      <c r="A125" s="401"/>
      <c r="B125" s="402"/>
      <c r="C125" s="398">
        <v>2314</v>
      </c>
      <c r="D125" s="403">
        <v>60</v>
      </c>
      <c r="E125" s="403"/>
      <c r="F125" s="403"/>
      <c r="G125" s="403"/>
      <c r="H125" s="403">
        <f t="shared" si="3"/>
        <v>60</v>
      </c>
      <c r="I125" s="403">
        <f t="shared" si="3"/>
        <v>0</v>
      </c>
      <c r="J125" s="403"/>
    </row>
    <row r="126" spans="1:10" ht="12" customHeight="1">
      <c r="A126" s="401"/>
      <c r="B126" s="402"/>
      <c r="C126" s="398">
        <v>6422</v>
      </c>
      <c r="D126" s="403">
        <v>790</v>
      </c>
      <c r="E126" s="403"/>
      <c r="F126" s="403"/>
      <c r="G126" s="403"/>
      <c r="H126" s="403">
        <f t="shared" si="3"/>
        <v>790</v>
      </c>
      <c r="I126" s="403">
        <f t="shared" si="3"/>
        <v>0</v>
      </c>
      <c r="J126" s="396"/>
    </row>
    <row r="127" spans="1:10" ht="12" customHeight="1">
      <c r="A127" s="401">
        <v>20</v>
      </c>
      <c r="B127" s="402" t="s">
        <v>383</v>
      </c>
      <c r="C127" s="411"/>
      <c r="D127" s="411">
        <f>D128</f>
        <v>115</v>
      </c>
      <c r="E127" s="411">
        <f>E128</f>
        <v>0</v>
      </c>
      <c r="F127" s="411">
        <f>F128</f>
        <v>0</v>
      </c>
      <c r="G127" s="411">
        <f>SUM(G128,G131,G134,G137,G141,G150)</f>
        <v>0</v>
      </c>
      <c r="H127" s="411">
        <f t="shared" si="3"/>
        <v>115</v>
      </c>
      <c r="I127" s="411">
        <f t="shared" si="3"/>
        <v>0</v>
      </c>
      <c r="J127" s="396"/>
    </row>
    <row r="128" spans="1:10" ht="12" customHeight="1">
      <c r="A128" s="401"/>
      <c r="B128" s="402"/>
      <c r="C128" s="398">
        <v>2314</v>
      </c>
      <c r="D128" s="403">
        <v>115</v>
      </c>
      <c r="E128" s="403"/>
      <c r="F128" s="403"/>
      <c r="G128" s="403"/>
      <c r="H128" s="403">
        <f t="shared" si="3"/>
        <v>115</v>
      </c>
      <c r="I128" s="403">
        <f t="shared" si="3"/>
        <v>0</v>
      </c>
      <c r="J128" s="396"/>
    </row>
    <row r="129" spans="1:10" ht="12.75" customHeight="1">
      <c r="A129" s="401">
        <v>21</v>
      </c>
      <c r="B129" s="402" t="s">
        <v>384</v>
      </c>
      <c r="C129" s="398"/>
      <c r="D129" s="398">
        <f>SUM(D130:D131)</f>
        <v>521</v>
      </c>
      <c r="E129" s="398">
        <f>SUM(E130:E131)</f>
        <v>0</v>
      </c>
      <c r="F129" s="398">
        <f>SUM(F130:F131)</f>
        <v>0</v>
      </c>
      <c r="G129" s="398">
        <f>SUM(G130,G133,G136,G139,G143,G152)</f>
        <v>0</v>
      </c>
      <c r="H129" s="398">
        <f t="shared" si="3"/>
        <v>521</v>
      </c>
      <c r="I129" s="398">
        <f t="shared" si="3"/>
        <v>0</v>
      </c>
      <c r="J129" s="396"/>
    </row>
    <row r="130" spans="1:10" ht="12.75" customHeight="1">
      <c r="A130" s="401"/>
      <c r="B130" s="402"/>
      <c r="C130" s="411">
        <v>1150</v>
      </c>
      <c r="D130" s="403">
        <v>381</v>
      </c>
      <c r="E130" s="403"/>
      <c r="F130" s="403"/>
      <c r="G130" s="403"/>
      <c r="H130" s="403">
        <f t="shared" si="3"/>
        <v>381</v>
      </c>
      <c r="I130" s="403">
        <f t="shared" si="3"/>
        <v>0</v>
      </c>
      <c r="J130" s="396"/>
    </row>
    <row r="131" spans="1:10" ht="12" customHeight="1">
      <c r="A131" s="401"/>
      <c r="B131" s="402"/>
      <c r="C131" s="398">
        <v>2314</v>
      </c>
      <c r="D131" s="403">
        <v>140</v>
      </c>
      <c r="E131" s="403"/>
      <c r="F131" s="403"/>
      <c r="G131" s="403"/>
      <c r="H131" s="403">
        <f t="shared" si="3"/>
        <v>140</v>
      </c>
      <c r="I131" s="403">
        <f t="shared" si="3"/>
        <v>0</v>
      </c>
      <c r="J131" s="396"/>
    </row>
    <row r="132" spans="1:10" ht="12" customHeight="1">
      <c r="A132" s="401">
        <v>22</v>
      </c>
      <c r="B132" s="402" t="s">
        <v>385</v>
      </c>
      <c r="C132" s="411"/>
      <c r="D132" s="411">
        <f>SUM(D133:D134)</f>
        <v>401</v>
      </c>
      <c r="E132" s="411">
        <f>SUM(E133:E134)</f>
        <v>0</v>
      </c>
      <c r="F132" s="411">
        <f>SUM(F133:F134)</f>
        <v>0</v>
      </c>
      <c r="G132" s="411">
        <f>SUM(G133,G136,G139,G142,G150,G156)</f>
        <v>0</v>
      </c>
      <c r="H132" s="411">
        <f t="shared" si="3"/>
        <v>401</v>
      </c>
      <c r="I132" s="411">
        <f t="shared" si="3"/>
        <v>0</v>
      </c>
      <c r="J132" s="396"/>
    </row>
    <row r="133" spans="1:10" ht="12.75" customHeight="1">
      <c r="A133" s="401"/>
      <c r="B133" s="402"/>
      <c r="C133" s="398">
        <v>2279</v>
      </c>
      <c r="D133" s="403">
        <v>0</v>
      </c>
      <c r="E133" s="403"/>
      <c r="F133" s="403">
        <v>0</v>
      </c>
      <c r="G133" s="403"/>
      <c r="H133" s="403">
        <f t="shared" si="3"/>
        <v>0</v>
      </c>
      <c r="I133" s="403">
        <f t="shared" si="3"/>
        <v>0</v>
      </c>
      <c r="J133" s="408"/>
    </row>
    <row r="134" spans="1:10" ht="14.25" customHeight="1">
      <c r="A134" s="401"/>
      <c r="B134" s="402"/>
      <c r="C134" s="398">
        <v>2314</v>
      </c>
      <c r="D134" s="403">
        <v>401</v>
      </c>
      <c r="E134" s="403"/>
      <c r="F134" s="403"/>
      <c r="G134" s="403"/>
      <c r="H134" s="403">
        <f t="shared" si="3"/>
        <v>401</v>
      </c>
      <c r="I134" s="403">
        <f t="shared" si="3"/>
        <v>0</v>
      </c>
      <c r="J134" s="408"/>
    </row>
    <row r="135" spans="1:10" ht="25.5">
      <c r="A135" s="401">
        <v>23</v>
      </c>
      <c r="B135" s="402" t="s">
        <v>386</v>
      </c>
      <c r="C135" s="398"/>
      <c r="D135" s="398">
        <f>SUM(D136:D137)</f>
        <v>755</v>
      </c>
      <c r="E135" s="398">
        <f>SUM(E136:E137)</f>
        <v>0</v>
      </c>
      <c r="F135" s="398">
        <f>SUM(F136:F137)</f>
        <v>0</v>
      </c>
      <c r="G135" s="398">
        <f>SUM(G136,G139,G142,G145,G153,G159)</f>
        <v>0</v>
      </c>
      <c r="H135" s="398">
        <f t="shared" si="3"/>
        <v>755</v>
      </c>
      <c r="I135" s="398">
        <f t="shared" si="3"/>
        <v>0</v>
      </c>
      <c r="J135" s="396"/>
    </row>
    <row r="136" spans="1:10" ht="12" customHeight="1">
      <c r="A136" s="401"/>
      <c r="B136" s="402"/>
      <c r="C136" s="398">
        <v>1150</v>
      </c>
      <c r="D136" s="403">
        <v>340</v>
      </c>
      <c r="E136" s="403"/>
      <c r="F136" s="403"/>
      <c r="G136" s="403"/>
      <c r="H136" s="403">
        <f t="shared" si="3"/>
        <v>340</v>
      </c>
      <c r="I136" s="403">
        <f t="shared" si="3"/>
        <v>0</v>
      </c>
      <c r="J136" s="396"/>
    </row>
    <row r="137" spans="1:10" ht="12" customHeight="1">
      <c r="A137" s="401"/>
      <c r="B137" s="402"/>
      <c r="C137" s="398">
        <v>2314</v>
      </c>
      <c r="D137" s="403">
        <v>415</v>
      </c>
      <c r="E137" s="403"/>
      <c r="F137" s="403"/>
      <c r="G137" s="403"/>
      <c r="H137" s="403">
        <f t="shared" si="3"/>
        <v>415</v>
      </c>
      <c r="I137" s="403">
        <f t="shared" si="3"/>
        <v>0</v>
      </c>
      <c r="J137" s="396"/>
    </row>
    <row r="138" spans="1:10" ht="12" customHeight="1">
      <c r="A138" s="401">
        <v>24</v>
      </c>
      <c r="B138" s="402" t="s">
        <v>387</v>
      </c>
      <c r="C138" s="398"/>
      <c r="D138" s="398">
        <f>SUM(D139:D141)</f>
        <v>627</v>
      </c>
      <c r="E138" s="398">
        <f>SUM(E139:E141)</f>
        <v>0</v>
      </c>
      <c r="F138" s="398">
        <f>SUM(F139:F141)</f>
        <v>0</v>
      </c>
      <c r="G138" s="398">
        <f>SUM(G139:G141)</f>
        <v>0</v>
      </c>
      <c r="H138" s="398">
        <f t="shared" si="3"/>
        <v>627</v>
      </c>
      <c r="I138" s="398">
        <f t="shared" si="3"/>
        <v>0</v>
      </c>
      <c r="J138" s="396"/>
    </row>
    <row r="139" spans="1:10" ht="12" customHeight="1">
      <c r="A139" s="401"/>
      <c r="B139" s="402"/>
      <c r="C139" s="411">
        <v>1150</v>
      </c>
      <c r="D139" s="403">
        <v>427</v>
      </c>
      <c r="E139" s="403"/>
      <c r="F139" s="403"/>
      <c r="G139" s="403"/>
      <c r="H139" s="403">
        <f t="shared" si="3"/>
        <v>427</v>
      </c>
      <c r="I139" s="403">
        <f t="shared" si="3"/>
        <v>0</v>
      </c>
      <c r="J139" s="396"/>
    </row>
    <row r="140" spans="1:10" ht="12" customHeight="1">
      <c r="A140" s="401"/>
      <c r="B140" s="402"/>
      <c r="C140" s="398">
        <v>2231</v>
      </c>
      <c r="D140" s="403">
        <v>143</v>
      </c>
      <c r="E140" s="403"/>
      <c r="F140" s="403"/>
      <c r="G140" s="403"/>
      <c r="H140" s="403">
        <f t="shared" si="3"/>
        <v>143</v>
      </c>
      <c r="I140" s="403">
        <f t="shared" si="3"/>
        <v>0</v>
      </c>
      <c r="J140" s="396"/>
    </row>
    <row r="141" spans="1:10" ht="12" customHeight="1">
      <c r="A141" s="401"/>
      <c r="B141" s="402"/>
      <c r="C141" s="398">
        <v>2314</v>
      </c>
      <c r="D141" s="403">
        <v>57</v>
      </c>
      <c r="E141" s="403"/>
      <c r="F141" s="403"/>
      <c r="G141" s="403"/>
      <c r="H141" s="403">
        <f t="shared" si="3"/>
        <v>57</v>
      </c>
      <c r="I141" s="403">
        <f t="shared" si="3"/>
        <v>0</v>
      </c>
      <c r="J141" s="396"/>
    </row>
    <row r="142" spans="1:10" ht="25.5">
      <c r="A142" s="401">
        <v>25</v>
      </c>
      <c r="B142" s="402" t="s">
        <v>388</v>
      </c>
      <c r="C142" s="398"/>
      <c r="D142" s="398">
        <f>SUM(D143:D145)</f>
        <v>0</v>
      </c>
      <c r="E142" s="398">
        <f>SUM(E143:E145)</f>
        <v>0</v>
      </c>
      <c r="F142" s="398">
        <f>SUM(F143:F145)</f>
        <v>0</v>
      </c>
      <c r="G142" s="398">
        <f>SUM(G143:G145)</f>
        <v>0</v>
      </c>
      <c r="H142" s="398">
        <f t="shared" si="3"/>
        <v>0</v>
      </c>
      <c r="I142" s="398">
        <f t="shared" si="3"/>
        <v>0</v>
      </c>
      <c r="J142" s="408"/>
    </row>
    <row r="143" spans="1:10" ht="12" customHeight="1">
      <c r="A143" s="401"/>
      <c r="B143" s="402"/>
      <c r="C143" s="398">
        <v>1150</v>
      </c>
      <c r="D143" s="403">
        <v>0</v>
      </c>
      <c r="E143" s="403"/>
      <c r="F143" s="403"/>
      <c r="G143" s="403"/>
      <c r="H143" s="403">
        <f t="shared" si="3"/>
        <v>0</v>
      </c>
      <c r="I143" s="403">
        <f t="shared" si="3"/>
        <v>0</v>
      </c>
      <c r="J143" s="408"/>
    </row>
    <row r="144" spans="1:10" ht="12" customHeight="1">
      <c r="A144" s="401"/>
      <c r="B144" s="402"/>
      <c r="C144" s="411">
        <v>2264</v>
      </c>
      <c r="D144" s="403">
        <v>0</v>
      </c>
      <c r="E144" s="403"/>
      <c r="F144" s="403"/>
      <c r="G144" s="403"/>
      <c r="H144" s="403">
        <f t="shared" si="3"/>
        <v>0</v>
      </c>
      <c r="I144" s="403">
        <f t="shared" si="3"/>
        <v>0</v>
      </c>
      <c r="J144" s="408"/>
    </row>
    <row r="145" spans="1:10" ht="12" customHeight="1">
      <c r="A145" s="401"/>
      <c r="B145" s="402"/>
      <c r="C145" s="398">
        <v>2314</v>
      </c>
      <c r="D145" s="403">
        <v>0</v>
      </c>
      <c r="E145" s="403"/>
      <c r="F145" s="403"/>
      <c r="G145" s="403"/>
      <c r="H145" s="403">
        <f t="shared" si="3"/>
        <v>0</v>
      </c>
      <c r="I145" s="403">
        <f t="shared" si="3"/>
        <v>0</v>
      </c>
      <c r="J145" s="408"/>
    </row>
    <row r="146" spans="1:10" ht="16.5" customHeight="1">
      <c r="A146" s="401" t="s">
        <v>389</v>
      </c>
      <c r="B146" s="402" t="s">
        <v>390</v>
      </c>
      <c r="C146" s="398"/>
      <c r="D146" s="398">
        <f aca="true" t="shared" si="6" ref="D146:I146">SUM(D147:D149)</f>
        <v>2554</v>
      </c>
      <c r="E146" s="398">
        <f t="shared" si="6"/>
        <v>0</v>
      </c>
      <c r="F146" s="398">
        <f t="shared" si="6"/>
        <v>0</v>
      </c>
      <c r="G146" s="398">
        <f t="shared" si="6"/>
        <v>0</v>
      </c>
      <c r="H146" s="398">
        <f t="shared" si="6"/>
        <v>2554</v>
      </c>
      <c r="I146" s="398">
        <f t="shared" si="6"/>
        <v>0</v>
      </c>
      <c r="J146" s="408"/>
    </row>
    <row r="147" spans="1:10" ht="12" customHeight="1">
      <c r="A147" s="401"/>
      <c r="B147" s="402"/>
      <c r="C147" s="398">
        <v>1150</v>
      </c>
      <c r="D147" s="403">
        <v>1780</v>
      </c>
      <c r="E147" s="403"/>
      <c r="F147" s="403"/>
      <c r="G147" s="403"/>
      <c r="H147" s="403">
        <f t="shared" si="3"/>
        <v>1780</v>
      </c>
      <c r="I147" s="403"/>
      <c r="J147" s="408"/>
    </row>
    <row r="148" spans="1:10" ht="14.25" customHeight="1">
      <c r="A148" s="401"/>
      <c r="B148" s="402"/>
      <c r="C148" s="398">
        <v>2264</v>
      </c>
      <c r="D148" s="403">
        <v>0</v>
      </c>
      <c r="E148" s="403"/>
      <c r="F148" s="403"/>
      <c r="G148" s="403"/>
      <c r="H148" s="403">
        <f t="shared" si="3"/>
        <v>0</v>
      </c>
      <c r="I148" s="403"/>
      <c r="J148" s="408"/>
    </row>
    <row r="149" spans="1:10" ht="12" customHeight="1">
      <c r="A149" s="401"/>
      <c r="B149" s="402"/>
      <c r="C149" s="398">
        <v>2314</v>
      </c>
      <c r="D149" s="403">
        <v>774</v>
      </c>
      <c r="E149" s="403"/>
      <c r="F149" s="403"/>
      <c r="G149" s="403"/>
      <c r="H149" s="403">
        <f t="shared" si="3"/>
        <v>774</v>
      </c>
      <c r="I149" s="403"/>
      <c r="J149" s="408"/>
    </row>
    <row r="150" spans="1:10" ht="25.5">
      <c r="A150" s="415">
        <v>26</v>
      </c>
      <c r="B150" s="402" t="s">
        <v>391</v>
      </c>
      <c r="C150" s="398"/>
      <c r="D150" s="398">
        <f>SUM(D151:D152)</f>
        <v>1140</v>
      </c>
      <c r="E150" s="398">
        <f>SUM(E151:E152)</f>
        <v>0</v>
      </c>
      <c r="F150" s="398">
        <f>SUM(F151:F152)</f>
        <v>0</v>
      </c>
      <c r="G150" s="398">
        <f>SUM(G151:G152)</f>
        <v>0</v>
      </c>
      <c r="H150" s="398">
        <f t="shared" si="3"/>
        <v>1140</v>
      </c>
      <c r="I150" s="398">
        <f t="shared" si="3"/>
        <v>0</v>
      </c>
      <c r="J150" s="396"/>
    </row>
    <row r="151" spans="1:10" ht="12.75">
      <c r="A151" s="415"/>
      <c r="B151" s="402"/>
      <c r="C151" s="398">
        <v>1150</v>
      </c>
      <c r="D151" s="403">
        <v>910</v>
      </c>
      <c r="E151" s="403"/>
      <c r="F151" s="403"/>
      <c r="G151" s="403"/>
      <c r="H151" s="403">
        <f t="shared" si="3"/>
        <v>910</v>
      </c>
      <c r="I151" s="403">
        <f t="shared" si="3"/>
        <v>0</v>
      </c>
      <c r="J151" s="408"/>
    </row>
    <row r="152" spans="1:10" ht="12.75">
      <c r="A152" s="415"/>
      <c r="B152" s="402"/>
      <c r="C152" s="398">
        <v>2314</v>
      </c>
      <c r="D152" s="403">
        <v>230</v>
      </c>
      <c r="E152" s="403"/>
      <c r="F152" s="403"/>
      <c r="G152" s="403"/>
      <c r="H152" s="403">
        <f t="shared" si="3"/>
        <v>230</v>
      </c>
      <c r="I152" s="403">
        <f t="shared" si="3"/>
        <v>0</v>
      </c>
      <c r="J152" s="408"/>
    </row>
    <row r="153" spans="1:10" ht="12.75" customHeight="1">
      <c r="A153" s="415">
        <v>27</v>
      </c>
      <c r="B153" s="402" t="s">
        <v>392</v>
      </c>
      <c r="C153" s="398"/>
      <c r="D153" s="398">
        <f>SUM(D154:D157)</f>
        <v>2510</v>
      </c>
      <c r="E153" s="398">
        <f>SUM(E154:E157)</f>
        <v>0</v>
      </c>
      <c r="F153" s="398">
        <f>SUM(F154:F157)</f>
        <v>0</v>
      </c>
      <c r="G153" s="398">
        <f>SUM(G154:G157)</f>
        <v>0</v>
      </c>
      <c r="H153" s="398">
        <f t="shared" si="3"/>
        <v>2510</v>
      </c>
      <c r="I153" s="398">
        <f t="shared" si="3"/>
        <v>0</v>
      </c>
      <c r="J153" s="396"/>
    </row>
    <row r="154" spans="1:10" ht="13.5" customHeight="1">
      <c r="A154" s="415"/>
      <c r="B154" s="402"/>
      <c r="C154" s="398">
        <v>1150</v>
      </c>
      <c r="D154" s="403">
        <v>720</v>
      </c>
      <c r="E154" s="403"/>
      <c r="F154" s="403"/>
      <c r="G154" s="403"/>
      <c r="H154" s="403">
        <f t="shared" si="3"/>
        <v>720</v>
      </c>
      <c r="I154" s="403">
        <f t="shared" si="3"/>
        <v>0</v>
      </c>
      <c r="J154" s="408"/>
    </row>
    <row r="155" spans="1:10" ht="12.75" customHeight="1">
      <c r="A155" s="415"/>
      <c r="B155" s="402"/>
      <c r="C155" s="398">
        <v>2264</v>
      </c>
      <c r="D155" s="403">
        <v>1280</v>
      </c>
      <c r="E155" s="403"/>
      <c r="F155" s="403"/>
      <c r="G155" s="403"/>
      <c r="H155" s="403">
        <f t="shared" si="3"/>
        <v>1280</v>
      </c>
      <c r="I155" s="403"/>
      <c r="J155" s="408"/>
    </row>
    <row r="156" spans="1:10" ht="12.75" customHeight="1">
      <c r="A156" s="415"/>
      <c r="B156" s="402"/>
      <c r="C156" s="411">
        <v>2279</v>
      </c>
      <c r="D156" s="403">
        <v>80</v>
      </c>
      <c r="E156" s="403"/>
      <c r="F156" s="403"/>
      <c r="G156" s="403"/>
      <c r="H156" s="403">
        <f t="shared" si="3"/>
        <v>80</v>
      </c>
      <c r="I156" s="403">
        <f t="shared" si="3"/>
        <v>0</v>
      </c>
      <c r="J156" s="408"/>
    </row>
    <row r="157" spans="1:10" ht="12.75" customHeight="1">
      <c r="A157" s="415"/>
      <c r="B157" s="402"/>
      <c r="C157" s="398">
        <v>2314</v>
      </c>
      <c r="D157" s="403">
        <v>430</v>
      </c>
      <c r="E157" s="403"/>
      <c r="F157" s="403"/>
      <c r="G157" s="403"/>
      <c r="H157" s="403">
        <f t="shared" si="3"/>
        <v>430</v>
      </c>
      <c r="I157" s="403">
        <f t="shared" si="3"/>
        <v>0</v>
      </c>
      <c r="J157" s="396"/>
    </row>
    <row r="158" spans="1:10" ht="25.5">
      <c r="A158" s="401">
        <v>28</v>
      </c>
      <c r="B158" s="402" t="s">
        <v>393</v>
      </c>
      <c r="C158" s="411"/>
      <c r="D158" s="411">
        <f>SUM(D159:D161)</f>
        <v>4250</v>
      </c>
      <c r="E158" s="411">
        <f>SUM(E159:E161)</f>
        <v>0</v>
      </c>
      <c r="F158" s="411">
        <f>SUM(F159:F161)</f>
        <v>0</v>
      </c>
      <c r="G158" s="411">
        <f>SUM(G159:G161)</f>
        <v>0</v>
      </c>
      <c r="H158" s="411">
        <f t="shared" si="3"/>
        <v>4250</v>
      </c>
      <c r="I158" s="411">
        <f t="shared" si="3"/>
        <v>0</v>
      </c>
      <c r="J158" s="396"/>
    </row>
    <row r="159" spans="1:10" ht="12.75" customHeight="1">
      <c r="A159" s="401"/>
      <c r="B159" s="402"/>
      <c r="C159" s="398">
        <v>1150</v>
      </c>
      <c r="D159" s="403">
        <v>1200</v>
      </c>
      <c r="E159" s="403"/>
      <c r="F159" s="403"/>
      <c r="G159" s="403"/>
      <c r="H159" s="403">
        <f t="shared" si="3"/>
        <v>1200</v>
      </c>
      <c r="I159" s="403">
        <f t="shared" si="3"/>
        <v>0</v>
      </c>
      <c r="J159" s="396"/>
    </row>
    <row r="160" spans="1:10" ht="12.75" customHeight="1">
      <c r="A160" s="401"/>
      <c r="B160" s="402"/>
      <c r="C160" s="398">
        <v>2314</v>
      </c>
      <c r="D160" s="403">
        <v>1050</v>
      </c>
      <c r="E160" s="403"/>
      <c r="F160" s="403"/>
      <c r="G160" s="403"/>
      <c r="H160" s="403">
        <f t="shared" si="3"/>
        <v>1050</v>
      </c>
      <c r="I160" s="403">
        <f t="shared" si="3"/>
        <v>0</v>
      </c>
      <c r="J160" s="396"/>
    </row>
    <row r="161" spans="1:10" ht="12.75">
      <c r="A161" s="401"/>
      <c r="B161" s="402"/>
      <c r="C161" s="398">
        <v>6422</v>
      </c>
      <c r="D161" s="403">
        <v>2000</v>
      </c>
      <c r="E161" s="403"/>
      <c r="F161" s="403"/>
      <c r="G161" s="403"/>
      <c r="H161" s="403">
        <f t="shared" si="3"/>
        <v>2000</v>
      </c>
      <c r="I161" s="403">
        <f t="shared" si="3"/>
        <v>0</v>
      </c>
      <c r="J161" s="396"/>
    </row>
    <row r="162" spans="1:10" ht="25.5">
      <c r="A162" s="401">
        <v>29</v>
      </c>
      <c r="B162" s="402" t="s">
        <v>394</v>
      </c>
      <c r="C162" s="411"/>
      <c r="D162" s="411">
        <f>SUM(D163:D164)</f>
        <v>285</v>
      </c>
      <c r="E162" s="411">
        <f>SUM(E163:E164)</f>
        <v>0</v>
      </c>
      <c r="F162" s="411">
        <f>SUM(F163:F164)</f>
        <v>0</v>
      </c>
      <c r="G162" s="411">
        <f>SUM(G163,G166,G169,G172,G176,G182)</f>
        <v>0</v>
      </c>
      <c r="H162" s="411">
        <f t="shared" si="3"/>
        <v>285</v>
      </c>
      <c r="I162" s="411">
        <f t="shared" si="3"/>
        <v>0</v>
      </c>
      <c r="J162" s="396"/>
    </row>
    <row r="163" spans="1:10" ht="12.75">
      <c r="A163" s="401"/>
      <c r="B163" s="402"/>
      <c r="C163" s="398">
        <v>1150</v>
      </c>
      <c r="D163" s="403">
        <v>115</v>
      </c>
      <c r="E163" s="403"/>
      <c r="F163" s="403"/>
      <c r="G163" s="403"/>
      <c r="H163" s="403">
        <f t="shared" si="3"/>
        <v>115</v>
      </c>
      <c r="I163" s="403">
        <f t="shared" si="3"/>
        <v>0</v>
      </c>
      <c r="J163" s="396"/>
    </row>
    <row r="164" spans="1:10" ht="12.75">
      <c r="A164" s="401"/>
      <c r="B164" s="402"/>
      <c r="C164" s="398">
        <v>2314</v>
      </c>
      <c r="D164" s="403">
        <v>170</v>
      </c>
      <c r="E164" s="403"/>
      <c r="F164" s="403"/>
      <c r="G164" s="403"/>
      <c r="H164" s="403">
        <f t="shared" si="3"/>
        <v>170</v>
      </c>
      <c r="I164" s="403">
        <f t="shared" si="3"/>
        <v>0</v>
      </c>
      <c r="J164" s="396"/>
    </row>
    <row r="165" spans="1:10" ht="25.5">
      <c r="A165" s="401">
        <v>30</v>
      </c>
      <c r="B165" s="402" t="s">
        <v>395</v>
      </c>
      <c r="C165" s="398"/>
      <c r="D165" s="398">
        <f>SUM(D166:D166)</f>
        <v>0</v>
      </c>
      <c r="E165" s="398">
        <f>SUM(E166:E166)</f>
        <v>0</v>
      </c>
      <c r="F165" s="398">
        <f>SUM(F166:F166)</f>
        <v>0</v>
      </c>
      <c r="G165" s="398">
        <f>SUM(G166:G166)</f>
        <v>0</v>
      </c>
      <c r="H165" s="398">
        <f aca="true" t="shared" si="7" ref="H165:I236">D165+F165</f>
        <v>0</v>
      </c>
      <c r="I165" s="398">
        <f t="shared" si="7"/>
        <v>0</v>
      </c>
      <c r="J165" s="396"/>
    </row>
    <row r="166" spans="1:10" ht="12.75">
      <c r="A166" s="401"/>
      <c r="B166" s="402"/>
      <c r="C166" s="398">
        <v>2279</v>
      </c>
      <c r="D166" s="403">
        <v>0</v>
      </c>
      <c r="E166" s="403"/>
      <c r="F166" s="403"/>
      <c r="G166" s="403"/>
      <c r="H166" s="403">
        <f t="shared" si="7"/>
        <v>0</v>
      </c>
      <c r="I166" s="403">
        <f t="shared" si="7"/>
        <v>0</v>
      </c>
      <c r="J166" s="408"/>
    </row>
    <row r="167" spans="1:10" ht="12.75">
      <c r="A167" s="401">
        <v>31</v>
      </c>
      <c r="B167" s="402" t="s">
        <v>396</v>
      </c>
      <c r="C167" s="411"/>
      <c r="D167" s="411">
        <f>SUM(D168:D170)</f>
        <v>7250</v>
      </c>
      <c r="E167" s="411">
        <f>SUM(E168:E170)</f>
        <v>0</v>
      </c>
      <c r="F167" s="411">
        <f>SUM(F168:F170)</f>
        <v>0</v>
      </c>
      <c r="G167" s="411">
        <f>SUM(G168:G170)</f>
        <v>0</v>
      </c>
      <c r="H167" s="411">
        <f t="shared" si="7"/>
        <v>7250</v>
      </c>
      <c r="I167" s="411">
        <f t="shared" si="7"/>
        <v>0</v>
      </c>
      <c r="J167" s="396"/>
    </row>
    <row r="168" spans="1:10" ht="12.75">
      <c r="A168" s="401"/>
      <c r="B168" s="402"/>
      <c r="C168" s="398">
        <v>1150</v>
      </c>
      <c r="D168" s="403">
        <v>2000</v>
      </c>
      <c r="E168" s="403"/>
      <c r="F168" s="403"/>
      <c r="G168" s="403"/>
      <c r="H168" s="403">
        <f t="shared" si="7"/>
        <v>2000</v>
      </c>
      <c r="I168" s="403">
        <f t="shared" si="7"/>
        <v>0</v>
      </c>
      <c r="J168" s="396"/>
    </row>
    <row r="169" spans="1:10" ht="12.75">
      <c r="A169" s="401"/>
      <c r="B169" s="402"/>
      <c r="C169" s="398">
        <v>2279</v>
      </c>
      <c r="D169" s="403">
        <v>5000</v>
      </c>
      <c r="E169" s="403"/>
      <c r="F169" s="403"/>
      <c r="G169" s="403"/>
      <c r="H169" s="403">
        <f t="shared" si="7"/>
        <v>5000</v>
      </c>
      <c r="I169" s="403">
        <f t="shared" si="7"/>
        <v>0</v>
      </c>
      <c r="J169" s="396"/>
    </row>
    <row r="170" spans="1:10" ht="12.75">
      <c r="A170" s="401"/>
      <c r="B170" s="402"/>
      <c r="C170" s="398">
        <v>2314</v>
      </c>
      <c r="D170" s="403">
        <v>250</v>
      </c>
      <c r="E170" s="403"/>
      <c r="F170" s="403"/>
      <c r="G170" s="403"/>
      <c r="H170" s="403">
        <f t="shared" si="7"/>
        <v>250</v>
      </c>
      <c r="I170" s="403">
        <f t="shared" si="7"/>
        <v>0</v>
      </c>
      <c r="J170" s="396"/>
    </row>
    <row r="171" spans="1:10" ht="25.5">
      <c r="A171" s="401">
        <v>32</v>
      </c>
      <c r="B171" s="402" t="s">
        <v>397</v>
      </c>
      <c r="C171" s="398"/>
      <c r="D171" s="398">
        <f>SUM(D172:D174)</f>
        <v>5502</v>
      </c>
      <c r="E171" s="398">
        <f>SUM(E172:E174)</f>
        <v>0</v>
      </c>
      <c r="F171" s="398">
        <f>SUM(F172:F174)</f>
        <v>0</v>
      </c>
      <c r="G171" s="398">
        <f>SUM(G172:G174)</f>
        <v>0</v>
      </c>
      <c r="H171" s="398">
        <f t="shared" si="7"/>
        <v>5502</v>
      </c>
      <c r="I171" s="398">
        <f t="shared" si="7"/>
        <v>0</v>
      </c>
      <c r="J171" s="396"/>
    </row>
    <row r="172" spans="1:10" ht="12.75">
      <c r="A172" s="401"/>
      <c r="B172" s="402"/>
      <c r="C172" s="398">
        <v>1150</v>
      </c>
      <c r="D172" s="403">
        <v>1850</v>
      </c>
      <c r="E172" s="403"/>
      <c r="F172" s="403"/>
      <c r="G172" s="403"/>
      <c r="H172" s="403">
        <f t="shared" si="7"/>
        <v>1850</v>
      </c>
      <c r="I172" s="403">
        <f t="shared" si="7"/>
        <v>0</v>
      </c>
      <c r="J172" s="396"/>
    </row>
    <row r="173" spans="1:10" ht="12.75">
      <c r="A173" s="401"/>
      <c r="B173" s="402"/>
      <c r="C173" s="398">
        <v>2262</v>
      </c>
      <c r="D173" s="403">
        <v>213</v>
      </c>
      <c r="E173" s="403"/>
      <c r="F173" s="403"/>
      <c r="G173" s="403"/>
      <c r="H173" s="403">
        <f t="shared" si="7"/>
        <v>213</v>
      </c>
      <c r="I173" s="403">
        <f t="shared" si="7"/>
        <v>0</v>
      </c>
      <c r="J173" s="408"/>
    </row>
    <row r="174" spans="1:10" ht="12.75">
      <c r="A174" s="401"/>
      <c r="B174" s="402"/>
      <c r="C174" s="398">
        <v>2314</v>
      </c>
      <c r="D174" s="403">
        <v>3439</v>
      </c>
      <c r="E174" s="403"/>
      <c r="F174" s="403"/>
      <c r="G174" s="403"/>
      <c r="H174" s="403">
        <f t="shared" si="7"/>
        <v>3439</v>
      </c>
      <c r="I174" s="403">
        <f t="shared" si="7"/>
        <v>0</v>
      </c>
      <c r="J174" s="408"/>
    </row>
    <row r="175" spans="1:10" ht="12.75">
      <c r="A175" s="401">
        <v>33</v>
      </c>
      <c r="B175" s="402" t="s">
        <v>398</v>
      </c>
      <c r="C175" s="398"/>
      <c r="D175" s="398">
        <f>SUM(D176:D178)</f>
        <v>5300</v>
      </c>
      <c r="E175" s="398">
        <f>SUM(E176:E178)</f>
        <v>4500</v>
      </c>
      <c r="F175" s="398">
        <f>SUM(F176:F178)</f>
        <v>0</v>
      </c>
      <c r="G175" s="398">
        <f>SUM(G176:G178)</f>
        <v>0</v>
      </c>
      <c r="H175" s="398">
        <f t="shared" si="7"/>
        <v>5300</v>
      </c>
      <c r="I175" s="398">
        <f t="shared" si="7"/>
        <v>4500</v>
      </c>
      <c r="J175" s="396"/>
    </row>
    <row r="176" spans="1:10" ht="12.75">
      <c r="A176" s="401"/>
      <c r="B176" s="402"/>
      <c r="C176" s="411">
        <v>2262</v>
      </c>
      <c r="D176" s="403">
        <v>300</v>
      </c>
      <c r="E176" s="403"/>
      <c r="F176" s="403"/>
      <c r="G176" s="403"/>
      <c r="H176" s="403">
        <f t="shared" si="7"/>
        <v>300</v>
      </c>
      <c r="I176" s="403">
        <f t="shared" si="7"/>
        <v>0</v>
      </c>
      <c r="J176" s="396"/>
    </row>
    <row r="177" spans="1:10" ht="12.75">
      <c r="A177" s="401"/>
      <c r="B177" s="402"/>
      <c r="C177" s="411">
        <v>2279</v>
      </c>
      <c r="D177" s="403">
        <v>5000</v>
      </c>
      <c r="E177" s="403">
        <v>3000</v>
      </c>
      <c r="F177" s="403"/>
      <c r="G177" s="403"/>
      <c r="H177" s="403">
        <f t="shared" si="7"/>
        <v>5000</v>
      </c>
      <c r="I177" s="403">
        <f t="shared" si="7"/>
        <v>3000</v>
      </c>
      <c r="J177" s="408"/>
    </row>
    <row r="178" spans="1:10" ht="12.75">
      <c r="A178" s="401"/>
      <c r="B178" s="402"/>
      <c r="C178" s="398">
        <v>2269</v>
      </c>
      <c r="D178" s="403">
        <v>0</v>
      </c>
      <c r="E178" s="403">
        <v>1500</v>
      </c>
      <c r="F178" s="403"/>
      <c r="G178" s="403"/>
      <c r="H178" s="403">
        <f t="shared" si="7"/>
        <v>0</v>
      </c>
      <c r="I178" s="403">
        <f t="shared" si="7"/>
        <v>1500</v>
      </c>
      <c r="J178" s="396"/>
    </row>
    <row r="179" spans="1:10" ht="12.75">
      <c r="A179" s="401">
        <v>34</v>
      </c>
      <c r="B179" s="402" t="s">
        <v>399</v>
      </c>
      <c r="C179" s="398"/>
      <c r="D179" s="398">
        <f>SUM(D180:D184)</f>
        <v>18450</v>
      </c>
      <c r="E179" s="398">
        <f>SUM(E180:E184)</f>
        <v>6500</v>
      </c>
      <c r="F179" s="398">
        <f>SUM(F180:F184)</f>
        <v>0</v>
      </c>
      <c r="G179" s="398">
        <f>SUM(G180:G184)</f>
        <v>0</v>
      </c>
      <c r="H179" s="398">
        <f t="shared" si="7"/>
        <v>18450</v>
      </c>
      <c r="I179" s="398">
        <f t="shared" si="7"/>
        <v>6500</v>
      </c>
      <c r="J179" s="396"/>
    </row>
    <row r="180" spans="1:10" ht="12.75" customHeight="1">
      <c r="A180" s="401"/>
      <c r="B180" s="402"/>
      <c r="C180" s="398">
        <v>1150</v>
      </c>
      <c r="D180" s="403">
        <v>9000</v>
      </c>
      <c r="E180" s="403"/>
      <c r="F180" s="403"/>
      <c r="G180" s="403"/>
      <c r="H180" s="403">
        <f t="shared" si="7"/>
        <v>9000</v>
      </c>
      <c r="I180" s="403">
        <f t="shared" si="7"/>
        <v>0</v>
      </c>
      <c r="J180" s="408"/>
    </row>
    <row r="181" spans="1:10" ht="13.5" customHeight="1">
      <c r="A181" s="401"/>
      <c r="B181" s="402"/>
      <c r="C181" s="398">
        <v>2231</v>
      </c>
      <c r="D181" s="403">
        <v>450</v>
      </c>
      <c r="E181" s="403"/>
      <c r="F181" s="403">
        <v>0</v>
      </c>
      <c r="G181" s="403"/>
      <c r="H181" s="403">
        <f t="shared" si="7"/>
        <v>450</v>
      </c>
      <c r="I181" s="403"/>
      <c r="J181" s="408"/>
    </row>
    <row r="182" spans="1:10" ht="12.75" customHeight="1">
      <c r="A182" s="401"/>
      <c r="B182" s="402"/>
      <c r="C182" s="398">
        <v>2264</v>
      </c>
      <c r="D182" s="403">
        <v>0</v>
      </c>
      <c r="E182" s="403">
        <v>5000</v>
      </c>
      <c r="F182" s="403"/>
      <c r="G182" s="403"/>
      <c r="H182" s="403">
        <f t="shared" si="7"/>
        <v>0</v>
      </c>
      <c r="I182" s="403">
        <f t="shared" si="7"/>
        <v>5000</v>
      </c>
      <c r="J182" s="408"/>
    </row>
    <row r="183" spans="1:10" ht="15" customHeight="1">
      <c r="A183" s="401"/>
      <c r="B183" s="402"/>
      <c r="C183" s="398">
        <v>2279</v>
      </c>
      <c r="D183" s="403">
        <v>8550</v>
      </c>
      <c r="E183" s="403">
        <v>1500</v>
      </c>
      <c r="F183" s="403">
        <v>0</v>
      </c>
      <c r="G183" s="403"/>
      <c r="H183" s="403">
        <f t="shared" si="7"/>
        <v>8550</v>
      </c>
      <c r="I183" s="403">
        <f t="shared" si="7"/>
        <v>1500</v>
      </c>
      <c r="J183" s="408"/>
    </row>
    <row r="184" spans="1:10" ht="12.75" customHeight="1">
      <c r="A184" s="401"/>
      <c r="B184" s="402"/>
      <c r="C184" s="398">
        <v>2314</v>
      </c>
      <c r="D184" s="403">
        <v>450</v>
      </c>
      <c r="E184" s="403"/>
      <c r="F184" s="403"/>
      <c r="G184" s="403"/>
      <c r="H184" s="403">
        <f t="shared" si="7"/>
        <v>450</v>
      </c>
      <c r="I184" s="403">
        <f t="shared" si="7"/>
        <v>0</v>
      </c>
      <c r="J184" s="408"/>
    </row>
    <row r="185" spans="1:10" ht="25.5">
      <c r="A185" s="401">
        <v>35</v>
      </c>
      <c r="B185" s="402" t="s">
        <v>400</v>
      </c>
      <c r="C185" s="398"/>
      <c r="D185" s="398">
        <f>SUM(D186:D189)</f>
        <v>0</v>
      </c>
      <c r="E185" s="398">
        <f>SUM(E186:E189)</f>
        <v>0</v>
      </c>
      <c r="F185" s="398">
        <f>SUM(F186:F189)</f>
        <v>0</v>
      </c>
      <c r="G185" s="398">
        <f>SUM(G186:G189)</f>
        <v>0</v>
      </c>
      <c r="H185" s="398">
        <f t="shared" si="7"/>
        <v>0</v>
      </c>
      <c r="I185" s="398">
        <f t="shared" si="7"/>
        <v>0</v>
      </c>
      <c r="J185" s="408"/>
    </row>
    <row r="186" spans="1:10" ht="12.75">
      <c r="A186" s="401"/>
      <c r="B186" s="402"/>
      <c r="C186" s="398">
        <v>1150</v>
      </c>
      <c r="D186" s="403">
        <v>0</v>
      </c>
      <c r="E186" s="403"/>
      <c r="F186" s="403"/>
      <c r="G186" s="403"/>
      <c r="H186" s="403">
        <f t="shared" si="7"/>
        <v>0</v>
      </c>
      <c r="I186" s="403">
        <f t="shared" si="7"/>
        <v>0</v>
      </c>
      <c r="J186" s="396"/>
    </row>
    <row r="187" spans="1:10" ht="12.75">
      <c r="A187" s="401"/>
      <c r="B187" s="402"/>
      <c r="C187" s="398">
        <v>2264</v>
      </c>
      <c r="D187" s="403">
        <v>0</v>
      </c>
      <c r="E187" s="403"/>
      <c r="F187" s="403"/>
      <c r="G187" s="403"/>
      <c r="H187" s="403">
        <f t="shared" si="7"/>
        <v>0</v>
      </c>
      <c r="I187" s="403">
        <f t="shared" si="7"/>
        <v>0</v>
      </c>
      <c r="J187" s="396"/>
    </row>
    <row r="188" spans="1:10" ht="12.75">
      <c r="A188" s="401"/>
      <c r="B188" s="402"/>
      <c r="C188" s="398">
        <v>2279</v>
      </c>
      <c r="D188" s="403">
        <v>0</v>
      </c>
      <c r="E188" s="403"/>
      <c r="F188" s="403"/>
      <c r="G188" s="403"/>
      <c r="H188" s="403">
        <f t="shared" si="7"/>
        <v>0</v>
      </c>
      <c r="I188" s="403">
        <f t="shared" si="7"/>
        <v>0</v>
      </c>
      <c r="J188" s="396"/>
    </row>
    <row r="189" spans="1:10" ht="12.75">
      <c r="A189" s="401"/>
      <c r="B189" s="402"/>
      <c r="C189" s="398">
        <v>2314</v>
      </c>
      <c r="D189" s="403">
        <v>0</v>
      </c>
      <c r="E189" s="403"/>
      <c r="F189" s="403"/>
      <c r="G189" s="403"/>
      <c r="H189" s="403">
        <f t="shared" si="7"/>
        <v>0</v>
      </c>
      <c r="I189" s="403">
        <f t="shared" si="7"/>
        <v>0</v>
      </c>
      <c r="J189" s="396"/>
    </row>
    <row r="190" spans="1:10" ht="12.75">
      <c r="A190" s="401">
        <v>36</v>
      </c>
      <c r="B190" s="402" t="s">
        <v>401</v>
      </c>
      <c r="C190" s="398"/>
      <c r="D190" s="398">
        <f>SUM(D191:D193)</f>
        <v>727</v>
      </c>
      <c r="E190" s="398">
        <f>SUM(E191:E193)</f>
        <v>0</v>
      </c>
      <c r="F190" s="398">
        <f>SUM(F191:F193)</f>
        <v>0</v>
      </c>
      <c r="G190" s="398">
        <f>SUM(G191:G193)</f>
        <v>0</v>
      </c>
      <c r="H190" s="398">
        <f t="shared" si="7"/>
        <v>727</v>
      </c>
      <c r="I190" s="398">
        <f t="shared" si="7"/>
        <v>0</v>
      </c>
      <c r="J190" s="396"/>
    </row>
    <row r="191" spans="1:10" ht="12.75">
      <c r="A191" s="401"/>
      <c r="B191" s="402"/>
      <c r="C191" s="398">
        <v>1150</v>
      </c>
      <c r="D191" s="403">
        <v>693</v>
      </c>
      <c r="E191" s="403"/>
      <c r="F191" s="403"/>
      <c r="G191" s="403"/>
      <c r="H191" s="403">
        <f t="shared" si="7"/>
        <v>693</v>
      </c>
      <c r="I191" s="403">
        <f t="shared" si="7"/>
        <v>0</v>
      </c>
      <c r="J191" s="408"/>
    </row>
    <row r="192" spans="1:10" ht="12.75">
      <c r="A192" s="401"/>
      <c r="B192" s="402"/>
      <c r="C192" s="398">
        <v>2264</v>
      </c>
      <c r="D192" s="403">
        <v>0</v>
      </c>
      <c r="E192" s="403"/>
      <c r="F192" s="403"/>
      <c r="G192" s="403"/>
      <c r="H192" s="403">
        <f t="shared" si="7"/>
        <v>0</v>
      </c>
      <c r="I192" s="403">
        <f t="shared" si="7"/>
        <v>0</v>
      </c>
      <c r="J192" s="408"/>
    </row>
    <row r="193" spans="1:10" ht="12.75">
      <c r="A193" s="401"/>
      <c r="B193" s="402"/>
      <c r="C193" s="398">
        <v>2314</v>
      </c>
      <c r="D193" s="403">
        <v>34</v>
      </c>
      <c r="E193" s="403"/>
      <c r="F193" s="403"/>
      <c r="G193" s="403"/>
      <c r="H193" s="403">
        <f t="shared" si="7"/>
        <v>34</v>
      </c>
      <c r="I193" s="403">
        <f t="shared" si="7"/>
        <v>0</v>
      </c>
      <c r="J193" s="408"/>
    </row>
    <row r="194" spans="1:10" ht="25.5">
      <c r="A194" s="401">
        <v>37</v>
      </c>
      <c r="B194" s="402" t="s">
        <v>402</v>
      </c>
      <c r="C194" s="416"/>
      <c r="D194" s="416">
        <f aca="true" t="shared" si="8" ref="D194:I194">SUM(D195:D201)</f>
        <v>16906</v>
      </c>
      <c r="E194" s="416">
        <f t="shared" si="8"/>
        <v>5578</v>
      </c>
      <c r="F194" s="416">
        <f t="shared" si="8"/>
        <v>0</v>
      </c>
      <c r="G194" s="416">
        <f t="shared" si="8"/>
        <v>0</v>
      </c>
      <c r="H194" s="416">
        <f t="shared" si="8"/>
        <v>16906</v>
      </c>
      <c r="I194" s="416">
        <f t="shared" si="8"/>
        <v>5578</v>
      </c>
      <c r="J194" s="417"/>
    </row>
    <row r="195" spans="1:10" ht="12.75">
      <c r="A195" s="401"/>
      <c r="B195" s="402"/>
      <c r="C195" s="416">
        <v>1150</v>
      </c>
      <c r="D195" s="418">
        <v>373</v>
      </c>
      <c r="E195" s="418">
        <v>0</v>
      </c>
      <c r="F195" s="418"/>
      <c r="G195" s="418"/>
      <c r="H195" s="403">
        <f t="shared" si="7"/>
        <v>373</v>
      </c>
      <c r="I195" s="418"/>
      <c r="J195" s="417"/>
    </row>
    <row r="196" spans="1:10" ht="12.75">
      <c r="A196" s="401"/>
      <c r="B196" s="402"/>
      <c r="C196" s="416">
        <v>2111</v>
      </c>
      <c r="D196" s="418">
        <v>18</v>
      </c>
      <c r="E196" s="418"/>
      <c r="F196" s="418">
        <v>0</v>
      </c>
      <c r="G196" s="418"/>
      <c r="H196" s="403">
        <f t="shared" si="7"/>
        <v>18</v>
      </c>
      <c r="I196" s="418"/>
      <c r="J196" s="417"/>
    </row>
    <row r="197" spans="1:10" ht="12.75">
      <c r="A197" s="401"/>
      <c r="B197" s="402"/>
      <c r="C197" s="416">
        <v>2261</v>
      </c>
      <c r="D197" s="418">
        <v>112</v>
      </c>
      <c r="E197" s="418">
        <v>0</v>
      </c>
      <c r="F197" s="418"/>
      <c r="G197" s="418"/>
      <c r="H197" s="403">
        <f t="shared" si="7"/>
        <v>112</v>
      </c>
      <c r="I197" s="418"/>
      <c r="J197" s="417"/>
    </row>
    <row r="198" spans="1:10" ht="11.25" customHeight="1">
      <c r="A198" s="401"/>
      <c r="B198" s="402"/>
      <c r="C198" s="398">
        <v>2262</v>
      </c>
      <c r="D198" s="403">
        <v>14767</v>
      </c>
      <c r="E198" s="403">
        <v>2532</v>
      </c>
      <c r="F198" s="403">
        <v>0</v>
      </c>
      <c r="G198" s="403">
        <v>0</v>
      </c>
      <c r="H198" s="403">
        <f t="shared" si="7"/>
        <v>14767</v>
      </c>
      <c r="I198" s="403">
        <f t="shared" si="7"/>
        <v>2532</v>
      </c>
      <c r="J198" s="417"/>
    </row>
    <row r="199" spans="1:10" ht="12.75">
      <c r="A199" s="401"/>
      <c r="B199" s="402"/>
      <c r="C199" s="398">
        <v>2279</v>
      </c>
      <c r="D199" s="403">
        <v>430</v>
      </c>
      <c r="E199" s="403">
        <v>0</v>
      </c>
      <c r="F199" s="403"/>
      <c r="G199" s="403"/>
      <c r="H199" s="403">
        <f t="shared" si="7"/>
        <v>430</v>
      </c>
      <c r="I199" s="403">
        <f t="shared" si="7"/>
        <v>0</v>
      </c>
      <c r="J199" s="417"/>
    </row>
    <row r="200" spans="1:10" ht="12.75" customHeight="1">
      <c r="A200" s="401"/>
      <c r="B200" s="402"/>
      <c r="C200" s="398">
        <v>2314</v>
      </c>
      <c r="D200" s="403">
        <v>600</v>
      </c>
      <c r="E200" s="403">
        <v>0</v>
      </c>
      <c r="F200" s="403">
        <v>0</v>
      </c>
      <c r="G200" s="403"/>
      <c r="H200" s="403">
        <f t="shared" si="7"/>
        <v>600</v>
      </c>
      <c r="I200" s="403"/>
      <c r="J200" s="417"/>
    </row>
    <row r="201" spans="1:10" ht="12.75">
      <c r="A201" s="401"/>
      <c r="B201" s="402"/>
      <c r="C201" s="411">
        <v>2363</v>
      </c>
      <c r="D201" s="403">
        <v>606</v>
      </c>
      <c r="E201" s="403">
        <v>3046</v>
      </c>
      <c r="F201" s="403">
        <v>0</v>
      </c>
      <c r="G201" s="403">
        <v>0</v>
      </c>
      <c r="H201" s="403">
        <f t="shared" si="7"/>
        <v>606</v>
      </c>
      <c r="I201" s="403">
        <f t="shared" si="7"/>
        <v>3046</v>
      </c>
      <c r="J201" s="417"/>
    </row>
    <row r="202" spans="1:10" ht="25.5">
      <c r="A202" s="401">
        <v>38</v>
      </c>
      <c r="B202" s="402" t="s">
        <v>403</v>
      </c>
      <c r="C202" s="416"/>
      <c r="D202" s="416">
        <f>SUM(D203:D206)</f>
        <v>2532</v>
      </c>
      <c r="E202" s="416">
        <f>SUM(E203:E206)</f>
        <v>0</v>
      </c>
      <c r="F202" s="416">
        <f>SUM(F203:F206)</f>
        <v>0</v>
      </c>
      <c r="G202" s="416">
        <f>SUM(G203:G206)</f>
        <v>0</v>
      </c>
      <c r="H202" s="416">
        <f t="shared" si="7"/>
        <v>2532</v>
      </c>
      <c r="I202" s="416">
        <f t="shared" si="7"/>
        <v>0</v>
      </c>
      <c r="J202" s="417"/>
    </row>
    <row r="203" spans="1:10" ht="12.75">
      <c r="A203" s="401"/>
      <c r="B203" s="402"/>
      <c r="C203" s="398">
        <v>1150</v>
      </c>
      <c r="D203" s="403">
        <v>712</v>
      </c>
      <c r="E203" s="403"/>
      <c r="F203" s="403"/>
      <c r="G203" s="403"/>
      <c r="H203" s="403">
        <f t="shared" si="7"/>
        <v>712</v>
      </c>
      <c r="I203" s="403">
        <f t="shared" si="7"/>
        <v>0</v>
      </c>
      <c r="J203" s="417"/>
    </row>
    <row r="204" spans="1:10" ht="12.75">
      <c r="A204" s="401"/>
      <c r="B204" s="402"/>
      <c r="C204" s="398">
        <v>1210</v>
      </c>
      <c r="D204" s="403">
        <v>104</v>
      </c>
      <c r="E204" s="403"/>
      <c r="F204" s="403"/>
      <c r="G204" s="403"/>
      <c r="H204" s="403">
        <f t="shared" si="7"/>
        <v>104</v>
      </c>
      <c r="I204" s="403">
        <f t="shared" si="7"/>
        <v>0</v>
      </c>
      <c r="J204" s="417"/>
    </row>
    <row r="205" spans="1:10" ht="12.75">
      <c r="A205" s="401"/>
      <c r="B205" s="402"/>
      <c r="C205" s="398">
        <v>2363</v>
      </c>
      <c r="D205" s="403">
        <v>285</v>
      </c>
      <c r="E205" s="403"/>
      <c r="F205" s="403"/>
      <c r="G205" s="403"/>
      <c r="H205" s="403">
        <f t="shared" si="7"/>
        <v>285</v>
      </c>
      <c r="I205" s="403">
        <f t="shared" si="7"/>
        <v>0</v>
      </c>
      <c r="J205" s="417"/>
    </row>
    <row r="206" spans="1:10" ht="12.75">
      <c r="A206" s="401"/>
      <c r="B206" s="402"/>
      <c r="C206" s="398">
        <v>2314</v>
      </c>
      <c r="D206" s="403">
        <v>1431</v>
      </c>
      <c r="E206" s="403"/>
      <c r="F206" s="403"/>
      <c r="G206" s="403"/>
      <c r="H206" s="403">
        <f t="shared" si="7"/>
        <v>1431</v>
      </c>
      <c r="I206" s="403">
        <f t="shared" si="7"/>
        <v>0</v>
      </c>
      <c r="J206" s="417"/>
    </row>
    <row r="207" spans="1:13" s="414" customFormat="1" ht="38.25">
      <c r="A207" s="401">
        <v>39</v>
      </c>
      <c r="B207" s="419" t="s">
        <v>404</v>
      </c>
      <c r="C207" s="398"/>
      <c r="D207" s="398">
        <f>SUM(D208:D211)</f>
        <v>97457</v>
      </c>
      <c r="E207" s="398">
        <f>SUM(E209:E211)</f>
        <v>0</v>
      </c>
      <c r="F207" s="398">
        <f>SUM(F208:F211)</f>
        <v>0</v>
      </c>
      <c r="G207" s="398">
        <f>SUM(G209,G212,G215,G219,G224,G229)</f>
        <v>0</v>
      </c>
      <c r="H207" s="398">
        <f t="shared" si="7"/>
        <v>97457</v>
      </c>
      <c r="I207" s="398">
        <f t="shared" si="7"/>
        <v>0</v>
      </c>
      <c r="J207" s="413"/>
      <c r="M207" s="420"/>
    </row>
    <row r="208" spans="1:13" s="414" customFormat="1" ht="12.75">
      <c r="A208" s="401"/>
      <c r="B208" s="419"/>
      <c r="C208" s="398">
        <v>2121</v>
      </c>
      <c r="D208" s="403">
        <v>4654</v>
      </c>
      <c r="E208" s="403"/>
      <c r="F208" s="403"/>
      <c r="G208" s="403"/>
      <c r="H208" s="403">
        <f t="shared" si="7"/>
        <v>4654</v>
      </c>
      <c r="I208" s="398"/>
      <c r="J208" s="403"/>
      <c r="M208" s="420"/>
    </row>
    <row r="209" spans="1:13" s="414" customFormat="1" ht="12.75">
      <c r="A209" s="401"/>
      <c r="B209" s="419"/>
      <c r="C209" s="398">
        <v>2122</v>
      </c>
      <c r="D209" s="403">
        <v>7351</v>
      </c>
      <c r="E209" s="403"/>
      <c r="F209" s="403"/>
      <c r="G209" s="403"/>
      <c r="H209" s="403">
        <f t="shared" si="7"/>
        <v>7351</v>
      </c>
      <c r="I209" s="403">
        <f t="shared" si="7"/>
        <v>0</v>
      </c>
      <c r="J209" s="403"/>
      <c r="M209" s="421"/>
    </row>
    <row r="210" spans="1:13" s="414" customFormat="1" ht="12.75">
      <c r="A210" s="401"/>
      <c r="B210" s="419"/>
      <c r="C210" s="398">
        <v>2262</v>
      </c>
      <c r="D210" s="403">
        <v>5876</v>
      </c>
      <c r="E210" s="403"/>
      <c r="F210" s="403"/>
      <c r="G210" s="403"/>
      <c r="H210" s="403">
        <f t="shared" si="7"/>
        <v>5876</v>
      </c>
      <c r="I210" s="403">
        <f t="shared" si="7"/>
        <v>0</v>
      </c>
      <c r="J210" s="403"/>
      <c r="M210" s="421"/>
    </row>
    <row r="211" spans="1:13" s="414" customFormat="1" ht="12.75">
      <c r="A211" s="401"/>
      <c r="B211" s="419"/>
      <c r="C211" s="398">
        <v>2279</v>
      </c>
      <c r="D211" s="403">
        <v>79576</v>
      </c>
      <c r="E211" s="403"/>
      <c r="F211" s="403"/>
      <c r="G211" s="403"/>
      <c r="H211" s="403">
        <f t="shared" si="7"/>
        <v>79576</v>
      </c>
      <c r="I211" s="403">
        <f t="shared" si="7"/>
        <v>0</v>
      </c>
      <c r="J211" s="403"/>
      <c r="M211" s="421"/>
    </row>
    <row r="212" spans="1:13" ht="12.75">
      <c r="A212" s="401"/>
      <c r="B212" s="422" t="s">
        <v>405</v>
      </c>
      <c r="C212" s="423"/>
      <c r="D212" s="423">
        <f>SUM(D213:D218)</f>
        <v>1600</v>
      </c>
      <c r="E212" s="423">
        <f>SUM(E213:E218)</f>
        <v>4650</v>
      </c>
      <c r="F212" s="423">
        <f>SUM(F213:F218)</f>
        <v>0</v>
      </c>
      <c r="G212" s="423">
        <f>SUM(G213:G218)</f>
        <v>0</v>
      </c>
      <c r="H212" s="423">
        <f t="shared" si="7"/>
        <v>1600</v>
      </c>
      <c r="I212" s="423">
        <f t="shared" si="7"/>
        <v>4650</v>
      </c>
      <c r="J212" s="403"/>
      <c r="M212" s="421"/>
    </row>
    <row r="213" spans="1:13" ht="27.75" customHeight="1">
      <c r="A213" s="424">
        <v>40</v>
      </c>
      <c r="B213" s="425" t="s">
        <v>406</v>
      </c>
      <c r="C213" s="411">
        <v>2314</v>
      </c>
      <c r="D213" s="403"/>
      <c r="E213" s="403">
        <v>1200</v>
      </c>
      <c r="F213" s="403"/>
      <c r="G213" s="403"/>
      <c r="H213" s="403">
        <f t="shared" si="7"/>
        <v>0</v>
      </c>
      <c r="I213" s="403">
        <f t="shared" si="7"/>
        <v>1200</v>
      </c>
      <c r="J213" s="408"/>
      <c r="M213" s="388"/>
    </row>
    <row r="214" spans="1:13" ht="12">
      <c r="A214" s="415">
        <v>41</v>
      </c>
      <c r="B214" s="426" t="s">
        <v>407</v>
      </c>
      <c r="C214" s="411">
        <v>2314</v>
      </c>
      <c r="D214" s="403">
        <v>1000</v>
      </c>
      <c r="E214" s="403"/>
      <c r="F214" s="403"/>
      <c r="G214" s="403"/>
      <c r="H214" s="403">
        <f t="shared" si="7"/>
        <v>1000</v>
      </c>
      <c r="I214" s="403">
        <f t="shared" si="7"/>
        <v>0</v>
      </c>
      <c r="J214" s="396"/>
      <c r="M214" s="388"/>
    </row>
    <row r="215" spans="1:13" ht="12">
      <c r="A215" s="415">
        <v>42</v>
      </c>
      <c r="B215" s="427" t="s">
        <v>408</v>
      </c>
      <c r="C215" s="428">
        <v>2314</v>
      </c>
      <c r="D215" s="403">
        <v>600</v>
      </c>
      <c r="E215" s="403"/>
      <c r="F215" s="403"/>
      <c r="G215" s="403"/>
      <c r="H215" s="403">
        <f t="shared" si="7"/>
        <v>600</v>
      </c>
      <c r="I215" s="403">
        <f t="shared" si="7"/>
        <v>0</v>
      </c>
      <c r="J215" s="396"/>
      <c r="M215" s="388"/>
    </row>
    <row r="216" spans="1:13" ht="12">
      <c r="A216" s="415">
        <v>43</v>
      </c>
      <c r="B216" s="426" t="s">
        <v>409</v>
      </c>
      <c r="C216" s="411">
        <v>1150</v>
      </c>
      <c r="D216" s="403"/>
      <c r="E216" s="403">
        <v>2000</v>
      </c>
      <c r="F216" s="403"/>
      <c r="G216" s="403"/>
      <c r="H216" s="403">
        <f t="shared" si="7"/>
        <v>0</v>
      </c>
      <c r="I216" s="403">
        <f t="shared" si="7"/>
        <v>2000</v>
      </c>
      <c r="J216" s="408"/>
      <c r="M216" s="388"/>
    </row>
    <row r="217" spans="1:10" ht="12">
      <c r="A217" s="415"/>
      <c r="B217" s="426"/>
      <c r="C217" s="411">
        <v>2312</v>
      </c>
      <c r="D217" s="403"/>
      <c r="E217" s="403">
        <v>450</v>
      </c>
      <c r="F217" s="403"/>
      <c r="G217" s="429"/>
      <c r="H217" s="403">
        <f t="shared" si="7"/>
        <v>0</v>
      </c>
      <c r="I217" s="403">
        <f t="shared" si="7"/>
        <v>450</v>
      </c>
      <c r="J217" s="403"/>
    </row>
    <row r="218" spans="1:10" ht="12">
      <c r="A218" s="415"/>
      <c r="B218" s="426"/>
      <c r="C218" s="428">
        <v>2314</v>
      </c>
      <c r="D218" s="403"/>
      <c r="E218" s="403">
        <v>1000</v>
      </c>
      <c r="F218" s="403"/>
      <c r="G218" s="429"/>
      <c r="H218" s="403">
        <f t="shared" si="7"/>
        <v>0</v>
      </c>
      <c r="I218" s="403">
        <f t="shared" si="7"/>
        <v>1000</v>
      </c>
      <c r="J218" s="403"/>
    </row>
    <row r="219" spans="1:10" ht="12">
      <c r="A219" s="423"/>
      <c r="B219" s="430" t="s">
        <v>410</v>
      </c>
      <c r="C219" s="411"/>
      <c r="D219" s="411">
        <f>SUM(D220:D229)</f>
        <v>7227</v>
      </c>
      <c r="E219" s="411">
        <f>SUM(E220:E229)</f>
        <v>0</v>
      </c>
      <c r="F219" s="411">
        <f>SUM(F220:F229)</f>
        <v>0</v>
      </c>
      <c r="G219" s="411">
        <f>SUM(G220,G224,G227,G230,G234,G239)</f>
        <v>0</v>
      </c>
      <c r="H219" s="411">
        <f t="shared" si="7"/>
        <v>7227</v>
      </c>
      <c r="I219" s="411">
        <f t="shared" si="7"/>
        <v>0</v>
      </c>
      <c r="J219" s="396"/>
    </row>
    <row r="220" spans="1:10" ht="12">
      <c r="A220" s="415">
        <v>44</v>
      </c>
      <c r="B220" s="431" t="s">
        <v>411</v>
      </c>
      <c r="C220" s="411">
        <v>1150</v>
      </c>
      <c r="D220" s="403">
        <v>2300</v>
      </c>
      <c r="E220" s="403"/>
      <c r="F220" s="403"/>
      <c r="G220" s="403"/>
      <c r="H220" s="403">
        <f t="shared" si="7"/>
        <v>2300</v>
      </c>
      <c r="I220" s="403">
        <f t="shared" si="7"/>
        <v>0</v>
      </c>
      <c r="J220" s="408"/>
    </row>
    <row r="221" spans="1:10" ht="12">
      <c r="A221" s="415"/>
      <c r="B221" s="431"/>
      <c r="C221" s="411">
        <v>2312</v>
      </c>
      <c r="D221" s="403">
        <v>757</v>
      </c>
      <c r="E221" s="403"/>
      <c r="F221" s="403"/>
      <c r="G221" s="403"/>
      <c r="H221" s="403">
        <f t="shared" si="7"/>
        <v>757</v>
      </c>
      <c r="I221" s="403"/>
      <c r="J221" s="408"/>
    </row>
    <row r="222" spans="1:10" ht="12">
      <c r="A222" s="415"/>
      <c r="B222" s="431"/>
      <c r="C222" s="411">
        <v>2314</v>
      </c>
      <c r="D222" s="403">
        <v>500</v>
      </c>
      <c r="E222" s="403"/>
      <c r="F222" s="403"/>
      <c r="G222" s="403"/>
      <c r="H222" s="403">
        <f t="shared" si="7"/>
        <v>500</v>
      </c>
      <c r="I222" s="403">
        <f t="shared" si="7"/>
        <v>0</v>
      </c>
      <c r="J222" s="408"/>
    </row>
    <row r="223" spans="1:10" ht="12">
      <c r="A223" s="415">
        <v>45</v>
      </c>
      <c r="B223" s="431" t="s">
        <v>412</v>
      </c>
      <c r="C223" s="411">
        <v>1150</v>
      </c>
      <c r="D223" s="403">
        <v>500</v>
      </c>
      <c r="E223" s="403"/>
      <c r="F223" s="403"/>
      <c r="G223" s="403"/>
      <c r="H223" s="403">
        <f t="shared" si="7"/>
        <v>500</v>
      </c>
      <c r="I223" s="403">
        <f t="shared" si="7"/>
        <v>0</v>
      </c>
      <c r="J223" s="408"/>
    </row>
    <row r="224" spans="1:10" ht="12">
      <c r="A224" s="415"/>
      <c r="B224" s="431"/>
      <c r="C224" s="411">
        <v>2311</v>
      </c>
      <c r="D224" s="403">
        <v>0</v>
      </c>
      <c r="E224" s="403"/>
      <c r="F224" s="403"/>
      <c r="G224" s="403"/>
      <c r="H224" s="403">
        <f t="shared" si="7"/>
        <v>0</v>
      </c>
      <c r="I224" s="403">
        <f t="shared" si="7"/>
        <v>0</v>
      </c>
      <c r="J224" s="408"/>
    </row>
    <row r="225" spans="1:10" ht="12">
      <c r="A225" s="415"/>
      <c r="B225" s="431"/>
      <c r="C225" s="411">
        <v>2314</v>
      </c>
      <c r="D225" s="403">
        <v>1300</v>
      </c>
      <c r="E225" s="403"/>
      <c r="F225" s="403"/>
      <c r="G225" s="403"/>
      <c r="H225" s="403">
        <f t="shared" si="7"/>
        <v>1300</v>
      </c>
      <c r="I225" s="403">
        <f t="shared" si="7"/>
        <v>0</v>
      </c>
      <c r="J225" s="408"/>
    </row>
    <row r="226" spans="1:10" ht="24">
      <c r="A226" s="415">
        <v>46</v>
      </c>
      <c r="B226" s="431" t="s">
        <v>413</v>
      </c>
      <c r="C226" s="411">
        <v>1150</v>
      </c>
      <c r="D226" s="403">
        <v>1094</v>
      </c>
      <c r="E226" s="403"/>
      <c r="F226" s="403"/>
      <c r="G226" s="403"/>
      <c r="H226" s="403">
        <f t="shared" si="7"/>
        <v>1094</v>
      </c>
      <c r="I226" s="403">
        <f t="shared" si="7"/>
        <v>0</v>
      </c>
      <c r="J226" s="408"/>
    </row>
    <row r="227" spans="1:10" ht="12" customHeight="1">
      <c r="A227" s="415"/>
      <c r="B227" s="431"/>
      <c r="C227" s="411">
        <v>2231</v>
      </c>
      <c r="D227" s="403">
        <v>500</v>
      </c>
      <c r="E227" s="403"/>
      <c r="F227" s="403"/>
      <c r="G227" s="403"/>
      <c r="H227" s="403">
        <f t="shared" si="7"/>
        <v>500</v>
      </c>
      <c r="I227" s="403">
        <f t="shared" si="7"/>
        <v>0</v>
      </c>
      <c r="J227" s="408"/>
    </row>
    <row r="228" spans="1:10" ht="12">
      <c r="A228" s="415"/>
      <c r="B228" s="431"/>
      <c r="C228" s="411">
        <v>2279</v>
      </c>
      <c r="D228" s="403">
        <v>0</v>
      </c>
      <c r="E228" s="403"/>
      <c r="F228" s="403"/>
      <c r="G228" s="403"/>
      <c r="H228" s="403">
        <f t="shared" si="7"/>
        <v>0</v>
      </c>
      <c r="I228" s="403">
        <f t="shared" si="7"/>
        <v>0</v>
      </c>
      <c r="J228" s="408"/>
    </row>
    <row r="229" spans="1:10" ht="12">
      <c r="A229" s="415"/>
      <c r="B229" s="431"/>
      <c r="C229" s="411">
        <v>2314</v>
      </c>
      <c r="D229" s="403">
        <v>276</v>
      </c>
      <c r="E229" s="403"/>
      <c r="F229" s="403"/>
      <c r="G229" s="403"/>
      <c r="H229" s="403">
        <f t="shared" si="7"/>
        <v>276</v>
      </c>
      <c r="I229" s="403">
        <f t="shared" si="7"/>
        <v>0</v>
      </c>
      <c r="J229" s="408"/>
    </row>
    <row r="230" spans="1:10" ht="12">
      <c r="A230" s="432"/>
      <c r="B230" s="432" t="s">
        <v>414</v>
      </c>
      <c r="C230" s="398"/>
      <c r="D230" s="398">
        <f>SUM(D231:D233,D235,D238,D243)</f>
        <v>73325</v>
      </c>
      <c r="E230" s="398">
        <f>SUM(E231:E233,E235,E238,E243)</f>
        <v>1500</v>
      </c>
      <c r="F230" s="398">
        <f>SUM(F231:F233,F235,F238,F243)</f>
        <v>0</v>
      </c>
      <c r="G230" s="398">
        <f>SUM(G231:G233,G235,G238,G243)</f>
        <v>0</v>
      </c>
      <c r="H230" s="398">
        <f>SUM(H231:H233,H235,H238,H243)</f>
        <v>73325</v>
      </c>
      <c r="I230" s="398">
        <f t="shared" si="7"/>
        <v>1500</v>
      </c>
      <c r="J230" s="396"/>
    </row>
    <row r="231" spans="1:10" ht="12">
      <c r="A231" s="401">
        <v>47</v>
      </c>
      <c r="B231" s="427" t="s">
        <v>415</v>
      </c>
      <c r="C231" s="409">
        <v>2314</v>
      </c>
      <c r="D231" s="403">
        <v>8999</v>
      </c>
      <c r="E231" s="403">
        <v>1000</v>
      </c>
      <c r="F231" s="403"/>
      <c r="G231" s="403"/>
      <c r="H231" s="403">
        <f t="shared" si="7"/>
        <v>8999</v>
      </c>
      <c r="I231" s="403">
        <f t="shared" si="7"/>
        <v>1000</v>
      </c>
      <c r="J231" s="396"/>
    </row>
    <row r="232" spans="1:10" ht="12">
      <c r="A232" s="401">
        <v>48</v>
      </c>
      <c r="B232" s="427" t="s">
        <v>416</v>
      </c>
      <c r="C232" s="398">
        <v>2279</v>
      </c>
      <c r="D232" s="403">
        <v>4750</v>
      </c>
      <c r="E232" s="403">
        <v>500</v>
      </c>
      <c r="F232" s="403"/>
      <c r="G232" s="403"/>
      <c r="H232" s="403">
        <f t="shared" si="7"/>
        <v>4750</v>
      </c>
      <c r="I232" s="403">
        <f t="shared" si="7"/>
        <v>500</v>
      </c>
      <c r="J232" s="408"/>
    </row>
    <row r="233" spans="1:10" ht="24">
      <c r="A233" s="401">
        <v>49</v>
      </c>
      <c r="B233" s="431" t="s">
        <v>417</v>
      </c>
      <c r="C233" s="409"/>
      <c r="D233" s="409">
        <f>SUM(D234:D234)</f>
        <v>700</v>
      </c>
      <c r="E233" s="409">
        <f>SUM(E234:E234)</f>
        <v>0</v>
      </c>
      <c r="F233" s="409">
        <f>SUM(F234:F234)</f>
        <v>0</v>
      </c>
      <c r="G233" s="409">
        <f>SUM(G234,G237,G240,G245,G249,G254)</f>
        <v>0</v>
      </c>
      <c r="H233" s="409">
        <f t="shared" si="7"/>
        <v>700</v>
      </c>
      <c r="I233" s="409">
        <f t="shared" si="7"/>
        <v>0</v>
      </c>
      <c r="J233" s="408"/>
    </row>
    <row r="234" spans="1:10" ht="12">
      <c r="A234" s="401"/>
      <c r="B234" s="431"/>
      <c r="C234" s="398">
        <v>2248</v>
      </c>
      <c r="D234" s="403">
        <v>700</v>
      </c>
      <c r="E234" s="403"/>
      <c r="F234" s="403"/>
      <c r="G234" s="403"/>
      <c r="H234" s="403">
        <f t="shared" si="7"/>
        <v>700</v>
      </c>
      <c r="I234" s="403">
        <f t="shared" si="7"/>
        <v>0</v>
      </c>
      <c r="J234" s="408"/>
    </row>
    <row r="235" spans="1:10" ht="12">
      <c r="A235" s="401">
        <v>50</v>
      </c>
      <c r="B235" s="431" t="s">
        <v>418</v>
      </c>
      <c r="C235" s="409"/>
      <c r="D235" s="409">
        <f>SUM(D236:D237)</f>
        <v>1000</v>
      </c>
      <c r="E235" s="409">
        <f>SUM(E236:E237)</f>
        <v>0</v>
      </c>
      <c r="F235" s="409">
        <f>SUM(F236:F237)</f>
        <v>0</v>
      </c>
      <c r="G235" s="409">
        <f>SUM(G236,G239,G244,G247,G251,G256)</f>
        <v>0</v>
      </c>
      <c r="H235" s="409">
        <f t="shared" si="7"/>
        <v>1000</v>
      </c>
      <c r="I235" s="409">
        <f t="shared" si="7"/>
        <v>0</v>
      </c>
      <c r="J235" s="408"/>
    </row>
    <row r="236" spans="1:10" ht="12">
      <c r="A236" s="401"/>
      <c r="B236" s="431"/>
      <c r="C236" s="398">
        <v>2223</v>
      </c>
      <c r="D236" s="403">
        <v>200</v>
      </c>
      <c r="E236" s="403"/>
      <c r="F236" s="403"/>
      <c r="G236" s="403"/>
      <c r="H236" s="403">
        <f t="shared" si="7"/>
        <v>200</v>
      </c>
      <c r="I236" s="403">
        <f t="shared" si="7"/>
        <v>0</v>
      </c>
      <c r="J236" s="408"/>
    </row>
    <row r="237" spans="1:10" ht="12">
      <c r="A237" s="401"/>
      <c r="B237" s="431"/>
      <c r="C237" s="398">
        <v>2279</v>
      </c>
      <c r="D237" s="403">
        <v>800</v>
      </c>
      <c r="E237" s="403"/>
      <c r="F237" s="403"/>
      <c r="G237" s="403"/>
      <c r="H237" s="403">
        <f aca="true" t="shared" si="9" ref="H237:I261">D237+F237</f>
        <v>800</v>
      </c>
      <c r="I237" s="403">
        <f t="shared" si="9"/>
        <v>0</v>
      </c>
      <c r="J237" s="408"/>
    </row>
    <row r="238" spans="1:10" ht="12">
      <c r="A238" s="401">
        <v>51</v>
      </c>
      <c r="B238" s="431" t="s">
        <v>419</v>
      </c>
      <c r="C238" s="398"/>
      <c r="D238" s="398">
        <f>SUM(D239:D242)</f>
        <v>57642</v>
      </c>
      <c r="E238" s="398">
        <f>SUM(E239:E242)</f>
        <v>0</v>
      </c>
      <c r="F238" s="398">
        <f>SUM(F239:F242)</f>
        <v>0</v>
      </c>
      <c r="G238" s="398">
        <f>SUM(G239,G244,G247,G250,G254,G260)</f>
        <v>0</v>
      </c>
      <c r="H238" s="398">
        <f t="shared" si="9"/>
        <v>57642</v>
      </c>
      <c r="I238" s="398">
        <f t="shared" si="9"/>
        <v>0</v>
      </c>
      <c r="J238" s="408"/>
    </row>
    <row r="239" spans="1:10" ht="12">
      <c r="A239" s="401"/>
      <c r="B239" s="431"/>
      <c r="C239" s="398">
        <v>2239</v>
      </c>
      <c r="D239" s="403">
        <v>43642</v>
      </c>
      <c r="E239" s="403"/>
      <c r="F239" s="403"/>
      <c r="G239" s="403"/>
      <c r="H239" s="403">
        <f t="shared" si="9"/>
        <v>43642</v>
      </c>
      <c r="I239" s="403">
        <f t="shared" si="9"/>
        <v>0</v>
      </c>
      <c r="J239" s="408"/>
    </row>
    <row r="240" spans="1:10" ht="12">
      <c r="A240" s="401"/>
      <c r="B240" s="431"/>
      <c r="C240" s="398">
        <v>2279</v>
      </c>
      <c r="D240" s="403">
        <v>9000</v>
      </c>
      <c r="E240" s="403"/>
      <c r="F240" s="403"/>
      <c r="G240" s="403"/>
      <c r="H240" s="403">
        <f t="shared" si="9"/>
        <v>9000</v>
      </c>
      <c r="I240" s="403">
        <f t="shared" si="9"/>
        <v>0</v>
      </c>
      <c r="J240" s="408"/>
    </row>
    <row r="241" spans="1:10" ht="12">
      <c r="A241" s="401"/>
      <c r="B241" s="431"/>
      <c r="C241" s="398">
        <v>2312</v>
      </c>
      <c r="D241" s="403">
        <v>435</v>
      </c>
      <c r="E241" s="403"/>
      <c r="F241" s="433"/>
      <c r="G241" s="403"/>
      <c r="H241" s="403">
        <f t="shared" si="9"/>
        <v>435</v>
      </c>
      <c r="I241" s="403"/>
      <c r="J241" s="408"/>
    </row>
    <row r="242" spans="1:10" ht="12">
      <c r="A242" s="401"/>
      <c r="B242" s="431"/>
      <c r="C242" s="411">
        <v>2314</v>
      </c>
      <c r="D242" s="403">
        <v>4565</v>
      </c>
      <c r="E242" s="403"/>
      <c r="F242" s="433"/>
      <c r="G242" s="403"/>
      <c r="H242" s="403">
        <f t="shared" si="9"/>
        <v>4565</v>
      </c>
      <c r="I242" s="403">
        <f t="shared" si="9"/>
        <v>0</v>
      </c>
      <c r="J242" s="408"/>
    </row>
    <row r="243" spans="1:10" ht="36">
      <c r="A243" s="401">
        <v>52</v>
      </c>
      <c r="B243" s="431" t="s">
        <v>420</v>
      </c>
      <c r="C243" s="411">
        <v>7210</v>
      </c>
      <c r="D243" s="403">
        <v>234</v>
      </c>
      <c r="E243" s="429"/>
      <c r="F243" s="429"/>
      <c r="G243" s="429"/>
      <c r="H243" s="403">
        <f t="shared" si="9"/>
        <v>234</v>
      </c>
      <c r="I243" s="403"/>
      <c r="J243" s="434"/>
    </row>
    <row r="244" spans="1:10" s="388" customFormat="1" ht="17.25" customHeight="1">
      <c r="A244" s="398"/>
      <c r="B244" s="398" t="s">
        <v>421</v>
      </c>
      <c r="C244" s="409"/>
      <c r="D244" s="409">
        <f>D245+D251+D257+D263+D267</f>
        <v>32550</v>
      </c>
      <c r="E244" s="409">
        <f>E245+E251+E257+E263+E267</f>
        <v>0</v>
      </c>
      <c r="F244" s="409">
        <f>F245+F251+F257+F263+F267</f>
        <v>0</v>
      </c>
      <c r="G244" s="409">
        <f>G245+G251+G257+G263+G267</f>
        <v>0</v>
      </c>
      <c r="H244" s="409">
        <f>H245+H251+H257+H263+H267</f>
        <v>32550</v>
      </c>
      <c r="I244" s="409">
        <f>I245+I251+I257</f>
        <v>0</v>
      </c>
      <c r="J244" s="408"/>
    </row>
    <row r="245" spans="1:10" ht="24">
      <c r="A245" s="401">
        <v>53</v>
      </c>
      <c r="B245" s="431" t="s">
        <v>422</v>
      </c>
      <c r="C245" s="411"/>
      <c r="D245" s="411">
        <f>SUM(D246:D250)</f>
        <v>9000</v>
      </c>
      <c r="E245" s="411">
        <f>SUM(E246:E250)</f>
        <v>0</v>
      </c>
      <c r="F245" s="411">
        <f>SUM(F246:F250)</f>
        <v>0</v>
      </c>
      <c r="G245" s="411">
        <f>SUM(G246,G249,G252,G255,G260,G266)</f>
        <v>0</v>
      </c>
      <c r="H245" s="411">
        <f t="shared" si="9"/>
        <v>9000</v>
      </c>
      <c r="I245" s="411">
        <f t="shared" si="9"/>
        <v>0</v>
      </c>
      <c r="J245" s="408"/>
    </row>
    <row r="246" spans="1:10" ht="12">
      <c r="A246" s="401"/>
      <c r="B246" s="431"/>
      <c r="C246" s="398">
        <v>1150</v>
      </c>
      <c r="D246" s="403">
        <v>3454</v>
      </c>
      <c r="E246" s="403"/>
      <c r="F246" s="403"/>
      <c r="G246" s="403"/>
      <c r="H246" s="403">
        <f t="shared" si="9"/>
        <v>3454</v>
      </c>
      <c r="I246" s="403">
        <f t="shared" si="9"/>
        <v>0</v>
      </c>
      <c r="J246" s="408"/>
    </row>
    <row r="247" spans="1:10" ht="12">
      <c r="A247" s="401"/>
      <c r="B247" s="431"/>
      <c r="C247" s="398">
        <v>2262</v>
      </c>
      <c r="D247" s="403">
        <v>0</v>
      </c>
      <c r="E247" s="403"/>
      <c r="F247" s="403"/>
      <c r="G247" s="403"/>
      <c r="H247" s="403">
        <f t="shared" si="9"/>
        <v>0</v>
      </c>
      <c r="I247" s="403">
        <f t="shared" si="9"/>
        <v>0</v>
      </c>
      <c r="J247" s="408"/>
    </row>
    <row r="248" spans="1:10" ht="12">
      <c r="A248" s="401"/>
      <c r="B248" s="431"/>
      <c r="C248" s="398">
        <v>2264</v>
      </c>
      <c r="D248" s="403">
        <v>2448</v>
      </c>
      <c r="E248" s="403"/>
      <c r="F248" s="403"/>
      <c r="G248" s="403"/>
      <c r="H248" s="403">
        <f t="shared" si="9"/>
        <v>2448</v>
      </c>
      <c r="I248" s="403">
        <f t="shared" si="9"/>
        <v>0</v>
      </c>
      <c r="J248" s="408"/>
    </row>
    <row r="249" spans="1:10" ht="12">
      <c r="A249" s="401"/>
      <c r="B249" s="431"/>
      <c r="C249" s="398">
        <v>2279</v>
      </c>
      <c r="D249" s="403">
        <v>2825</v>
      </c>
      <c r="E249" s="403"/>
      <c r="F249" s="403"/>
      <c r="G249" s="403"/>
      <c r="H249" s="403">
        <f t="shared" si="9"/>
        <v>2825</v>
      </c>
      <c r="I249" s="403">
        <f t="shared" si="9"/>
        <v>0</v>
      </c>
      <c r="J249" s="408"/>
    </row>
    <row r="250" spans="1:10" ht="12">
      <c r="A250" s="401"/>
      <c r="B250" s="431"/>
      <c r="C250" s="398">
        <v>2314</v>
      </c>
      <c r="D250" s="403">
        <v>273</v>
      </c>
      <c r="E250" s="403"/>
      <c r="F250" s="403"/>
      <c r="G250" s="403"/>
      <c r="H250" s="403">
        <f t="shared" si="9"/>
        <v>273</v>
      </c>
      <c r="I250" s="403">
        <f t="shared" si="9"/>
        <v>0</v>
      </c>
      <c r="J250" s="408"/>
    </row>
    <row r="251" spans="1:10" ht="12">
      <c r="A251" s="401">
        <v>54</v>
      </c>
      <c r="B251" s="431" t="s">
        <v>423</v>
      </c>
      <c r="C251" s="411"/>
      <c r="D251" s="411">
        <f>SUM(D252:D256)</f>
        <v>3883</v>
      </c>
      <c r="E251" s="411">
        <f>SUM(E252:E256)</f>
        <v>0</v>
      </c>
      <c r="F251" s="411">
        <f>SUM(F252:F256)</f>
        <v>0</v>
      </c>
      <c r="G251" s="411">
        <f>SUM(G252,G255,G258,G263,G267,G272)</f>
        <v>0</v>
      </c>
      <c r="H251" s="411">
        <f t="shared" si="9"/>
        <v>3883</v>
      </c>
      <c r="I251" s="411">
        <f t="shared" si="9"/>
        <v>0</v>
      </c>
      <c r="J251" s="408"/>
    </row>
    <row r="252" spans="1:10" ht="12">
      <c r="A252" s="401"/>
      <c r="B252" s="431"/>
      <c r="C252" s="398">
        <v>1150</v>
      </c>
      <c r="D252" s="403">
        <v>1091</v>
      </c>
      <c r="E252" s="403"/>
      <c r="F252" s="403"/>
      <c r="G252" s="403"/>
      <c r="H252" s="403">
        <f t="shared" si="9"/>
        <v>1091</v>
      </c>
      <c r="I252" s="403">
        <f t="shared" si="9"/>
        <v>0</v>
      </c>
      <c r="J252" s="408"/>
    </row>
    <row r="253" spans="1:10" ht="12">
      <c r="A253" s="401"/>
      <c r="B253" s="431"/>
      <c r="C253" s="398">
        <v>2262</v>
      </c>
      <c r="D253" s="403">
        <v>61</v>
      </c>
      <c r="E253" s="403"/>
      <c r="F253" s="403"/>
      <c r="G253" s="403"/>
      <c r="H253" s="403">
        <f t="shared" si="9"/>
        <v>61</v>
      </c>
      <c r="I253" s="403">
        <f t="shared" si="9"/>
        <v>0</v>
      </c>
      <c r="J253" s="396"/>
    </row>
    <row r="254" spans="1:10" ht="12">
      <c r="A254" s="401"/>
      <c r="B254" s="431"/>
      <c r="C254" s="398">
        <v>2264</v>
      </c>
      <c r="D254" s="403">
        <v>146</v>
      </c>
      <c r="E254" s="403"/>
      <c r="F254" s="403"/>
      <c r="G254" s="403"/>
      <c r="H254" s="403">
        <f t="shared" si="9"/>
        <v>146</v>
      </c>
      <c r="I254" s="403">
        <f t="shared" si="9"/>
        <v>0</v>
      </c>
      <c r="J254" s="396"/>
    </row>
    <row r="255" spans="1:10" ht="12">
      <c r="A255" s="401"/>
      <c r="B255" s="431"/>
      <c r="C255" s="398">
        <v>2279</v>
      </c>
      <c r="D255" s="403">
        <v>2415</v>
      </c>
      <c r="E255" s="403"/>
      <c r="F255" s="403"/>
      <c r="G255" s="403"/>
      <c r="H255" s="403">
        <f t="shared" si="9"/>
        <v>2415</v>
      </c>
      <c r="I255" s="403">
        <f t="shared" si="9"/>
        <v>0</v>
      </c>
      <c r="J255" s="396"/>
    </row>
    <row r="256" spans="1:10" ht="12">
      <c r="A256" s="401"/>
      <c r="B256" s="431"/>
      <c r="C256" s="398">
        <v>2314</v>
      </c>
      <c r="D256" s="403">
        <v>170</v>
      </c>
      <c r="E256" s="403"/>
      <c r="F256" s="403"/>
      <c r="G256" s="403"/>
      <c r="H256" s="403">
        <f t="shared" si="9"/>
        <v>170</v>
      </c>
      <c r="I256" s="403">
        <f t="shared" si="9"/>
        <v>0</v>
      </c>
      <c r="J256" s="396"/>
    </row>
    <row r="257" spans="1:10" ht="12">
      <c r="A257" s="401">
        <v>55</v>
      </c>
      <c r="B257" s="431" t="s">
        <v>424</v>
      </c>
      <c r="C257" s="411"/>
      <c r="D257" s="411">
        <f>SUM(D258:D262)</f>
        <v>7115</v>
      </c>
      <c r="E257" s="411">
        <f>SUM(E258:E262)</f>
        <v>0</v>
      </c>
      <c r="F257" s="411">
        <f>SUM(F258:F262)</f>
        <v>0</v>
      </c>
      <c r="G257" s="411">
        <f>SUM(G258:G262)</f>
        <v>0</v>
      </c>
      <c r="H257" s="411">
        <f>SUM(H258:H262)</f>
        <v>7115</v>
      </c>
      <c r="I257" s="411">
        <f>SUM(I258:I262)</f>
        <v>0</v>
      </c>
      <c r="J257" s="396"/>
    </row>
    <row r="258" spans="1:10" ht="15.75" customHeight="1">
      <c r="A258" s="401"/>
      <c r="B258" s="431"/>
      <c r="C258" s="398">
        <v>1150</v>
      </c>
      <c r="D258" s="403">
        <v>2115</v>
      </c>
      <c r="E258" s="403"/>
      <c r="F258" s="403"/>
      <c r="G258" s="403"/>
      <c r="H258" s="403">
        <f t="shared" si="9"/>
        <v>2115</v>
      </c>
      <c r="I258" s="403">
        <f t="shared" si="9"/>
        <v>0</v>
      </c>
      <c r="J258" s="408"/>
    </row>
    <row r="259" spans="1:10" ht="13.5" customHeight="1">
      <c r="A259" s="401"/>
      <c r="B259" s="431"/>
      <c r="C259" s="398">
        <v>2231</v>
      </c>
      <c r="D259" s="403">
        <v>185</v>
      </c>
      <c r="E259" s="403"/>
      <c r="F259" s="403"/>
      <c r="G259" s="403"/>
      <c r="H259" s="403">
        <f t="shared" si="9"/>
        <v>185</v>
      </c>
      <c r="I259" s="403"/>
      <c r="J259" s="408"/>
    </row>
    <row r="260" spans="1:10" ht="13.5" customHeight="1">
      <c r="A260" s="401"/>
      <c r="B260" s="431"/>
      <c r="C260" s="398">
        <v>2264</v>
      </c>
      <c r="D260" s="403">
        <v>0</v>
      </c>
      <c r="E260" s="403"/>
      <c r="F260" s="403"/>
      <c r="G260" s="403"/>
      <c r="H260" s="403">
        <f t="shared" si="9"/>
        <v>0</v>
      </c>
      <c r="I260" s="403">
        <f t="shared" si="9"/>
        <v>0</v>
      </c>
      <c r="J260" s="408"/>
    </row>
    <row r="261" spans="1:10" ht="14.25" customHeight="1">
      <c r="A261" s="401"/>
      <c r="B261" s="431"/>
      <c r="C261" s="398">
        <v>2279</v>
      </c>
      <c r="D261" s="403">
        <v>4500</v>
      </c>
      <c r="E261" s="403"/>
      <c r="F261" s="403"/>
      <c r="G261" s="403"/>
      <c r="H261" s="403">
        <f t="shared" si="9"/>
        <v>4500</v>
      </c>
      <c r="I261" s="403">
        <f t="shared" si="9"/>
        <v>0</v>
      </c>
      <c r="J261" s="408"/>
    </row>
    <row r="262" spans="1:10" ht="12.75" customHeight="1">
      <c r="A262" s="401"/>
      <c r="B262" s="431"/>
      <c r="C262" s="398">
        <v>2314</v>
      </c>
      <c r="D262" s="403">
        <v>315</v>
      </c>
      <c r="E262" s="403"/>
      <c r="F262" s="403"/>
      <c r="G262" s="403"/>
      <c r="H262" s="403">
        <f>D262+F262</f>
        <v>315</v>
      </c>
      <c r="I262" s="403">
        <f>E262+G262</f>
        <v>0</v>
      </c>
      <c r="J262" s="408"/>
    </row>
    <row r="263" spans="1:10" ht="23.25" customHeight="1">
      <c r="A263" s="401">
        <v>56</v>
      </c>
      <c r="B263" s="431" t="s">
        <v>425</v>
      </c>
      <c r="C263" s="398"/>
      <c r="D263" s="398">
        <f>SUM(D264:D266)</f>
        <v>5000</v>
      </c>
      <c r="E263" s="398">
        <f>SUM(E264:E266)</f>
        <v>0</v>
      </c>
      <c r="F263" s="398">
        <f>SUM(F264:F266)</f>
        <v>0</v>
      </c>
      <c r="G263" s="398">
        <f>SUM(G264:G266)</f>
        <v>0</v>
      </c>
      <c r="H263" s="398">
        <f>SUM(H264:H266)</f>
        <v>5000</v>
      </c>
      <c r="I263" s="403">
        <f>SUM(I264:I266)</f>
        <v>0</v>
      </c>
      <c r="J263" s="396"/>
    </row>
    <row r="264" spans="1:10" ht="12" customHeight="1">
      <c r="A264" s="401"/>
      <c r="B264" s="431"/>
      <c r="C264" s="398">
        <v>2264</v>
      </c>
      <c r="D264" s="403">
        <v>2865</v>
      </c>
      <c r="E264" s="403"/>
      <c r="F264" s="403"/>
      <c r="G264" s="403"/>
      <c r="H264" s="403">
        <f>D264+F264</f>
        <v>2865</v>
      </c>
      <c r="I264" s="403"/>
      <c r="J264" s="408"/>
    </row>
    <row r="265" spans="1:10" ht="12" customHeight="1">
      <c r="A265" s="401"/>
      <c r="B265" s="431"/>
      <c r="C265" s="398">
        <v>2279</v>
      </c>
      <c r="D265" s="403">
        <v>2000</v>
      </c>
      <c r="E265" s="403"/>
      <c r="F265" s="403"/>
      <c r="G265" s="403"/>
      <c r="H265" s="403">
        <f>D265+F265</f>
        <v>2000</v>
      </c>
      <c r="I265" s="403"/>
      <c r="J265" s="408"/>
    </row>
    <row r="266" spans="1:10" ht="12">
      <c r="A266" s="401"/>
      <c r="B266" s="431"/>
      <c r="C266" s="398">
        <v>2314</v>
      </c>
      <c r="D266" s="403">
        <v>135</v>
      </c>
      <c r="E266" s="403"/>
      <c r="F266" s="403"/>
      <c r="G266" s="403"/>
      <c r="H266" s="403">
        <f>D266+F266</f>
        <v>135</v>
      </c>
      <c r="I266" s="403"/>
      <c r="J266" s="408"/>
    </row>
    <row r="267" spans="1:10" ht="16.5" customHeight="1">
      <c r="A267" s="401">
        <v>57</v>
      </c>
      <c r="B267" s="431" t="s">
        <v>426</v>
      </c>
      <c r="C267" s="398"/>
      <c r="D267" s="398">
        <f>SUM(D268)</f>
        <v>7552</v>
      </c>
      <c r="E267" s="398">
        <f>SUM(E268)</f>
        <v>0</v>
      </c>
      <c r="F267" s="398">
        <f>SUM(F268)</f>
        <v>0</v>
      </c>
      <c r="G267" s="398">
        <f>SUM(G268)</f>
        <v>0</v>
      </c>
      <c r="H267" s="398">
        <f>SUM(H268)</f>
        <v>7552</v>
      </c>
      <c r="I267" s="398">
        <f>SUM(I268)</f>
        <v>0</v>
      </c>
      <c r="J267" s="408"/>
    </row>
    <row r="268" spans="1:10" ht="12">
      <c r="A268" s="401"/>
      <c r="B268" s="431"/>
      <c r="C268" s="398">
        <v>2231</v>
      </c>
      <c r="D268" s="403">
        <v>7552</v>
      </c>
      <c r="E268" s="403"/>
      <c r="F268" s="403"/>
      <c r="G268" s="403"/>
      <c r="H268" s="403">
        <f>D268+F268</f>
        <v>7552</v>
      </c>
      <c r="I268" s="403"/>
      <c r="J268" s="408"/>
    </row>
    <row r="269" spans="1:10" ht="12">
      <c r="A269" s="401"/>
      <c r="B269" s="431"/>
      <c r="C269" s="398"/>
      <c r="D269" s="403"/>
      <c r="E269" s="403"/>
      <c r="F269" s="403"/>
      <c r="G269" s="403"/>
      <c r="H269" s="403"/>
      <c r="I269" s="403"/>
      <c r="J269" s="396"/>
    </row>
  </sheetData>
  <sheetProtection sheet="1" objects="1" scenarios="1"/>
  <mergeCells count="17">
    <mergeCell ref="H5:L5"/>
    <mergeCell ref="H6:L6"/>
    <mergeCell ref="A7:J7"/>
    <mergeCell ref="H9:L9"/>
    <mergeCell ref="A13:A15"/>
    <mergeCell ref="B13:B15"/>
    <mergeCell ref="C13:C15"/>
    <mergeCell ref="D13:E13"/>
    <mergeCell ref="F13:G13"/>
    <mergeCell ref="H13:I13"/>
    <mergeCell ref="J13:J15"/>
    <mergeCell ref="D14:D15"/>
    <mergeCell ref="E14:E15"/>
    <mergeCell ref="F14:F15"/>
    <mergeCell ref="G14:G15"/>
    <mergeCell ref="H14:H15"/>
    <mergeCell ref="I14:I15"/>
  </mergeCells>
  <printOptions/>
  <pageMargins left="0.984251968503937" right="0.7086614173228347" top="0.4330708661417323" bottom="0.3937007874015748" header="0.2362204724409449" footer="0.31496062992125984"/>
  <pageSetup horizontalDpi="600" verticalDpi="600" orientation="portrait" paperSize="9" scale="70" r:id="rId1"/>
  <headerFooter differentFirst="1">
    <oddFooter>&amp;R&amp;P (&amp;N)</oddFooter>
    <firstHeader>&amp;R&amp;"Times New Roman,Regular"&amp;9 70.pielikums Jūrmalas pilsētas domes
2015.gada 15.oktobra saistošajiem noteikumiem Nr.38
(protokols Nr.19, 4.punkts)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Elina Markaine</dc:creator>
  <cp:keywords/>
  <dc:description/>
  <cp:lastModifiedBy>Liene Zalkovska</cp:lastModifiedBy>
  <cp:lastPrinted>2015-10-20T12:53:34Z</cp:lastPrinted>
  <dcterms:created xsi:type="dcterms:W3CDTF">2015-09-18T10:58:44Z</dcterms:created>
  <dcterms:modified xsi:type="dcterms:W3CDTF">2015-10-20T12:54:01Z</dcterms:modified>
  <cp:category/>
  <cp:version/>
  <cp:contentType/>
  <cp:contentStatus/>
</cp:coreProperties>
</file>