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emumi_s\Budzets_2016\"/>
    </mc:Choice>
  </mc:AlternateContent>
  <bookViews>
    <workbookView xWindow="0" yWindow="0" windowWidth="28800" windowHeight="12435" activeTab="11"/>
  </bookViews>
  <sheets>
    <sheet name="01.1.1." sheetId="4" r:id="rId1"/>
    <sheet name="01.1.2." sheetId="5" r:id="rId2"/>
    <sheet name="01.1.3." sheetId="6" r:id="rId3"/>
    <sheet name="01.1.4." sheetId="1" r:id="rId4"/>
    <sheet name="01.1.5." sheetId="7" r:id="rId5"/>
    <sheet name="01.1.6." sheetId="2" r:id="rId6"/>
    <sheet name="01.1.7." sheetId="3" r:id="rId7"/>
    <sheet name="01.1.8." sheetId="12" r:id="rId8"/>
    <sheet name="01.2.1." sheetId="8" r:id="rId9"/>
    <sheet name="01.2.2." sheetId="9" r:id="rId10"/>
    <sheet name="01.2.3." sheetId="10" r:id="rId11"/>
    <sheet name="01.2.4." sheetId="11" r:id="rId12"/>
  </sheets>
  <definedNames>
    <definedName name="_xlnm._FilterDatabase" localSheetId="0" hidden="1">'01.1.1.'!$A$19:$M$297</definedName>
    <definedName name="_xlnm._FilterDatabase" localSheetId="1" hidden="1">'01.1.2.'!$A$19:$M$297</definedName>
    <definedName name="_xlnm._FilterDatabase" localSheetId="2" hidden="1">'01.1.3.'!$A$19:$M$297</definedName>
    <definedName name="_xlnm._FilterDatabase" localSheetId="3" hidden="1">'01.1.4.'!$A$19:$M$297</definedName>
    <definedName name="_xlnm._FilterDatabase" localSheetId="4" hidden="1">'01.1.5.'!$A$19:$M$297</definedName>
    <definedName name="_xlnm._FilterDatabase" localSheetId="5" hidden="1">'01.1.6.'!$A$19:$M$297</definedName>
    <definedName name="_xlnm._FilterDatabase" localSheetId="6" hidden="1">'01.1.7.'!$A$19:$M$297</definedName>
    <definedName name="_xlnm._FilterDatabase" localSheetId="7" hidden="1">'01.1.8.'!$A$19:$L$298</definedName>
    <definedName name="_xlnm._FilterDatabase" localSheetId="8" hidden="1">'01.2.1.'!$A$19:$L$297</definedName>
    <definedName name="_xlnm._FilterDatabase" localSheetId="9" hidden="1">'01.2.2.'!$A$19:$L$298</definedName>
    <definedName name="_xlnm._FilterDatabase" localSheetId="10" hidden="1">'01.2.3.'!$A$19:$L$297</definedName>
    <definedName name="_xlnm._FilterDatabase" localSheetId="11" hidden="1">'01.2.4.'!$A$19:$L$297</definedName>
    <definedName name="_xlnm.Print_Titles" localSheetId="0">'01.1.1.'!$19:$19</definedName>
    <definedName name="_xlnm.Print_Titles" localSheetId="1">'01.1.2.'!$19:$19</definedName>
    <definedName name="_xlnm.Print_Titles" localSheetId="2">'01.1.3.'!$19:$19</definedName>
    <definedName name="_xlnm.Print_Titles" localSheetId="3">'01.1.4.'!$19:$19</definedName>
    <definedName name="_xlnm.Print_Titles" localSheetId="4">'01.1.5.'!$19:$19</definedName>
    <definedName name="_xlnm.Print_Titles" localSheetId="5">'01.1.6.'!$19:$19</definedName>
    <definedName name="_xlnm.Print_Titles" localSheetId="6">'01.1.7.'!$19:$19</definedName>
    <definedName name="_xlnm.Print_Titles" localSheetId="7">'01.1.8.'!$19:$19</definedName>
    <definedName name="_xlnm.Print_Titles" localSheetId="8">'01.2.1.'!$19:$19</definedName>
    <definedName name="_xlnm.Print_Titles" localSheetId="9">'01.2.2.'!$19:$19</definedName>
    <definedName name="_xlnm.Print_Titles" localSheetId="10">'01.2.3.'!$19:$19</definedName>
    <definedName name="_xlnm.Print_Titles" localSheetId="11">'01.2.4.'!$19:$19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E22" i="4"/>
  <c r="F22" i="4"/>
  <c r="G22" i="4"/>
  <c r="G21" i="4" s="1"/>
  <c r="C23" i="4"/>
  <c r="C24" i="4"/>
  <c r="D25" i="4"/>
  <c r="C25" i="4" s="1"/>
  <c r="C26" i="4"/>
  <c r="F28" i="4"/>
  <c r="C28" i="4" s="1"/>
  <c r="C29" i="4"/>
  <c r="C30" i="4"/>
  <c r="C31" i="4"/>
  <c r="F32" i="4"/>
  <c r="F27" i="4" s="1"/>
  <c r="C33" i="4"/>
  <c r="C34" i="4"/>
  <c r="F34" i="4"/>
  <c r="C35" i="4"/>
  <c r="C36" i="4"/>
  <c r="C38" i="4"/>
  <c r="C39" i="4"/>
  <c r="C40" i="4"/>
  <c r="F41" i="4"/>
  <c r="F37" i="4" s="1"/>
  <c r="C37" i="4" s="1"/>
  <c r="C42" i="4"/>
  <c r="D43" i="4"/>
  <c r="E43" i="4"/>
  <c r="C43" i="4" s="1"/>
  <c r="F43" i="4"/>
  <c r="C44" i="4"/>
  <c r="G45" i="4"/>
  <c r="C45" i="4" s="1"/>
  <c r="C46" i="4"/>
  <c r="C47" i="4"/>
  <c r="E55" i="4"/>
  <c r="E54" i="4" s="1"/>
  <c r="E53" i="4" s="1"/>
  <c r="F55" i="4"/>
  <c r="G55" i="4"/>
  <c r="G54" i="4" s="1"/>
  <c r="G53" i="4" s="1"/>
  <c r="D56" i="4"/>
  <c r="D57" i="4"/>
  <c r="C57" i="4" s="1"/>
  <c r="E58" i="4"/>
  <c r="F58" i="4"/>
  <c r="F54" i="4" s="1"/>
  <c r="G58" i="4"/>
  <c r="C59" i="4"/>
  <c r="D60" i="4"/>
  <c r="C61" i="4"/>
  <c r="C62" i="4"/>
  <c r="D63" i="4"/>
  <c r="C63" i="4" s="1"/>
  <c r="D64" i="4"/>
  <c r="C64" i="4" s="1"/>
  <c r="C65" i="4"/>
  <c r="D66" i="4"/>
  <c r="C66" i="4" s="1"/>
  <c r="E67" i="4"/>
  <c r="D68" i="4"/>
  <c r="D67" i="4" s="1"/>
  <c r="E69" i="4"/>
  <c r="F69" i="4"/>
  <c r="F67" i="4" s="1"/>
  <c r="G69" i="4"/>
  <c r="G67" i="4" s="1"/>
  <c r="C70" i="4"/>
  <c r="D70" i="4"/>
  <c r="C71" i="4"/>
  <c r="C72" i="4"/>
  <c r="C73" i="4"/>
  <c r="D73" i="4"/>
  <c r="C74" i="4"/>
  <c r="D74" i="4"/>
  <c r="D69" i="4" s="1"/>
  <c r="D77" i="4"/>
  <c r="E77" i="4"/>
  <c r="F77" i="4"/>
  <c r="G77" i="4"/>
  <c r="C78" i="4"/>
  <c r="C79" i="4"/>
  <c r="D80" i="4"/>
  <c r="C80" i="4" s="1"/>
  <c r="E80" i="4"/>
  <c r="F80" i="4"/>
  <c r="G80" i="4"/>
  <c r="C81" i="4"/>
  <c r="C82" i="4"/>
  <c r="D84" i="4"/>
  <c r="E84" i="4"/>
  <c r="F84" i="4"/>
  <c r="F83" i="4" s="1"/>
  <c r="G84" i="4"/>
  <c r="C85" i="4"/>
  <c r="C86" i="4"/>
  <c r="C87" i="4"/>
  <c r="C88" i="4"/>
  <c r="D89" i="4"/>
  <c r="E89" i="4"/>
  <c r="F89" i="4"/>
  <c r="G89" i="4"/>
  <c r="C90" i="4"/>
  <c r="C91" i="4"/>
  <c r="C92" i="4"/>
  <c r="C93" i="4"/>
  <c r="C94" i="4"/>
  <c r="E95" i="4"/>
  <c r="F95" i="4"/>
  <c r="G95" i="4"/>
  <c r="C96" i="4"/>
  <c r="C97" i="4"/>
  <c r="C98" i="4"/>
  <c r="C99" i="4"/>
  <c r="C100" i="4"/>
  <c r="C101" i="4"/>
  <c r="D102" i="4"/>
  <c r="C102" i="4" s="1"/>
  <c r="D103" i="4"/>
  <c r="E103" i="4"/>
  <c r="F103" i="4"/>
  <c r="G103" i="4"/>
  <c r="C104" i="4"/>
  <c r="C105" i="4"/>
  <c r="C106" i="4"/>
  <c r="C107" i="4"/>
  <c r="C108" i="4"/>
  <c r="C109" i="4"/>
  <c r="C110" i="4"/>
  <c r="C111" i="4"/>
  <c r="D112" i="4"/>
  <c r="E112" i="4"/>
  <c r="F112" i="4"/>
  <c r="G112" i="4"/>
  <c r="C112" i="4" s="1"/>
  <c r="C113" i="4"/>
  <c r="C114" i="4"/>
  <c r="C115" i="4"/>
  <c r="D116" i="4"/>
  <c r="E116" i="4"/>
  <c r="F116" i="4"/>
  <c r="G116" i="4"/>
  <c r="C117" i="4"/>
  <c r="C118" i="4"/>
  <c r="C119" i="4"/>
  <c r="C120" i="4"/>
  <c r="C121" i="4"/>
  <c r="E122" i="4"/>
  <c r="F122" i="4"/>
  <c r="G122" i="4"/>
  <c r="C123" i="4"/>
  <c r="C124" i="4"/>
  <c r="C125" i="4"/>
  <c r="C126" i="4"/>
  <c r="D127" i="4"/>
  <c r="D122" i="4" s="1"/>
  <c r="C122" i="4" s="1"/>
  <c r="D128" i="4"/>
  <c r="E128" i="4"/>
  <c r="F128" i="4"/>
  <c r="G128" i="4"/>
  <c r="C129" i="4"/>
  <c r="C128" i="4" s="1"/>
  <c r="D131" i="4"/>
  <c r="E131" i="4"/>
  <c r="G131" i="4"/>
  <c r="G130" i="4" s="1"/>
  <c r="C132" i="4"/>
  <c r="C133" i="4"/>
  <c r="C134" i="4"/>
  <c r="C135" i="4"/>
  <c r="F135" i="4"/>
  <c r="F131" i="4" s="1"/>
  <c r="D136" i="4"/>
  <c r="E136" i="4"/>
  <c r="F136" i="4"/>
  <c r="G136" i="4"/>
  <c r="C137" i="4"/>
  <c r="C138" i="4"/>
  <c r="C139" i="4"/>
  <c r="C140" i="4"/>
  <c r="D141" i="4"/>
  <c r="E141" i="4"/>
  <c r="F141" i="4"/>
  <c r="G141" i="4"/>
  <c r="C142" i="4"/>
  <c r="C143" i="4"/>
  <c r="D144" i="4"/>
  <c r="E144" i="4"/>
  <c r="F144" i="4"/>
  <c r="G144" i="4"/>
  <c r="C145" i="4"/>
  <c r="C146" i="4"/>
  <c r="C147" i="4"/>
  <c r="C148" i="4"/>
  <c r="C149" i="4"/>
  <c r="C150" i="4"/>
  <c r="D151" i="4"/>
  <c r="E151" i="4"/>
  <c r="F151" i="4"/>
  <c r="C151" i="4" s="1"/>
  <c r="G151" i="4"/>
  <c r="C152" i="4"/>
  <c r="C153" i="4"/>
  <c r="C154" i="4"/>
  <c r="C155" i="4"/>
  <c r="C156" i="4"/>
  <c r="C157" i="4"/>
  <c r="C158" i="4"/>
  <c r="C159" i="4"/>
  <c r="D160" i="4"/>
  <c r="E160" i="4"/>
  <c r="F160" i="4"/>
  <c r="G160" i="4"/>
  <c r="C161" i="4"/>
  <c r="C162" i="4"/>
  <c r="C163" i="4"/>
  <c r="C164" i="4"/>
  <c r="D166" i="4"/>
  <c r="D165" i="4" s="1"/>
  <c r="C165" i="4" s="1"/>
  <c r="E166" i="4"/>
  <c r="E165" i="4" s="1"/>
  <c r="F166" i="4"/>
  <c r="F165" i="4" s="1"/>
  <c r="G166" i="4"/>
  <c r="G165" i="4" s="1"/>
  <c r="C167" i="4"/>
  <c r="C168" i="4"/>
  <c r="C169" i="4"/>
  <c r="C170" i="4"/>
  <c r="C171" i="4"/>
  <c r="C172" i="4"/>
  <c r="D175" i="4"/>
  <c r="D174" i="4" s="1"/>
  <c r="E175" i="4"/>
  <c r="E174" i="4" s="1"/>
  <c r="E173" i="4" s="1"/>
  <c r="F175" i="4"/>
  <c r="G175" i="4"/>
  <c r="G174" i="4" s="1"/>
  <c r="G173" i="4" s="1"/>
  <c r="C176" i="4"/>
  <c r="C177" i="4"/>
  <c r="C178" i="4"/>
  <c r="D179" i="4"/>
  <c r="E179" i="4"/>
  <c r="F179" i="4"/>
  <c r="G179" i="4"/>
  <c r="C180" i="4"/>
  <c r="C181" i="4"/>
  <c r="C182" i="4"/>
  <c r="C183" i="4"/>
  <c r="D184" i="4"/>
  <c r="E184" i="4"/>
  <c r="C184" i="4" s="1"/>
  <c r="F184" i="4"/>
  <c r="G184" i="4"/>
  <c r="C185" i="4"/>
  <c r="C186" i="4"/>
  <c r="D188" i="4"/>
  <c r="E188" i="4"/>
  <c r="F188" i="4"/>
  <c r="G188" i="4"/>
  <c r="C189" i="4"/>
  <c r="C190" i="4"/>
  <c r="F191" i="4"/>
  <c r="F187" i="4" s="1"/>
  <c r="D192" i="4"/>
  <c r="D191" i="4" s="1"/>
  <c r="E192" i="4"/>
  <c r="F192" i="4"/>
  <c r="G192" i="4"/>
  <c r="G191" i="4" s="1"/>
  <c r="C193" i="4"/>
  <c r="C197" i="4"/>
  <c r="D198" i="4"/>
  <c r="D196" i="4" s="1"/>
  <c r="E198" i="4"/>
  <c r="E196" i="4" s="1"/>
  <c r="F198" i="4"/>
  <c r="F196" i="4" s="1"/>
  <c r="G198" i="4"/>
  <c r="G196" i="4" s="1"/>
  <c r="C199" i="4"/>
  <c r="C200" i="4"/>
  <c r="C201" i="4"/>
  <c r="C202" i="4"/>
  <c r="C203" i="4"/>
  <c r="D205" i="4"/>
  <c r="E205" i="4"/>
  <c r="F205" i="4"/>
  <c r="G205" i="4"/>
  <c r="C206" i="4"/>
  <c r="C207" i="4"/>
  <c r="C208" i="4"/>
  <c r="C209" i="4"/>
  <c r="C210" i="4"/>
  <c r="C211" i="4"/>
  <c r="C212" i="4"/>
  <c r="C213" i="4"/>
  <c r="C214" i="4"/>
  <c r="C215" i="4"/>
  <c r="D216" i="4"/>
  <c r="E216" i="4"/>
  <c r="F216" i="4"/>
  <c r="G216" i="4"/>
  <c r="C217" i="4"/>
  <c r="C218" i="4"/>
  <c r="C219" i="4"/>
  <c r="C220" i="4"/>
  <c r="C221" i="4"/>
  <c r="C222" i="4"/>
  <c r="C223" i="4"/>
  <c r="C224" i="4"/>
  <c r="C225" i="4"/>
  <c r="C226" i="4"/>
  <c r="D227" i="4"/>
  <c r="E227" i="4"/>
  <c r="F227" i="4"/>
  <c r="G227" i="4"/>
  <c r="C228" i="4"/>
  <c r="C229" i="4"/>
  <c r="C232" i="4"/>
  <c r="D233" i="4"/>
  <c r="E233" i="4"/>
  <c r="F233" i="4"/>
  <c r="G233" i="4"/>
  <c r="C234" i="4"/>
  <c r="D235" i="4"/>
  <c r="E235" i="4"/>
  <c r="F235" i="4"/>
  <c r="F231" i="4" s="1"/>
  <c r="G235" i="4"/>
  <c r="C236" i="4"/>
  <c r="C237" i="4"/>
  <c r="D238" i="4"/>
  <c r="E238" i="4"/>
  <c r="F238" i="4"/>
  <c r="G238" i="4"/>
  <c r="C239" i="4"/>
  <c r="C240" i="4"/>
  <c r="C241" i="4"/>
  <c r="C242" i="4"/>
  <c r="C243" i="4"/>
  <c r="C244" i="4"/>
  <c r="C245" i="4"/>
  <c r="D246" i="4"/>
  <c r="E246" i="4"/>
  <c r="F246" i="4"/>
  <c r="G246" i="4"/>
  <c r="C247" i="4"/>
  <c r="C248" i="4"/>
  <c r="C249" i="4"/>
  <c r="C250" i="4"/>
  <c r="D251" i="4"/>
  <c r="F251" i="4"/>
  <c r="D252" i="4"/>
  <c r="E252" i="4"/>
  <c r="F252" i="4"/>
  <c r="G252" i="4"/>
  <c r="G251" i="4" s="1"/>
  <c r="C253" i="4"/>
  <c r="C254" i="4"/>
  <c r="C255" i="4"/>
  <c r="C256" i="4"/>
  <c r="C257" i="4"/>
  <c r="D259" i="4"/>
  <c r="D258" i="4" s="1"/>
  <c r="E259" i="4"/>
  <c r="E258" i="4" s="1"/>
  <c r="F259" i="4"/>
  <c r="G259" i="4"/>
  <c r="G258" i="4" s="1"/>
  <c r="C260" i="4"/>
  <c r="C261" i="4"/>
  <c r="C262" i="4"/>
  <c r="D263" i="4"/>
  <c r="E263" i="4"/>
  <c r="F263" i="4"/>
  <c r="G263" i="4"/>
  <c r="C264" i="4"/>
  <c r="C265" i="4"/>
  <c r="C266" i="4"/>
  <c r="C267" i="4"/>
  <c r="D269" i="4"/>
  <c r="D268" i="4" s="1"/>
  <c r="C270" i="4"/>
  <c r="D271" i="4"/>
  <c r="E271" i="4"/>
  <c r="E269" i="4" s="1"/>
  <c r="E268" i="4" s="1"/>
  <c r="F271" i="4"/>
  <c r="G271" i="4"/>
  <c r="C272" i="4"/>
  <c r="C273" i="4"/>
  <c r="C274" i="4"/>
  <c r="D275" i="4"/>
  <c r="E275" i="4"/>
  <c r="F275" i="4"/>
  <c r="G275" i="4"/>
  <c r="C276" i="4"/>
  <c r="C277" i="4"/>
  <c r="C278" i="4"/>
  <c r="D279" i="4"/>
  <c r="E279" i="4"/>
  <c r="F279" i="4"/>
  <c r="G279" i="4"/>
  <c r="C280" i="4"/>
  <c r="D281" i="4"/>
  <c r="D287" i="4" s="1"/>
  <c r="E281" i="4"/>
  <c r="F281" i="4"/>
  <c r="F287" i="4" s="1"/>
  <c r="F286" i="4" s="1"/>
  <c r="G281" i="4"/>
  <c r="C282" i="4"/>
  <c r="C283" i="4"/>
  <c r="D288" i="4"/>
  <c r="E288" i="4"/>
  <c r="F288" i="4"/>
  <c r="G288" i="4"/>
  <c r="C289" i="4"/>
  <c r="C290" i="4"/>
  <c r="C291" i="4"/>
  <c r="C292" i="4"/>
  <c r="C293" i="4"/>
  <c r="C294" i="4"/>
  <c r="C295" i="4"/>
  <c r="C296" i="4"/>
  <c r="F204" i="4" l="1"/>
  <c r="F195" i="4" s="1"/>
  <c r="C271" i="4"/>
  <c r="C263" i="4"/>
  <c r="C238" i="4"/>
  <c r="G204" i="4"/>
  <c r="C179" i="4"/>
  <c r="C160" i="4"/>
  <c r="C136" i="4"/>
  <c r="E130" i="4"/>
  <c r="C116" i="4"/>
  <c r="E83" i="4"/>
  <c r="E75" i="4" s="1"/>
  <c r="E76" i="4"/>
  <c r="D55" i="4"/>
  <c r="C55" i="4" s="1"/>
  <c r="G287" i="4"/>
  <c r="G286" i="4" s="1"/>
  <c r="D286" i="4"/>
  <c r="C275" i="4"/>
  <c r="G269" i="4"/>
  <c r="G268" i="4" s="1"/>
  <c r="F258" i="4"/>
  <c r="C252" i="4"/>
  <c r="C246" i="4"/>
  <c r="C235" i="4"/>
  <c r="E231" i="4"/>
  <c r="C227" i="4"/>
  <c r="D204" i="4"/>
  <c r="C192" i="4"/>
  <c r="C188" i="4"/>
  <c r="F174" i="4"/>
  <c r="F173" i="4" s="1"/>
  <c r="C141" i="4"/>
  <c r="F76" i="4"/>
  <c r="C67" i="4"/>
  <c r="F53" i="4"/>
  <c r="C22" i="4"/>
  <c r="G195" i="4"/>
  <c r="C288" i="4"/>
  <c r="C279" i="4"/>
  <c r="F269" i="4"/>
  <c r="F268" i="4" s="1"/>
  <c r="G231" i="4"/>
  <c r="C231" i="4" s="1"/>
  <c r="D231" i="4"/>
  <c r="E204" i="4"/>
  <c r="E195" i="4" s="1"/>
  <c r="C144" i="4"/>
  <c r="C103" i="4"/>
  <c r="G83" i="4"/>
  <c r="G76" i="4"/>
  <c r="G75" i="4" s="1"/>
  <c r="G52" i="4" s="1"/>
  <c r="C69" i="4"/>
  <c r="D58" i="4"/>
  <c r="C58" i="4" s="1"/>
  <c r="C268" i="4"/>
  <c r="C258" i="4"/>
  <c r="F230" i="4"/>
  <c r="F194" i="4" s="1"/>
  <c r="G187" i="4"/>
  <c r="C174" i="4"/>
  <c r="D173" i="4"/>
  <c r="D54" i="4"/>
  <c r="F21" i="4"/>
  <c r="C27" i="4"/>
  <c r="D83" i="4"/>
  <c r="D230" i="4"/>
  <c r="D195" i="4"/>
  <c r="C196" i="4"/>
  <c r="F130" i="4"/>
  <c r="F75" i="4" s="1"/>
  <c r="F52" i="4" s="1"/>
  <c r="F51" i="4" s="1"/>
  <c r="C131" i="4"/>
  <c r="C198" i="4"/>
  <c r="C166" i="4"/>
  <c r="D130" i="4"/>
  <c r="C89" i="4"/>
  <c r="C77" i="4"/>
  <c r="D76" i="4"/>
  <c r="E287" i="4"/>
  <c r="E286" i="4" s="1"/>
  <c r="C281" i="4"/>
  <c r="E251" i="4"/>
  <c r="C251" i="4" s="1"/>
  <c r="C233" i="4"/>
  <c r="C205" i="4"/>
  <c r="E191" i="4"/>
  <c r="C191" i="4" s="1"/>
  <c r="C127" i="4"/>
  <c r="D95" i="4"/>
  <c r="C95" i="4" s="1"/>
  <c r="C84" i="4"/>
  <c r="C68" i="4"/>
  <c r="C60" i="4"/>
  <c r="C41" i="4"/>
  <c r="C32" i="4"/>
  <c r="E21" i="4"/>
  <c r="C216" i="4"/>
  <c r="D187" i="4"/>
  <c r="D21" i="4"/>
  <c r="C21" i="4" s="1"/>
  <c r="C259" i="4"/>
  <c r="C175" i="4"/>
  <c r="C56" i="4"/>
  <c r="D22" i="12"/>
  <c r="D21" i="12" s="1"/>
  <c r="E22" i="12"/>
  <c r="F22" i="12"/>
  <c r="G22" i="12"/>
  <c r="I22" i="12"/>
  <c r="I287" i="12" s="1"/>
  <c r="J22" i="12"/>
  <c r="K22" i="12"/>
  <c r="L22" i="12"/>
  <c r="C23" i="12"/>
  <c r="H23" i="12"/>
  <c r="C24" i="12"/>
  <c r="H24" i="12"/>
  <c r="C25" i="12"/>
  <c r="H25" i="12"/>
  <c r="C26" i="12"/>
  <c r="H26" i="12"/>
  <c r="F28" i="12"/>
  <c r="C28" i="12" s="1"/>
  <c r="K28" i="12"/>
  <c r="C29" i="12"/>
  <c r="H29" i="12"/>
  <c r="C30" i="12"/>
  <c r="H30" i="12"/>
  <c r="C31" i="12"/>
  <c r="H31" i="12"/>
  <c r="F32" i="12"/>
  <c r="C32" i="12" s="1"/>
  <c r="K32" i="12"/>
  <c r="H32" i="12" s="1"/>
  <c r="C33" i="12"/>
  <c r="H33" i="12"/>
  <c r="F34" i="12"/>
  <c r="C34" i="12" s="1"/>
  <c r="K34" i="12"/>
  <c r="H34" i="12" s="1"/>
  <c r="C35" i="12"/>
  <c r="H35" i="12"/>
  <c r="C36" i="12"/>
  <c r="H36" i="12"/>
  <c r="F37" i="12"/>
  <c r="C37" i="12" s="1"/>
  <c r="K37" i="12"/>
  <c r="H37" i="12" s="1"/>
  <c r="C38" i="12"/>
  <c r="H38" i="12"/>
  <c r="C39" i="12"/>
  <c r="H39" i="12"/>
  <c r="C40" i="12"/>
  <c r="H40" i="12"/>
  <c r="C41" i="12"/>
  <c r="H41" i="12"/>
  <c r="C42" i="12"/>
  <c r="H42" i="12"/>
  <c r="D43" i="12"/>
  <c r="E43" i="12"/>
  <c r="F43" i="12"/>
  <c r="I43" i="12"/>
  <c r="J43" i="12"/>
  <c r="K43" i="12"/>
  <c r="C44" i="12"/>
  <c r="H44" i="12"/>
  <c r="G45" i="12"/>
  <c r="C45" i="12" s="1"/>
  <c r="L45" i="12"/>
  <c r="H45" i="12" s="1"/>
  <c r="C46" i="12"/>
  <c r="H46" i="12"/>
  <c r="C47" i="12"/>
  <c r="H47" i="12"/>
  <c r="E55" i="12"/>
  <c r="F55" i="12"/>
  <c r="G55" i="12"/>
  <c r="G54" i="12" s="1"/>
  <c r="I55" i="12"/>
  <c r="J55" i="12"/>
  <c r="K55" i="12"/>
  <c r="L55" i="12"/>
  <c r="C56" i="12"/>
  <c r="H56" i="12"/>
  <c r="D57" i="12"/>
  <c r="D55" i="12" s="1"/>
  <c r="H57" i="12"/>
  <c r="D58" i="12"/>
  <c r="E58" i="12"/>
  <c r="F58" i="12"/>
  <c r="G58" i="12"/>
  <c r="I58" i="12"/>
  <c r="J58" i="12"/>
  <c r="K58" i="12"/>
  <c r="L58" i="12"/>
  <c r="C59" i="12"/>
  <c r="H59" i="12"/>
  <c r="C60" i="12"/>
  <c r="H60" i="12"/>
  <c r="C61" i="12"/>
  <c r="H61" i="12"/>
  <c r="C62" i="12"/>
  <c r="H62" i="12"/>
  <c r="C63" i="12"/>
  <c r="H63" i="12"/>
  <c r="C64" i="12"/>
  <c r="H64" i="12"/>
  <c r="C65" i="12"/>
  <c r="H65" i="12"/>
  <c r="C66" i="12"/>
  <c r="H66" i="12"/>
  <c r="L67" i="12"/>
  <c r="C68" i="12"/>
  <c r="H68" i="12"/>
  <c r="D69" i="12"/>
  <c r="E69" i="12"/>
  <c r="E67" i="12" s="1"/>
  <c r="F69" i="12"/>
  <c r="F67" i="12" s="1"/>
  <c r="G69" i="12"/>
  <c r="G67" i="12" s="1"/>
  <c r="I69" i="12"/>
  <c r="I67" i="12" s="1"/>
  <c r="J69" i="12"/>
  <c r="J67" i="12" s="1"/>
  <c r="K69" i="12"/>
  <c r="K67" i="12" s="1"/>
  <c r="L69" i="12"/>
  <c r="C70" i="12"/>
  <c r="H70" i="12"/>
  <c r="C71" i="12"/>
  <c r="H71" i="12"/>
  <c r="C72" i="12"/>
  <c r="H72" i="12"/>
  <c r="C73" i="12"/>
  <c r="H73" i="12"/>
  <c r="C74" i="12"/>
  <c r="H74" i="12"/>
  <c r="D77" i="12"/>
  <c r="E77" i="12"/>
  <c r="F77" i="12"/>
  <c r="G77" i="12"/>
  <c r="I77" i="12"/>
  <c r="J77" i="12"/>
  <c r="K77" i="12"/>
  <c r="L77" i="12"/>
  <c r="C78" i="12"/>
  <c r="H78" i="12"/>
  <c r="C79" i="12"/>
  <c r="H79" i="12"/>
  <c r="D80" i="12"/>
  <c r="E80" i="12"/>
  <c r="F80" i="12"/>
  <c r="F76" i="12" s="1"/>
  <c r="G80" i="12"/>
  <c r="I80" i="12"/>
  <c r="J80" i="12"/>
  <c r="K80" i="12"/>
  <c r="L80" i="12"/>
  <c r="C81" i="12"/>
  <c r="H81" i="12"/>
  <c r="C82" i="12"/>
  <c r="H82" i="12"/>
  <c r="D84" i="12"/>
  <c r="E84" i="12"/>
  <c r="F84" i="12"/>
  <c r="G84" i="12"/>
  <c r="I84" i="12"/>
  <c r="J84" i="12"/>
  <c r="K84" i="12"/>
  <c r="L84" i="12"/>
  <c r="C85" i="12"/>
  <c r="H85" i="12"/>
  <c r="C86" i="12"/>
  <c r="H86" i="12"/>
  <c r="C87" i="12"/>
  <c r="H87" i="12"/>
  <c r="C88" i="12"/>
  <c r="H88" i="12"/>
  <c r="D89" i="12"/>
  <c r="E89" i="12"/>
  <c r="F89" i="12"/>
  <c r="G89" i="12"/>
  <c r="I89" i="12"/>
  <c r="J89" i="12"/>
  <c r="K89" i="12"/>
  <c r="L89" i="12"/>
  <c r="C90" i="12"/>
  <c r="H90" i="12"/>
  <c r="C91" i="12"/>
  <c r="H91" i="12"/>
  <c r="C92" i="12"/>
  <c r="H92" i="12"/>
  <c r="C93" i="12"/>
  <c r="H93" i="12"/>
  <c r="C94" i="12"/>
  <c r="H94" i="12"/>
  <c r="D95" i="12"/>
  <c r="E95" i="12"/>
  <c r="F95" i="12"/>
  <c r="G95" i="12"/>
  <c r="I95" i="12"/>
  <c r="J95" i="12"/>
  <c r="K95" i="12"/>
  <c r="L95" i="12"/>
  <c r="C96" i="12"/>
  <c r="H96" i="12"/>
  <c r="C97" i="12"/>
  <c r="H97" i="12"/>
  <c r="C98" i="12"/>
  <c r="H98" i="12"/>
  <c r="C99" i="12"/>
  <c r="H99" i="12"/>
  <c r="C100" i="12"/>
  <c r="H100" i="12"/>
  <c r="C101" i="12"/>
  <c r="H101" i="12"/>
  <c r="C102" i="12"/>
  <c r="H102" i="12"/>
  <c r="D103" i="12"/>
  <c r="E103" i="12"/>
  <c r="F103" i="12"/>
  <c r="G103" i="12"/>
  <c r="I103" i="12"/>
  <c r="J103" i="12"/>
  <c r="K103" i="12"/>
  <c r="L103" i="12"/>
  <c r="C104" i="12"/>
  <c r="H104" i="12"/>
  <c r="C105" i="12"/>
  <c r="H105" i="12"/>
  <c r="C106" i="12"/>
  <c r="H106" i="12"/>
  <c r="C107" i="12"/>
  <c r="H107" i="12"/>
  <c r="C108" i="12"/>
  <c r="H108" i="12"/>
  <c r="C109" i="12"/>
  <c r="H109" i="12"/>
  <c r="C110" i="12"/>
  <c r="H110" i="12"/>
  <c r="C111" i="12"/>
  <c r="H111" i="12"/>
  <c r="D112" i="12"/>
  <c r="E112" i="12"/>
  <c r="F112" i="12"/>
  <c r="G112" i="12"/>
  <c r="I112" i="12"/>
  <c r="J112" i="12"/>
  <c r="K112" i="12"/>
  <c r="L112" i="12"/>
  <c r="C113" i="12"/>
  <c r="H113" i="12"/>
  <c r="C114" i="12"/>
  <c r="H114" i="12"/>
  <c r="C115" i="12"/>
  <c r="H115" i="12"/>
  <c r="D116" i="12"/>
  <c r="E116" i="12"/>
  <c r="F116" i="12"/>
  <c r="G116" i="12"/>
  <c r="I116" i="12"/>
  <c r="J116" i="12"/>
  <c r="K116" i="12"/>
  <c r="L116" i="12"/>
  <c r="C117" i="12"/>
  <c r="H117" i="12"/>
  <c r="C118" i="12"/>
  <c r="H118" i="12"/>
  <c r="C119" i="12"/>
  <c r="H119" i="12"/>
  <c r="C120" i="12"/>
  <c r="H120" i="12"/>
  <c r="C121" i="12"/>
  <c r="H121" i="12"/>
  <c r="D122" i="12"/>
  <c r="E122" i="12"/>
  <c r="F122" i="12"/>
  <c r="G122" i="12"/>
  <c r="I122" i="12"/>
  <c r="J122" i="12"/>
  <c r="K122" i="12"/>
  <c r="L122" i="12"/>
  <c r="C123" i="12"/>
  <c r="H123" i="12"/>
  <c r="C124" i="12"/>
  <c r="H124" i="12"/>
  <c r="C125" i="12"/>
  <c r="H125" i="12"/>
  <c r="C126" i="12"/>
  <c r="H126" i="12"/>
  <c r="C127" i="12"/>
  <c r="H127" i="12"/>
  <c r="D128" i="12"/>
  <c r="E128" i="12"/>
  <c r="F128" i="12"/>
  <c r="G128" i="12"/>
  <c r="I128" i="12"/>
  <c r="J128" i="12"/>
  <c r="K128" i="12"/>
  <c r="L128" i="12"/>
  <c r="C129" i="12"/>
  <c r="C128" i="12" s="1"/>
  <c r="H129" i="12"/>
  <c r="H128" i="12" s="1"/>
  <c r="D131" i="12"/>
  <c r="E131" i="12"/>
  <c r="F131" i="12"/>
  <c r="G131" i="12"/>
  <c r="I131" i="12"/>
  <c r="J131" i="12"/>
  <c r="K131" i="12"/>
  <c r="L131" i="12"/>
  <c r="C132" i="12"/>
  <c r="H132" i="12"/>
  <c r="C133" i="12"/>
  <c r="H133" i="12"/>
  <c r="C134" i="12"/>
  <c r="H134" i="12"/>
  <c r="C135" i="12"/>
  <c r="H135" i="12"/>
  <c r="D136" i="12"/>
  <c r="E136" i="12"/>
  <c r="F136" i="12"/>
  <c r="G136" i="12"/>
  <c r="I136" i="12"/>
  <c r="J136" i="12"/>
  <c r="K136" i="12"/>
  <c r="L136" i="12"/>
  <c r="C137" i="12"/>
  <c r="H137" i="12"/>
  <c r="C138" i="12"/>
  <c r="H138" i="12"/>
  <c r="C139" i="12"/>
  <c r="H139" i="12"/>
  <c r="C140" i="12"/>
  <c r="H140" i="12"/>
  <c r="D141" i="12"/>
  <c r="E141" i="12"/>
  <c r="F141" i="12"/>
  <c r="G141" i="12"/>
  <c r="I141" i="12"/>
  <c r="J141" i="12"/>
  <c r="K141" i="12"/>
  <c r="L141" i="12"/>
  <c r="C142" i="12"/>
  <c r="H142" i="12"/>
  <c r="C143" i="12"/>
  <c r="H143" i="12"/>
  <c r="D144" i="12"/>
  <c r="E144" i="12"/>
  <c r="F144" i="12"/>
  <c r="G144" i="12"/>
  <c r="I144" i="12"/>
  <c r="J144" i="12"/>
  <c r="K144" i="12"/>
  <c r="L144" i="12"/>
  <c r="C145" i="12"/>
  <c r="H145" i="12"/>
  <c r="C146" i="12"/>
  <c r="H146" i="12"/>
  <c r="C147" i="12"/>
  <c r="H147" i="12"/>
  <c r="C148" i="12"/>
  <c r="H148" i="12"/>
  <c r="C149" i="12"/>
  <c r="H149" i="12"/>
  <c r="C150" i="12"/>
  <c r="H150" i="12"/>
  <c r="D151" i="12"/>
  <c r="E151" i="12"/>
  <c r="F151" i="12"/>
  <c r="G151" i="12"/>
  <c r="I151" i="12"/>
  <c r="J151" i="12"/>
  <c r="K151" i="12"/>
  <c r="L151" i="12"/>
  <c r="C152" i="12"/>
  <c r="H152" i="12"/>
  <c r="C153" i="12"/>
  <c r="H153" i="12"/>
  <c r="C154" i="12"/>
  <c r="H154" i="12"/>
  <c r="C155" i="12"/>
  <c r="H155" i="12"/>
  <c r="C156" i="12"/>
  <c r="H156" i="12"/>
  <c r="C157" i="12"/>
  <c r="H157" i="12"/>
  <c r="C158" i="12"/>
  <c r="H158" i="12"/>
  <c r="C159" i="12"/>
  <c r="H159" i="12"/>
  <c r="D160" i="12"/>
  <c r="E160" i="12"/>
  <c r="F160" i="12"/>
  <c r="F130" i="12" s="1"/>
  <c r="G160" i="12"/>
  <c r="I160" i="12"/>
  <c r="J160" i="12"/>
  <c r="K160" i="12"/>
  <c r="L160" i="12"/>
  <c r="C161" i="12"/>
  <c r="H161" i="12"/>
  <c r="C162" i="12"/>
  <c r="H162" i="12"/>
  <c r="C163" i="12"/>
  <c r="H163" i="12"/>
  <c r="C164" i="12"/>
  <c r="H164" i="12"/>
  <c r="D166" i="12"/>
  <c r="D165" i="12" s="1"/>
  <c r="E166" i="12"/>
  <c r="E165" i="12" s="1"/>
  <c r="F166" i="12"/>
  <c r="F165" i="12" s="1"/>
  <c r="G166" i="12"/>
  <c r="G165" i="12" s="1"/>
  <c r="I166" i="12"/>
  <c r="I165" i="12" s="1"/>
  <c r="J166" i="12"/>
  <c r="J165" i="12" s="1"/>
  <c r="K166" i="12"/>
  <c r="K165" i="12" s="1"/>
  <c r="L166" i="12"/>
  <c r="L165" i="12" s="1"/>
  <c r="C167" i="12"/>
  <c r="H167" i="12"/>
  <c r="C168" i="12"/>
  <c r="H168" i="12"/>
  <c r="C169" i="12"/>
  <c r="H169" i="12"/>
  <c r="C170" i="12"/>
  <c r="H170" i="12"/>
  <c r="C171" i="12"/>
  <c r="H171" i="12"/>
  <c r="C172" i="12"/>
  <c r="H172" i="12"/>
  <c r="D175" i="12"/>
  <c r="E175" i="12"/>
  <c r="F175" i="12"/>
  <c r="F174" i="12" s="1"/>
  <c r="G175" i="12"/>
  <c r="I175" i="12"/>
  <c r="J175" i="12"/>
  <c r="K175" i="12"/>
  <c r="L175" i="12"/>
  <c r="C176" i="12"/>
  <c r="H176" i="12"/>
  <c r="C177" i="12"/>
  <c r="H177" i="12"/>
  <c r="C178" i="12"/>
  <c r="H178" i="12"/>
  <c r="D179" i="12"/>
  <c r="E179" i="12"/>
  <c r="F179" i="12"/>
  <c r="G179" i="12"/>
  <c r="I179" i="12"/>
  <c r="J179" i="12"/>
  <c r="K179" i="12"/>
  <c r="L179" i="12"/>
  <c r="C180" i="12"/>
  <c r="H180" i="12"/>
  <c r="C181" i="12"/>
  <c r="H181" i="12"/>
  <c r="C182" i="12"/>
  <c r="H182" i="12"/>
  <c r="C183" i="12"/>
  <c r="H183" i="12"/>
  <c r="D184" i="12"/>
  <c r="E184" i="12"/>
  <c r="F184" i="12"/>
  <c r="G184" i="12"/>
  <c r="I184" i="12"/>
  <c r="J184" i="12"/>
  <c r="K184" i="12"/>
  <c r="L184" i="12"/>
  <c r="C185" i="12"/>
  <c r="H185" i="12"/>
  <c r="C186" i="12"/>
  <c r="H186" i="12"/>
  <c r="D188" i="12"/>
  <c r="E188" i="12"/>
  <c r="F188" i="12"/>
  <c r="G188" i="12"/>
  <c r="I188" i="12"/>
  <c r="J188" i="12"/>
  <c r="K188" i="12"/>
  <c r="L188" i="12"/>
  <c r="C189" i="12"/>
  <c r="H189" i="12"/>
  <c r="C190" i="12"/>
  <c r="H190" i="12"/>
  <c r="D192" i="12"/>
  <c r="D191" i="12" s="1"/>
  <c r="C191" i="12" s="1"/>
  <c r="E192" i="12"/>
  <c r="E191" i="12" s="1"/>
  <c r="F192" i="12"/>
  <c r="F191" i="12" s="1"/>
  <c r="G192" i="12"/>
  <c r="G191" i="12" s="1"/>
  <c r="I192" i="12"/>
  <c r="I191" i="12" s="1"/>
  <c r="J192" i="12"/>
  <c r="J191" i="12" s="1"/>
  <c r="K192" i="12"/>
  <c r="K191" i="12" s="1"/>
  <c r="L192" i="12"/>
  <c r="L191" i="12" s="1"/>
  <c r="L187" i="12" s="1"/>
  <c r="C193" i="12"/>
  <c r="H193" i="12"/>
  <c r="C197" i="12"/>
  <c r="H197" i="12"/>
  <c r="D198" i="12"/>
  <c r="D196" i="12" s="1"/>
  <c r="E198" i="12"/>
  <c r="F198" i="12"/>
  <c r="F196" i="12" s="1"/>
  <c r="G198" i="12"/>
  <c r="G196" i="12" s="1"/>
  <c r="I198" i="12"/>
  <c r="J198" i="12"/>
  <c r="J196" i="12" s="1"/>
  <c r="K198" i="12"/>
  <c r="K196" i="12" s="1"/>
  <c r="L198" i="12"/>
  <c r="L196" i="12" s="1"/>
  <c r="C199" i="12"/>
  <c r="H199" i="12"/>
  <c r="C200" i="12"/>
  <c r="H200" i="12"/>
  <c r="C201" i="12"/>
  <c r="H201" i="12"/>
  <c r="C202" i="12"/>
  <c r="H202" i="12"/>
  <c r="C203" i="12"/>
  <c r="H203" i="12"/>
  <c r="D205" i="12"/>
  <c r="E205" i="12"/>
  <c r="F205" i="12"/>
  <c r="G205" i="12"/>
  <c r="I205" i="12"/>
  <c r="J205" i="12"/>
  <c r="K205" i="12"/>
  <c r="L205" i="12"/>
  <c r="C206" i="12"/>
  <c r="H206" i="12"/>
  <c r="C207" i="12"/>
  <c r="H207" i="12"/>
  <c r="C208" i="12"/>
  <c r="H208" i="12"/>
  <c r="C209" i="12"/>
  <c r="H209" i="12"/>
  <c r="C210" i="12"/>
  <c r="H210" i="12"/>
  <c r="C211" i="12"/>
  <c r="H211" i="12"/>
  <c r="C212" i="12"/>
  <c r="H212" i="12"/>
  <c r="C213" i="12"/>
  <c r="H213" i="12"/>
  <c r="C214" i="12"/>
  <c r="H214" i="12"/>
  <c r="C215" i="12"/>
  <c r="H215" i="12"/>
  <c r="D216" i="12"/>
  <c r="E216" i="12"/>
  <c r="F216" i="12"/>
  <c r="G216" i="12"/>
  <c r="I216" i="12"/>
  <c r="J216" i="12"/>
  <c r="K216" i="12"/>
  <c r="L216" i="12"/>
  <c r="C217" i="12"/>
  <c r="H217" i="12"/>
  <c r="C218" i="12"/>
  <c r="H218" i="12"/>
  <c r="C219" i="12"/>
  <c r="H219" i="12"/>
  <c r="C220" i="12"/>
  <c r="H220" i="12"/>
  <c r="C221" i="12"/>
  <c r="H221" i="12"/>
  <c r="C222" i="12"/>
  <c r="H222" i="12"/>
  <c r="C223" i="12"/>
  <c r="H223" i="12"/>
  <c r="C224" i="12"/>
  <c r="H224" i="12"/>
  <c r="C225" i="12"/>
  <c r="H225" i="12"/>
  <c r="C226" i="12"/>
  <c r="H226" i="12"/>
  <c r="D227" i="12"/>
  <c r="E227" i="12"/>
  <c r="F227" i="12"/>
  <c r="G227" i="12"/>
  <c r="I227" i="12"/>
  <c r="J227" i="12"/>
  <c r="K227" i="12"/>
  <c r="L227" i="12"/>
  <c r="C228" i="12"/>
  <c r="H228" i="12"/>
  <c r="C229" i="12"/>
  <c r="H229" i="12"/>
  <c r="C232" i="12"/>
  <c r="H232" i="12"/>
  <c r="D233" i="12"/>
  <c r="E233" i="12"/>
  <c r="F233" i="12"/>
  <c r="G233" i="12"/>
  <c r="I233" i="12"/>
  <c r="J233" i="12"/>
  <c r="K233" i="12"/>
  <c r="L233" i="12"/>
  <c r="C234" i="12"/>
  <c r="H234" i="12"/>
  <c r="D235" i="12"/>
  <c r="E235" i="12"/>
  <c r="F235" i="12"/>
  <c r="G235" i="12"/>
  <c r="I235" i="12"/>
  <c r="J235" i="12"/>
  <c r="K235" i="12"/>
  <c r="L235" i="12"/>
  <c r="C236" i="12"/>
  <c r="H236" i="12"/>
  <c r="C237" i="12"/>
  <c r="H237" i="12"/>
  <c r="D238" i="12"/>
  <c r="E238" i="12"/>
  <c r="F238" i="12"/>
  <c r="G238" i="12"/>
  <c r="I238" i="12"/>
  <c r="J238" i="12"/>
  <c r="K238" i="12"/>
  <c r="L238" i="12"/>
  <c r="C239" i="12"/>
  <c r="H239" i="12"/>
  <c r="C240" i="12"/>
  <c r="H240" i="12"/>
  <c r="C241" i="12"/>
  <c r="H241" i="12"/>
  <c r="C242" i="12"/>
  <c r="H242" i="12"/>
  <c r="C243" i="12"/>
  <c r="H243" i="12"/>
  <c r="C244" i="12"/>
  <c r="H244" i="12"/>
  <c r="C245" i="12"/>
  <c r="H245" i="12"/>
  <c r="D246" i="12"/>
  <c r="E246" i="12"/>
  <c r="F246" i="12"/>
  <c r="G246" i="12"/>
  <c r="I246" i="12"/>
  <c r="J246" i="12"/>
  <c r="K246" i="12"/>
  <c r="L246" i="12"/>
  <c r="C247" i="12"/>
  <c r="H247" i="12"/>
  <c r="C248" i="12"/>
  <c r="H248" i="12"/>
  <c r="C249" i="12"/>
  <c r="H249" i="12"/>
  <c r="C250" i="12"/>
  <c r="H250" i="12"/>
  <c r="D252" i="12"/>
  <c r="D251" i="12" s="1"/>
  <c r="E252" i="12"/>
  <c r="F252" i="12"/>
  <c r="F251" i="12" s="1"/>
  <c r="G252" i="12"/>
  <c r="G251" i="12" s="1"/>
  <c r="I252" i="12"/>
  <c r="J252" i="12"/>
  <c r="J251" i="12" s="1"/>
  <c r="K252" i="12"/>
  <c r="K251" i="12" s="1"/>
  <c r="L252" i="12"/>
  <c r="L251" i="12" s="1"/>
  <c r="C253" i="12"/>
  <c r="H253" i="12"/>
  <c r="C254" i="12"/>
  <c r="H254" i="12"/>
  <c r="C255" i="12"/>
  <c r="H255" i="12"/>
  <c r="C256" i="12"/>
  <c r="H256" i="12"/>
  <c r="C257" i="12"/>
  <c r="H257" i="12"/>
  <c r="D259" i="12"/>
  <c r="E259" i="12"/>
  <c r="F259" i="12"/>
  <c r="F258" i="12" s="1"/>
  <c r="G259" i="12"/>
  <c r="G258" i="12" s="1"/>
  <c r="I259" i="12"/>
  <c r="J259" i="12"/>
  <c r="K259" i="12"/>
  <c r="L259" i="12"/>
  <c r="C260" i="12"/>
  <c r="H260" i="12"/>
  <c r="C261" i="12"/>
  <c r="H261" i="12"/>
  <c r="C262" i="12"/>
  <c r="H262" i="12"/>
  <c r="D263" i="12"/>
  <c r="E263" i="12"/>
  <c r="F263" i="12"/>
  <c r="G263" i="12"/>
  <c r="I263" i="12"/>
  <c r="J263" i="12"/>
  <c r="J258" i="12" s="1"/>
  <c r="K263" i="12"/>
  <c r="L263" i="12"/>
  <c r="C264" i="12"/>
  <c r="H264" i="12"/>
  <c r="C265" i="12"/>
  <c r="H265" i="12"/>
  <c r="C266" i="12"/>
  <c r="H266" i="12"/>
  <c r="C267" i="12"/>
  <c r="H267" i="12"/>
  <c r="C270" i="12"/>
  <c r="H270" i="12"/>
  <c r="D271" i="12"/>
  <c r="E271" i="12"/>
  <c r="F271" i="12"/>
  <c r="G271" i="12"/>
  <c r="G269" i="12" s="1"/>
  <c r="I271" i="12"/>
  <c r="J271" i="12"/>
  <c r="K271" i="12"/>
  <c r="L271" i="12"/>
  <c r="L269" i="12" s="1"/>
  <c r="C272" i="12"/>
  <c r="H272" i="12"/>
  <c r="C273" i="12"/>
  <c r="H273" i="12"/>
  <c r="C274" i="12"/>
  <c r="H274" i="12"/>
  <c r="D275" i="12"/>
  <c r="E275" i="12"/>
  <c r="F275" i="12"/>
  <c r="G275" i="12"/>
  <c r="I275" i="12"/>
  <c r="J275" i="12"/>
  <c r="K275" i="12"/>
  <c r="L275" i="12"/>
  <c r="C276" i="12"/>
  <c r="H276" i="12"/>
  <c r="C277" i="12"/>
  <c r="H277" i="12"/>
  <c r="C278" i="12"/>
  <c r="H278" i="12"/>
  <c r="D279" i="12"/>
  <c r="E279" i="12"/>
  <c r="F279" i="12"/>
  <c r="G279" i="12"/>
  <c r="I279" i="12"/>
  <c r="J279" i="12"/>
  <c r="K279" i="12"/>
  <c r="L279" i="12"/>
  <c r="C280" i="12"/>
  <c r="H280" i="12"/>
  <c r="D281" i="12"/>
  <c r="E281" i="12"/>
  <c r="F281" i="12"/>
  <c r="G281" i="12"/>
  <c r="I281" i="12"/>
  <c r="J281" i="12"/>
  <c r="K281" i="12"/>
  <c r="L281" i="12"/>
  <c r="C282" i="12"/>
  <c r="H282" i="12"/>
  <c r="C283" i="12"/>
  <c r="H283" i="12"/>
  <c r="D287" i="12"/>
  <c r="E287" i="12"/>
  <c r="E286" i="12" s="1"/>
  <c r="G287" i="12"/>
  <c r="J287" i="12"/>
  <c r="L287" i="12"/>
  <c r="D288" i="12"/>
  <c r="E288" i="12"/>
  <c r="F288" i="12"/>
  <c r="G288" i="12"/>
  <c r="I288" i="12"/>
  <c r="J288" i="12"/>
  <c r="K288" i="12"/>
  <c r="L288" i="12"/>
  <c r="C289" i="12"/>
  <c r="H289" i="12"/>
  <c r="C290" i="12"/>
  <c r="H290" i="12"/>
  <c r="C291" i="12"/>
  <c r="H291" i="12"/>
  <c r="C292" i="12"/>
  <c r="H292" i="12"/>
  <c r="C293" i="12"/>
  <c r="H293" i="12"/>
  <c r="C294" i="12"/>
  <c r="H294" i="12"/>
  <c r="C295" i="12"/>
  <c r="H295" i="12"/>
  <c r="C296" i="12"/>
  <c r="H296" i="12"/>
  <c r="C269" i="4" l="1"/>
  <c r="G230" i="4"/>
  <c r="G194" i="4" s="1"/>
  <c r="E230" i="4"/>
  <c r="E194" i="4" s="1"/>
  <c r="C83" i="4"/>
  <c r="C130" i="4"/>
  <c r="C173" i="4"/>
  <c r="C204" i="4"/>
  <c r="F204" i="12"/>
  <c r="J286" i="12"/>
  <c r="C238" i="12"/>
  <c r="H233" i="12"/>
  <c r="H179" i="12"/>
  <c r="J174" i="12"/>
  <c r="J173" i="12" s="1"/>
  <c r="E174" i="12"/>
  <c r="E173" i="12" s="1"/>
  <c r="C122" i="12"/>
  <c r="H116" i="12"/>
  <c r="C95" i="12"/>
  <c r="C43" i="12"/>
  <c r="G21" i="12"/>
  <c r="C160" i="12"/>
  <c r="C136" i="12"/>
  <c r="J76" i="12"/>
  <c r="K287" i="12"/>
  <c r="K286" i="12" s="1"/>
  <c r="F287" i="12"/>
  <c r="G286" i="12"/>
  <c r="H279" i="12"/>
  <c r="C263" i="12"/>
  <c r="H58" i="12"/>
  <c r="C57" i="12"/>
  <c r="K54" i="12"/>
  <c r="G51" i="4"/>
  <c r="F50" i="4"/>
  <c r="F285" i="4"/>
  <c r="D75" i="4"/>
  <c r="C75" i="4" s="1"/>
  <c r="C76" i="4"/>
  <c r="D284" i="4"/>
  <c r="C287" i="4"/>
  <c r="C286" i="4" s="1"/>
  <c r="D53" i="4"/>
  <c r="C54" i="4"/>
  <c r="E187" i="4"/>
  <c r="E52" i="4" s="1"/>
  <c r="E51" i="4" s="1"/>
  <c r="D194" i="4"/>
  <c r="C195" i="4"/>
  <c r="F284" i="4"/>
  <c r="E284" i="4"/>
  <c r="G268" i="12"/>
  <c r="E130" i="12"/>
  <c r="K83" i="12"/>
  <c r="I286" i="12"/>
  <c r="D286" i="12"/>
  <c r="C275" i="12"/>
  <c r="K269" i="12"/>
  <c r="K268" i="12" s="1"/>
  <c r="F269" i="12"/>
  <c r="F268" i="12" s="1"/>
  <c r="H263" i="12"/>
  <c r="K258" i="12"/>
  <c r="K230" i="12" s="1"/>
  <c r="C235" i="12"/>
  <c r="K231" i="12"/>
  <c r="J204" i="12"/>
  <c r="C216" i="12"/>
  <c r="E204" i="12"/>
  <c r="H198" i="12"/>
  <c r="K187" i="12"/>
  <c r="F187" i="12"/>
  <c r="I174" i="12"/>
  <c r="C151" i="12"/>
  <c r="H144" i="12"/>
  <c r="C141" i="12"/>
  <c r="I130" i="12"/>
  <c r="L83" i="12"/>
  <c r="J83" i="12"/>
  <c r="E83" i="12"/>
  <c r="E75" i="12" s="1"/>
  <c r="E76" i="12"/>
  <c r="H67" i="12"/>
  <c r="C69" i="12"/>
  <c r="D67" i="12"/>
  <c r="C58" i="12"/>
  <c r="J54" i="12"/>
  <c r="J53" i="12" s="1"/>
  <c r="E54" i="12"/>
  <c r="E53" i="12" s="1"/>
  <c r="J21" i="12"/>
  <c r="H288" i="12"/>
  <c r="G231" i="12"/>
  <c r="G230" i="12" s="1"/>
  <c r="J195" i="12"/>
  <c r="J130" i="12"/>
  <c r="J75" i="12" s="1"/>
  <c r="F27" i="12"/>
  <c r="C27" i="12" s="1"/>
  <c r="L286" i="12"/>
  <c r="H275" i="12"/>
  <c r="J269" i="12"/>
  <c r="J268" i="12" s="1"/>
  <c r="E269" i="12"/>
  <c r="E268" i="12" s="1"/>
  <c r="C259" i="12"/>
  <c r="C246" i="12"/>
  <c r="H235" i="12"/>
  <c r="E231" i="12"/>
  <c r="L231" i="12"/>
  <c r="C227" i="12"/>
  <c r="I204" i="12"/>
  <c r="H204" i="12" s="1"/>
  <c r="C184" i="12"/>
  <c r="G174" i="12"/>
  <c r="G173" i="12" s="1"/>
  <c r="H151" i="12"/>
  <c r="H141" i="12"/>
  <c r="G130" i="12"/>
  <c r="H122" i="12"/>
  <c r="C116" i="12"/>
  <c r="H112" i="12"/>
  <c r="C103" i="12"/>
  <c r="C89" i="12"/>
  <c r="I83" i="12"/>
  <c r="C84" i="12"/>
  <c r="H80" i="12"/>
  <c r="I76" i="12"/>
  <c r="H69" i="12"/>
  <c r="K27" i="12"/>
  <c r="H27" i="12" s="1"/>
  <c r="L268" i="12"/>
  <c r="K204" i="12"/>
  <c r="H191" i="12"/>
  <c r="K76" i="12"/>
  <c r="C288" i="12"/>
  <c r="F286" i="12"/>
  <c r="C279" i="12"/>
  <c r="I269" i="12"/>
  <c r="C271" i="12"/>
  <c r="I258" i="12"/>
  <c r="I231" i="12"/>
  <c r="C233" i="12"/>
  <c r="H227" i="12"/>
  <c r="L204" i="12"/>
  <c r="L195" i="12" s="1"/>
  <c r="G204" i="12"/>
  <c r="G195" i="12" s="1"/>
  <c r="K195" i="12"/>
  <c r="F195" i="12"/>
  <c r="I187" i="12"/>
  <c r="C179" i="12"/>
  <c r="K174" i="12"/>
  <c r="K173" i="12" s="1"/>
  <c r="H165" i="12"/>
  <c r="K130" i="12"/>
  <c r="H103" i="12"/>
  <c r="H89" i="12"/>
  <c r="G83" i="12"/>
  <c r="L76" i="12"/>
  <c r="G76" i="12"/>
  <c r="G75" i="12" s="1"/>
  <c r="L54" i="12"/>
  <c r="L53" i="12" s="1"/>
  <c r="H43" i="12"/>
  <c r="H28" i="12"/>
  <c r="L21" i="12"/>
  <c r="H271" i="12"/>
  <c r="D269" i="12"/>
  <c r="E258" i="12"/>
  <c r="H95" i="12"/>
  <c r="C67" i="12"/>
  <c r="I21" i="12"/>
  <c r="H22" i="12"/>
  <c r="C281" i="12"/>
  <c r="L258" i="12"/>
  <c r="H259" i="12"/>
  <c r="D258" i="12"/>
  <c r="E251" i="12"/>
  <c r="C252" i="12"/>
  <c r="H238" i="12"/>
  <c r="H216" i="12"/>
  <c r="C198" i="12"/>
  <c r="G187" i="12"/>
  <c r="F173" i="12"/>
  <c r="H136" i="12"/>
  <c r="F83" i="12"/>
  <c r="F75" i="12" s="1"/>
  <c r="I54" i="12"/>
  <c r="H55" i="12"/>
  <c r="K53" i="12"/>
  <c r="K21" i="12"/>
  <c r="I251" i="12"/>
  <c r="H251" i="12" s="1"/>
  <c r="H252" i="12"/>
  <c r="D231" i="12"/>
  <c r="H205" i="12"/>
  <c r="D204" i="12"/>
  <c r="C205" i="12"/>
  <c r="I173" i="12"/>
  <c r="L130" i="12"/>
  <c r="H131" i="12"/>
  <c r="D130" i="12"/>
  <c r="C131" i="12"/>
  <c r="D83" i="12"/>
  <c r="C80" i="12"/>
  <c r="I75" i="12"/>
  <c r="H76" i="12"/>
  <c r="D54" i="12"/>
  <c r="C55" i="12"/>
  <c r="G53" i="12"/>
  <c r="F21" i="12"/>
  <c r="H281" i="12"/>
  <c r="C251" i="12"/>
  <c r="H246" i="12"/>
  <c r="J231" i="12"/>
  <c r="J230" i="12" s="1"/>
  <c r="F231" i="12"/>
  <c r="F230" i="12" s="1"/>
  <c r="J187" i="12"/>
  <c r="E187" i="12"/>
  <c r="D187" i="12"/>
  <c r="H184" i="12"/>
  <c r="L174" i="12"/>
  <c r="L173" i="12" s="1"/>
  <c r="H175" i="12"/>
  <c r="D174" i="12"/>
  <c r="C175" i="12"/>
  <c r="C165" i="12"/>
  <c r="H160" i="12"/>
  <c r="C144" i="12"/>
  <c r="C112" i="12"/>
  <c r="H77" i="12"/>
  <c r="D76" i="12"/>
  <c r="C77" i="12"/>
  <c r="F54" i="12"/>
  <c r="F53" i="12" s="1"/>
  <c r="E21" i="12"/>
  <c r="C21" i="12" s="1"/>
  <c r="C22" i="12"/>
  <c r="C287" i="12" s="1"/>
  <c r="C286" i="12" s="1"/>
  <c r="I196" i="12"/>
  <c r="E196" i="12"/>
  <c r="E195" i="12" s="1"/>
  <c r="H192" i="12"/>
  <c r="H188" i="12"/>
  <c r="H166" i="12"/>
  <c r="H84" i="12"/>
  <c r="C192" i="12"/>
  <c r="C188" i="12"/>
  <c r="C166" i="12"/>
  <c r="C194" i="4" l="1"/>
  <c r="C230" i="4"/>
  <c r="G284" i="4"/>
  <c r="C130" i="12"/>
  <c r="E230" i="12"/>
  <c r="E194" i="12" s="1"/>
  <c r="E51" i="12" s="1"/>
  <c r="C204" i="12"/>
  <c r="F194" i="12"/>
  <c r="E52" i="12"/>
  <c r="J284" i="12"/>
  <c r="H130" i="12"/>
  <c r="L75" i="12"/>
  <c r="L52" i="12"/>
  <c r="H269" i="12"/>
  <c r="E50" i="4"/>
  <c r="E285" i="4"/>
  <c r="G50" i="4"/>
  <c r="G285" i="4"/>
  <c r="C187" i="4"/>
  <c r="C284" i="4" s="1"/>
  <c r="D52" i="4"/>
  <c r="C53" i="4"/>
  <c r="H187" i="12"/>
  <c r="F284" i="12"/>
  <c r="K75" i="12"/>
  <c r="K284" i="12" s="1"/>
  <c r="H75" i="12"/>
  <c r="G194" i="12"/>
  <c r="K194" i="12"/>
  <c r="K52" i="12"/>
  <c r="L230" i="12"/>
  <c r="L284" i="12" s="1"/>
  <c r="I268" i="12"/>
  <c r="H268" i="12" s="1"/>
  <c r="H83" i="12"/>
  <c r="I230" i="12"/>
  <c r="H174" i="12"/>
  <c r="E284" i="12"/>
  <c r="J52" i="12"/>
  <c r="H173" i="12"/>
  <c r="H21" i="12"/>
  <c r="D268" i="12"/>
  <c r="C269" i="12"/>
  <c r="H231" i="12"/>
  <c r="F52" i="12"/>
  <c r="F51" i="12" s="1"/>
  <c r="D53" i="12"/>
  <c r="C54" i="12"/>
  <c r="C196" i="12"/>
  <c r="D230" i="12"/>
  <c r="C231" i="12"/>
  <c r="H258" i="12"/>
  <c r="G284" i="12"/>
  <c r="I195" i="12"/>
  <c r="H196" i="12"/>
  <c r="C174" i="12"/>
  <c r="D173" i="12"/>
  <c r="C173" i="12" s="1"/>
  <c r="C187" i="12"/>
  <c r="G52" i="12"/>
  <c r="G51" i="12" s="1"/>
  <c r="C83" i="12"/>
  <c r="H54" i="12"/>
  <c r="I53" i="12"/>
  <c r="C258" i="12"/>
  <c r="D195" i="12"/>
  <c r="C76" i="12"/>
  <c r="D75" i="12"/>
  <c r="C75" i="12" s="1"/>
  <c r="H230" i="12"/>
  <c r="H287" i="12"/>
  <c r="H286" i="12" s="1"/>
  <c r="J194" i="12"/>
  <c r="C230" i="12" l="1"/>
  <c r="L194" i="12"/>
  <c r="L51" i="12" s="1"/>
  <c r="L50" i="12" s="1"/>
  <c r="J51" i="12"/>
  <c r="K51" i="12"/>
  <c r="K285" i="12" s="1"/>
  <c r="D51" i="4"/>
  <c r="C52" i="4"/>
  <c r="E50" i="12"/>
  <c r="E285" i="12"/>
  <c r="I52" i="12"/>
  <c r="H53" i="12"/>
  <c r="I194" i="12"/>
  <c r="H195" i="12"/>
  <c r="D52" i="12"/>
  <c r="C53" i="12"/>
  <c r="I284" i="12"/>
  <c r="F50" i="12"/>
  <c r="F285" i="12"/>
  <c r="K50" i="12"/>
  <c r="D194" i="12"/>
  <c r="C194" i="12" s="1"/>
  <c r="C195" i="12"/>
  <c r="C268" i="12"/>
  <c r="D284" i="12"/>
  <c r="J50" i="12"/>
  <c r="J285" i="12"/>
  <c r="G285" i="12"/>
  <c r="G50" i="12"/>
  <c r="L285" i="12" l="1"/>
  <c r="H284" i="12"/>
  <c r="H194" i="12"/>
  <c r="D285" i="4"/>
  <c r="C285" i="4" s="1"/>
  <c r="D50" i="4"/>
  <c r="C50" i="4" s="1"/>
  <c r="C51" i="4"/>
  <c r="D51" i="12"/>
  <c r="C52" i="12"/>
  <c r="H52" i="12"/>
  <c r="I51" i="12"/>
  <c r="C284" i="12"/>
  <c r="I50" i="12" l="1"/>
  <c r="H50" i="12" s="1"/>
  <c r="H51" i="12"/>
  <c r="I285" i="12"/>
  <c r="H285" i="12" s="1"/>
  <c r="D50" i="12"/>
  <c r="C50" i="12" s="1"/>
  <c r="C51" i="12"/>
  <c r="D285" i="12"/>
  <c r="C285" i="12" s="1"/>
  <c r="D22" i="11" l="1"/>
  <c r="E22" i="11"/>
  <c r="F22" i="11"/>
  <c r="G22" i="11"/>
  <c r="I22" i="11"/>
  <c r="J22" i="11"/>
  <c r="K22" i="11"/>
  <c r="L22" i="11"/>
  <c r="C23" i="11"/>
  <c r="H23" i="11"/>
  <c r="C24" i="11"/>
  <c r="H24" i="11"/>
  <c r="C26" i="11"/>
  <c r="H26" i="11"/>
  <c r="F28" i="11"/>
  <c r="C28" i="11" s="1"/>
  <c r="H28" i="11"/>
  <c r="K28" i="11"/>
  <c r="C29" i="11"/>
  <c r="H29" i="11"/>
  <c r="C30" i="11"/>
  <c r="H30" i="11"/>
  <c r="C31" i="11"/>
  <c r="H31" i="11"/>
  <c r="C32" i="11"/>
  <c r="F32" i="11"/>
  <c r="K32" i="11"/>
  <c r="H32" i="11" s="1"/>
  <c r="C33" i="11"/>
  <c r="H33" i="11"/>
  <c r="F34" i="11"/>
  <c r="C34" i="11" s="1"/>
  <c r="K34" i="11"/>
  <c r="H34" i="11" s="1"/>
  <c r="C35" i="11"/>
  <c r="H35" i="11"/>
  <c r="C36" i="11"/>
  <c r="H36" i="11"/>
  <c r="F37" i="11"/>
  <c r="C37" i="11" s="1"/>
  <c r="H37" i="11"/>
  <c r="K37" i="11"/>
  <c r="C38" i="11"/>
  <c r="H38" i="11"/>
  <c r="C39" i="11"/>
  <c r="H39" i="11"/>
  <c r="C40" i="11"/>
  <c r="H40" i="11"/>
  <c r="C41" i="11"/>
  <c r="H41" i="11"/>
  <c r="C42" i="11"/>
  <c r="H42" i="11"/>
  <c r="D43" i="11"/>
  <c r="E43" i="11"/>
  <c r="F43" i="11"/>
  <c r="I43" i="11"/>
  <c r="J43" i="11"/>
  <c r="H43" i="11" s="1"/>
  <c r="K43" i="11"/>
  <c r="C44" i="11"/>
  <c r="H44" i="11"/>
  <c r="G45" i="11"/>
  <c r="C45" i="11" s="1"/>
  <c r="L45" i="11"/>
  <c r="H45" i="11" s="1"/>
  <c r="C46" i="11"/>
  <c r="H46" i="11"/>
  <c r="C47" i="11"/>
  <c r="H47" i="11"/>
  <c r="D55" i="11"/>
  <c r="E55" i="11"/>
  <c r="F55" i="11"/>
  <c r="G55" i="11"/>
  <c r="I55" i="11"/>
  <c r="J55" i="11"/>
  <c r="K55" i="11"/>
  <c r="L55" i="11"/>
  <c r="C56" i="11"/>
  <c r="H56" i="11"/>
  <c r="C57" i="11"/>
  <c r="H57" i="11"/>
  <c r="D58" i="11"/>
  <c r="E58" i="11"/>
  <c r="F58" i="11"/>
  <c r="G58" i="11"/>
  <c r="I58" i="11"/>
  <c r="J58" i="11"/>
  <c r="K58" i="11"/>
  <c r="L58" i="11"/>
  <c r="L54" i="11" s="1"/>
  <c r="C59" i="11"/>
  <c r="H59" i="11"/>
  <c r="C60" i="11"/>
  <c r="H60" i="11"/>
  <c r="C61" i="11"/>
  <c r="H61" i="11"/>
  <c r="C62" i="11"/>
  <c r="H62" i="11"/>
  <c r="C63" i="11"/>
  <c r="H63" i="11"/>
  <c r="C64" i="11"/>
  <c r="H64" i="11"/>
  <c r="C65" i="11"/>
  <c r="H65" i="11"/>
  <c r="C66" i="11"/>
  <c r="H66" i="11"/>
  <c r="C68" i="11"/>
  <c r="H68" i="11"/>
  <c r="D69" i="11"/>
  <c r="D67" i="11" s="1"/>
  <c r="E69" i="11"/>
  <c r="F69" i="11"/>
  <c r="F67" i="11" s="1"/>
  <c r="G69" i="11"/>
  <c r="G67" i="11" s="1"/>
  <c r="I69" i="11"/>
  <c r="J69" i="11"/>
  <c r="J67" i="11" s="1"/>
  <c r="K69" i="11"/>
  <c r="K67" i="11" s="1"/>
  <c r="L69" i="11"/>
  <c r="L67" i="11" s="1"/>
  <c r="C70" i="11"/>
  <c r="H70" i="11"/>
  <c r="C71" i="11"/>
  <c r="H71" i="11"/>
  <c r="C72" i="11"/>
  <c r="H72" i="11"/>
  <c r="C73" i="11"/>
  <c r="H73" i="11"/>
  <c r="C74" i="11"/>
  <c r="H74" i="11"/>
  <c r="D77" i="11"/>
  <c r="E77" i="11"/>
  <c r="F77" i="11"/>
  <c r="G77" i="11"/>
  <c r="I77" i="11"/>
  <c r="J77" i="11"/>
  <c r="K77" i="11"/>
  <c r="L77" i="11"/>
  <c r="C78" i="11"/>
  <c r="H78" i="11"/>
  <c r="C79" i="11"/>
  <c r="H79" i="11"/>
  <c r="D80" i="11"/>
  <c r="E80" i="11"/>
  <c r="F80" i="11"/>
  <c r="G80" i="11"/>
  <c r="I80" i="11"/>
  <c r="J80" i="11"/>
  <c r="K80" i="11"/>
  <c r="L80" i="11"/>
  <c r="L76" i="11" s="1"/>
  <c r="C81" i="11"/>
  <c r="H81" i="11"/>
  <c r="C82" i="11"/>
  <c r="H82" i="11"/>
  <c r="D84" i="11"/>
  <c r="E84" i="11"/>
  <c r="F84" i="11"/>
  <c r="G84" i="11"/>
  <c r="I84" i="11"/>
  <c r="J84" i="11"/>
  <c r="K84" i="11"/>
  <c r="L84" i="11"/>
  <c r="C85" i="11"/>
  <c r="H85" i="11"/>
  <c r="C86" i="11"/>
  <c r="H86" i="11"/>
  <c r="C87" i="11"/>
  <c r="H87" i="11"/>
  <c r="C88" i="11"/>
  <c r="H88" i="11"/>
  <c r="D89" i="11"/>
  <c r="E89" i="11"/>
  <c r="F89" i="11"/>
  <c r="G89" i="11"/>
  <c r="I89" i="11"/>
  <c r="J89" i="11"/>
  <c r="K89" i="11"/>
  <c r="L89" i="11"/>
  <c r="C90" i="11"/>
  <c r="H90" i="11"/>
  <c r="C91" i="11"/>
  <c r="H91" i="11"/>
  <c r="C92" i="11"/>
  <c r="H92" i="11"/>
  <c r="C93" i="11"/>
  <c r="H93" i="11"/>
  <c r="C94" i="11"/>
  <c r="H94" i="11"/>
  <c r="D95" i="11"/>
  <c r="E95" i="11"/>
  <c r="F95" i="11"/>
  <c r="G95" i="11"/>
  <c r="I95" i="11"/>
  <c r="J95" i="11"/>
  <c r="K95" i="11"/>
  <c r="L95" i="11"/>
  <c r="C96" i="11"/>
  <c r="H96" i="11"/>
  <c r="C97" i="11"/>
  <c r="H97" i="11"/>
  <c r="C98" i="11"/>
  <c r="H98" i="11"/>
  <c r="C99" i="11"/>
  <c r="H99" i="11"/>
  <c r="C100" i="11"/>
  <c r="H100" i="11"/>
  <c r="C101" i="11"/>
  <c r="H101" i="11"/>
  <c r="C102" i="11"/>
  <c r="H102" i="11"/>
  <c r="D103" i="11"/>
  <c r="E103" i="11"/>
  <c r="F103" i="11"/>
  <c r="G103" i="11"/>
  <c r="I103" i="11"/>
  <c r="J103" i="11"/>
  <c r="K103" i="11"/>
  <c r="L103" i="11"/>
  <c r="C104" i="11"/>
  <c r="H104" i="11"/>
  <c r="C105" i="11"/>
  <c r="H105" i="11"/>
  <c r="C106" i="11"/>
  <c r="H106" i="11"/>
  <c r="C107" i="11"/>
  <c r="H107" i="11"/>
  <c r="C108" i="11"/>
  <c r="H108" i="11"/>
  <c r="C109" i="11"/>
  <c r="H109" i="11"/>
  <c r="C110" i="11"/>
  <c r="H110" i="11"/>
  <c r="C111" i="11"/>
  <c r="H111" i="11"/>
  <c r="D112" i="11"/>
  <c r="E112" i="11"/>
  <c r="F112" i="11"/>
  <c r="G112" i="11"/>
  <c r="I112" i="11"/>
  <c r="J112" i="11"/>
  <c r="K112" i="11"/>
  <c r="L112" i="11"/>
  <c r="C113" i="11"/>
  <c r="H113" i="11"/>
  <c r="C114" i="11"/>
  <c r="H114" i="11"/>
  <c r="C115" i="11"/>
  <c r="H115" i="11"/>
  <c r="D116" i="11"/>
  <c r="E116" i="11"/>
  <c r="F116" i="11"/>
  <c r="G116" i="11"/>
  <c r="I116" i="11"/>
  <c r="J116" i="11"/>
  <c r="K116" i="11"/>
  <c r="L116" i="11"/>
  <c r="C117" i="11"/>
  <c r="H117" i="11"/>
  <c r="C118" i="11"/>
  <c r="H118" i="11"/>
  <c r="C119" i="11"/>
  <c r="H119" i="11"/>
  <c r="C120" i="11"/>
  <c r="H120" i="11"/>
  <c r="C121" i="11"/>
  <c r="H121" i="11"/>
  <c r="D122" i="11"/>
  <c r="E122" i="11"/>
  <c r="F122" i="11"/>
  <c r="G122" i="11"/>
  <c r="I122" i="11"/>
  <c r="J122" i="11"/>
  <c r="K122" i="11"/>
  <c r="L122" i="11"/>
  <c r="C123" i="11"/>
  <c r="H123" i="11"/>
  <c r="C124" i="11"/>
  <c r="H124" i="11"/>
  <c r="C125" i="11"/>
  <c r="H125" i="11"/>
  <c r="C126" i="11"/>
  <c r="H126" i="11"/>
  <c r="C127" i="11"/>
  <c r="H127" i="11"/>
  <c r="D128" i="11"/>
  <c r="E128" i="11"/>
  <c r="F128" i="11"/>
  <c r="G128" i="11"/>
  <c r="I128" i="11"/>
  <c r="J128" i="11"/>
  <c r="K128" i="11"/>
  <c r="L128" i="11"/>
  <c r="C129" i="11"/>
  <c r="C128" i="11" s="1"/>
  <c r="H129" i="11"/>
  <c r="H128" i="11" s="1"/>
  <c r="D131" i="11"/>
  <c r="E131" i="11"/>
  <c r="F131" i="11"/>
  <c r="C131" i="11" s="1"/>
  <c r="G131" i="11"/>
  <c r="I131" i="11"/>
  <c r="J131" i="11"/>
  <c r="K131" i="11"/>
  <c r="L131" i="11"/>
  <c r="C132" i="11"/>
  <c r="H132" i="11"/>
  <c r="C133" i="11"/>
  <c r="H133" i="11"/>
  <c r="C134" i="11"/>
  <c r="H134" i="11"/>
  <c r="C135" i="11"/>
  <c r="H135" i="11"/>
  <c r="D136" i="11"/>
  <c r="E136" i="11"/>
  <c r="F136" i="11"/>
  <c r="G136" i="11"/>
  <c r="I136" i="11"/>
  <c r="J136" i="11"/>
  <c r="K136" i="11"/>
  <c r="L136" i="11"/>
  <c r="C137" i="11"/>
  <c r="H137" i="11"/>
  <c r="C138" i="11"/>
  <c r="H138" i="11"/>
  <c r="C139" i="11"/>
  <c r="H139" i="11"/>
  <c r="C140" i="11"/>
  <c r="H140" i="11"/>
  <c r="D141" i="11"/>
  <c r="E141" i="11"/>
  <c r="F141" i="11"/>
  <c r="C141" i="11" s="1"/>
  <c r="G141" i="11"/>
  <c r="I141" i="11"/>
  <c r="J141" i="11"/>
  <c r="K141" i="11"/>
  <c r="L141" i="11"/>
  <c r="C142" i="11"/>
  <c r="H142" i="11"/>
  <c r="C143" i="11"/>
  <c r="H143" i="11"/>
  <c r="D144" i="11"/>
  <c r="E144" i="11"/>
  <c r="F144" i="11"/>
  <c r="G144" i="11"/>
  <c r="I144" i="11"/>
  <c r="J144" i="11"/>
  <c r="K144" i="11"/>
  <c r="L144" i="11"/>
  <c r="C145" i="11"/>
  <c r="H145" i="11"/>
  <c r="C146" i="11"/>
  <c r="H146" i="11"/>
  <c r="C147" i="11"/>
  <c r="H147" i="11"/>
  <c r="C148" i="11"/>
  <c r="H148" i="11"/>
  <c r="C149" i="11"/>
  <c r="H149" i="11"/>
  <c r="C150" i="11"/>
  <c r="H150" i="11"/>
  <c r="D151" i="11"/>
  <c r="E151" i="11"/>
  <c r="F151" i="11"/>
  <c r="C151" i="11" s="1"/>
  <c r="G151" i="11"/>
  <c r="I151" i="11"/>
  <c r="J151" i="11"/>
  <c r="K151" i="11"/>
  <c r="L151" i="11"/>
  <c r="C152" i="11"/>
  <c r="H152" i="11"/>
  <c r="C153" i="11"/>
  <c r="H153" i="11"/>
  <c r="C154" i="11"/>
  <c r="H154" i="11"/>
  <c r="C155" i="11"/>
  <c r="H155" i="11"/>
  <c r="C156" i="11"/>
  <c r="H156" i="11"/>
  <c r="C157" i="11"/>
  <c r="H157" i="11"/>
  <c r="C158" i="11"/>
  <c r="H158" i="11"/>
  <c r="C159" i="11"/>
  <c r="H159" i="11"/>
  <c r="D160" i="11"/>
  <c r="E160" i="11"/>
  <c r="F160" i="11"/>
  <c r="G160" i="11"/>
  <c r="I160" i="11"/>
  <c r="J160" i="11"/>
  <c r="K160" i="11"/>
  <c r="L160" i="11"/>
  <c r="C161" i="11"/>
  <c r="H161" i="11"/>
  <c r="C162" i="11"/>
  <c r="H162" i="11"/>
  <c r="C163" i="11"/>
  <c r="H163" i="11"/>
  <c r="C164" i="11"/>
  <c r="H164" i="11"/>
  <c r="D166" i="11"/>
  <c r="D165" i="11" s="1"/>
  <c r="E166" i="11"/>
  <c r="E165" i="11" s="1"/>
  <c r="F166" i="11"/>
  <c r="F165" i="11" s="1"/>
  <c r="G166" i="11"/>
  <c r="G165" i="11" s="1"/>
  <c r="I166" i="11"/>
  <c r="I165" i="11" s="1"/>
  <c r="J166" i="11"/>
  <c r="J165" i="11" s="1"/>
  <c r="K166" i="11"/>
  <c r="K165" i="11" s="1"/>
  <c r="L166" i="11"/>
  <c r="L165" i="11" s="1"/>
  <c r="C167" i="11"/>
  <c r="H167" i="11"/>
  <c r="C168" i="11"/>
  <c r="H168" i="11"/>
  <c r="C169" i="11"/>
  <c r="H169" i="11"/>
  <c r="C170" i="11"/>
  <c r="H170" i="11"/>
  <c r="C171" i="11"/>
  <c r="H171" i="11"/>
  <c r="C172" i="11"/>
  <c r="H172" i="11"/>
  <c r="D175" i="11"/>
  <c r="E175" i="11"/>
  <c r="F175" i="11"/>
  <c r="G175" i="11"/>
  <c r="I175" i="11"/>
  <c r="J175" i="11"/>
  <c r="K175" i="11"/>
  <c r="L175" i="11"/>
  <c r="C176" i="11"/>
  <c r="H176" i="11"/>
  <c r="C177" i="11"/>
  <c r="H177" i="11"/>
  <c r="C178" i="11"/>
  <c r="H178" i="11"/>
  <c r="D179" i="11"/>
  <c r="E179" i="11"/>
  <c r="F179" i="11"/>
  <c r="G179" i="11"/>
  <c r="I179" i="11"/>
  <c r="J179" i="11"/>
  <c r="K179" i="11"/>
  <c r="L179" i="11"/>
  <c r="C180" i="11"/>
  <c r="H180" i="11"/>
  <c r="C181" i="11"/>
  <c r="H181" i="11"/>
  <c r="C182" i="11"/>
  <c r="H182" i="11"/>
  <c r="C183" i="11"/>
  <c r="H183" i="11"/>
  <c r="D184" i="11"/>
  <c r="E184" i="11"/>
  <c r="F184" i="11"/>
  <c r="G184" i="11"/>
  <c r="I184" i="11"/>
  <c r="J184" i="11"/>
  <c r="K184" i="11"/>
  <c r="L184" i="11"/>
  <c r="C185" i="11"/>
  <c r="H185" i="11"/>
  <c r="C186" i="11"/>
  <c r="H186" i="11"/>
  <c r="D188" i="11"/>
  <c r="E188" i="11"/>
  <c r="F188" i="11"/>
  <c r="G188" i="11"/>
  <c r="I188" i="11"/>
  <c r="J188" i="11"/>
  <c r="K188" i="11"/>
  <c r="L188" i="11"/>
  <c r="C189" i="11"/>
  <c r="H189" i="11"/>
  <c r="C190" i="11"/>
  <c r="H190" i="11"/>
  <c r="D192" i="11"/>
  <c r="D191" i="11" s="1"/>
  <c r="E192" i="11"/>
  <c r="E191" i="11" s="1"/>
  <c r="F192" i="11"/>
  <c r="F191" i="11" s="1"/>
  <c r="F187" i="11" s="1"/>
  <c r="G192" i="11"/>
  <c r="G191" i="11" s="1"/>
  <c r="G187" i="11" s="1"/>
  <c r="I192" i="11"/>
  <c r="I191" i="11" s="1"/>
  <c r="J192" i="11"/>
  <c r="J191" i="11" s="1"/>
  <c r="J187" i="11" s="1"/>
  <c r="K192" i="11"/>
  <c r="K191" i="11" s="1"/>
  <c r="K187" i="11" s="1"/>
  <c r="L192" i="11"/>
  <c r="L191" i="11" s="1"/>
  <c r="C193" i="11"/>
  <c r="H193" i="11"/>
  <c r="C197" i="11"/>
  <c r="H197" i="11"/>
  <c r="D198" i="11"/>
  <c r="E198" i="11"/>
  <c r="E196" i="11" s="1"/>
  <c r="F198" i="11"/>
  <c r="F196" i="11" s="1"/>
  <c r="G198" i="11"/>
  <c r="G196" i="11" s="1"/>
  <c r="I198" i="11"/>
  <c r="I196" i="11" s="1"/>
  <c r="J198" i="11"/>
  <c r="J196" i="11" s="1"/>
  <c r="K198" i="11"/>
  <c r="K196" i="11" s="1"/>
  <c r="L198" i="11"/>
  <c r="L196" i="11" s="1"/>
  <c r="C199" i="11"/>
  <c r="H199" i="11"/>
  <c r="C200" i="11"/>
  <c r="H200" i="11"/>
  <c r="C201" i="11"/>
  <c r="H201" i="11"/>
  <c r="C202" i="11"/>
  <c r="H202" i="11"/>
  <c r="C203" i="11"/>
  <c r="H203" i="11"/>
  <c r="D205" i="11"/>
  <c r="E205" i="11"/>
  <c r="F205" i="11"/>
  <c r="G205" i="11"/>
  <c r="I205" i="11"/>
  <c r="J205" i="11"/>
  <c r="K205" i="11"/>
  <c r="L205" i="11"/>
  <c r="C206" i="11"/>
  <c r="H206" i="11"/>
  <c r="C207" i="11"/>
  <c r="H207" i="11"/>
  <c r="C208" i="11"/>
  <c r="H208" i="11"/>
  <c r="C209" i="11"/>
  <c r="H209" i="11"/>
  <c r="C210" i="11"/>
  <c r="H210" i="11"/>
  <c r="C211" i="11"/>
  <c r="H211" i="11"/>
  <c r="C212" i="11"/>
  <c r="H212" i="11"/>
  <c r="C213" i="11"/>
  <c r="H213" i="11"/>
  <c r="C214" i="11"/>
  <c r="H214" i="11"/>
  <c r="C215" i="11"/>
  <c r="H215" i="11"/>
  <c r="D216" i="11"/>
  <c r="E216" i="11"/>
  <c r="F216" i="11"/>
  <c r="G216" i="11"/>
  <c r="I216" i="11"/>
  <c r="J216" i="11"/>
  <c r="K216" i="11"/>
  <c r="L216" i="11"/>
  <c r="C217" i="11"/>
  <c r="H217" i="11"/>
  <c r="C218" i="11"/>
  <c r="H218" i="11"/>
  <c r="C219" i="11"/>
  <c r="H219" i="11"/>
  <c r="C220" i="11"/>
  <c r="H220" i="11"/>
  <c r="C221" i="11"/>
  <c r="H221" i="11"/>
  <c r="C222" i="11"/>
  <c r="H222" i="11"/>
  <c r="C223" i="11"/>
  <c r="H223" i="11"/>
  <c r="C224" i="11"/>
  <c r="H224" i="11"/>
  <c r="C225" i="11"/>
  <c r="H225" i="11"/>
  <c r="C226" i="11"/>
  <c r="H226" i="11"/>
  <c r="D227" i="11"/>
  <c r="E227" i="11"/>
  <c r="F227" i="11"/>
  <c r="G227" i="11"/>
  <c r="I227" i="11"/>
  <c r="J227" i="11"/>
  <c r="K227" i="11"/>
  <c r="L227" i="11"/>
  <c r="C228" i="11"/>
  <c r="H228" i="11"/>
  <c r="C229" i="11"/>
  <c r="H229" i="11"/>
  <c r="C232" i="11"/>
  <c r="H232" i="11"/>
  <c r="D233" i="11"/>
  <c r="E233" i="11"/>
  <c r="F233" i="11"/>
  <c r="G233" i="11"/>
  <c r="I233" i="11"/>
  <c r="J233" i="11"/>
  <c r="K233" i="11"/>
  <c r="L233" i="11"/>
  <c r="C234" i="11"/>
  <c r="H234" i="11"/>
  <c r="D235" i="11"/>
  <c r="E235" i="11"/>
  <c r="F235" i="11"/>
  <c r="G235" i="11"/>
  <c r="I235" i="11"/>
  <c r="J235" i="11"/>
  <c r="K235" i="11"/>
  <c r="L235" i="11"/>
  <c r="C236" i="11"/>
  <c r="H236" i="11"/>
  <c r="C237" i="11"/>
  <c r="H237" i="11"/>
  <c r="D238" i="11"/>
  <c r="E238" i="11"/>
  <c r="F238" i="11"/>
  <c r="G238" i="11"/>
  <c r="I238" i="11"/>
  <c r="J238" i="11"/>
  <c r="K238" i="11"/>
  <c r="L238" i="11"/>
  <c r="C239" i="11"/>
  <c r="H239" i="11"/>
  <c r="C240" i="11"/>
  <c r="H240" i="11"/>
  <c r="C241" i="11"/>
  <c r="H241" i="11"/>
  <c r="C242" i="11"/>
  <c r="H242" i="11"/>
  <c r="C243" i="11"/>
  <c r="H243" i="11"/>
  <c r="C244" i="11"/>
  <c r="H244" i="11"/>
  <c r="C245" i="11"/>
  <c r="H245" i="11"/>
  <c r="D246" i="11"/>
  <c r="E246" i="11"/>
  <c r="F246" i="11"/>
  <c r="G246" i="11"/>
  <c r="I246" i="11"/>
  <c r="J246" i="11"/>
  <c r="K246" i="11"/>
  <c r="L246" i="11"/>
  <c r="C247" i="11"/>
  <c r="H247" i="11"/>
  <c r="C248" i="11"/>
  <c r="H248" i="11"/>
  <c r="C249" i="11"/>
  <c r="H249" i="11"/>
  <c r="C250" i="11"/>
  <c r="H250" i="11"/>
  <c r="K251" i="11"/>
  <c r="D252" i="11"/>
  <c r="E252" i="11"/>
  <c r="E251" i="11" s="1"/>
  <c r="F252" i="11"/>
  <c r="F251" i="11" s="1"/>
  <c r="G252" i="11"/>
  <c r="G251" i="11" s="1"/>
  <c r="I252" i="11"/>
  <c r="I251" i="11" s="1"/>
  <c r="J252" i="11"/>
  <c r="J251" i="11" s="1"/>
  <c r="K252" i="11"/>
  <c r="L252" i="11"/>
  <c r="L251" i="11" s="1"/>
  <c r="C253" i="11"/>
  <c r="H253" i="11"/>
  <c r="C254" i="11"/>
  <c r="H254" i="11"/>
  <c r="C255" i="11"/>
  <c r="H255" i="11"/>
  <c r="C256" i="11"/>
  <c r="H256" i="11"/>
  <c r="C257" i="11"/>
  <c r="H257" i="11"/>
  <c r="D259" i="11"/>
  <c r="E259" i="11"/>
  <c r="F259" i="11"/>
  <c r="G259" i="11"/>
  <c r="I259" i="11"/>
  <c r="J259" i="11"/>
  <c r="K259" i="11"/>
  <c r="L259" i="11"/>
  <c r="C260" i="11"/>
  <c r="H260" i="11"/>
  <c r="C261" i="11"/>
  <c r="H261" i="11"/>
  <c r="C262" i="11"/>
  <c r="H262" i="11"/>
  <c r="D263" i="11"/>
  <c r="E263" i="11"/>
  <c r="F263" i="11"/>
  <c r="G263" i="11"/>
  <c r="I263" i="11"/>
  <c r="J263" i="11"/>
  <c r="K263" i="11"/>
  <c r="L263" i="11"/>
  <c r="C264" i="11"/>
  <c r="H264" i="11"/>
  <c r="C265" i="11"/>
  <c r="H265" i="11"/>
  <c r="C266" i="11"/>
  <c r="H266" i="11"/>
  <c r="C267" i="11"/>
  <c r="H267" i="11"/>
  <c r="C270" i="11"/>
  <c r="H270" i="11"/>
  <c r="D271" i="11"/>
  <c r="E271" i="11"/>
  <c r="F271" i="11"/>
  <c r="G271" i="11"/>
  <c r="I271" i="11"/>
  <c r="J271" i="11"/>
  <c r="K271" i="11"/>
  <c r="K269" i="11" s="1"/>
  <c r="L271" i="11"/>
  <c r="C272" i="11"/>
  <c r="H272" i="11"/>
  <c r="C273" i="11"/>
  <c r="H273" i="11"/>
  <c r="C274" i="11"/>
  <c r="H274" i="11"/>
  <c r="D275" i="11"/>
  <c r="E275" i="11"/>
  <c r="F275" i="11"/>
  <c r="G275" i="11"/>
  <c r="I275" i="11"/>
  <c r="J275" i="11"/>
  <c r="K275" i="11"/>
  <c r="L275" i="11"/>
  <c r="C276" i="11"/>
  <c r="H276" i="11"/>
  <c r="C277" i="11"/>
  <c r="H277" i="11"/>
  <c r="C278" i="11"/>
  <c r="H278" i="11"/>
  <c r="D279" i="11"/>
  <c r="E279" i="11"/>
  <c r="F279" i="11"/>
  <c r="G279" i="11"/>
  <c r="I279" i="11"/>
  <c r="J279" i="11"/>
  <c r="K279" i="11"/>
  <c r="L279" i="11"/>
  <c r="C280" i="11"/>
  <c r="H280" i="11"/>
  <c r="D281" i="11"/>
  <c r="E281" i="11"/>
  <c r="F281" i="11"/>
  <c r="G281" i="11"/>
  <c r="I281" i="11"/>
  <c r="J281" i="11"/>
  <c r="K281" i="11"/>
  <c r="L281" i="11"/>
  <c r="C282" i="11"/>
  <c r="H282" i="11"/>
  <c r="C283" i="11"/>
  <c r="H283" i="11"/>
  <c r="D287" i="11"/>
  <c r="E287" i="11"/>
  <c r="I287" i="11"/>
  <c r="J287" i="11"/>
  <c r="D288" i="11"/>
  <c r="E288" i="11"/>
  <c r="F288" i="11"/>
  <c r="G288" i="11"/>
  <c r="I288" i="11"/>
  <c r="J288" i="11"/>
  <c r="K288" i="11"/>
  <c r="L288" i="11"/>
  <c r="C289" i="11"/>
  <c r="H289" i="11"/>
  <c r="C290" i="11"/>
  <c r="H290" i="11"/>
  <c r="C291" i="11"/>
  <c r="H291" i="11"/>
  <c r="C292" i="11"/>
  <c r="H292" i="11"/>
  <c r="C293" i="11"/>
  <c r="H293" i="11"/>
  <c r="C294" i="11"/>
  <c r="H294" i="11"/>
  <c r="C295" i="11"/>
  <c r="H295" i="11"/>
  <c r="C296" i="11"/>
  <c r="H296" i="11"/>
  <c r="D22" i="10"/>
  <c r="E22" i="10"/>
  <c r="F22" i="10"/>
  <c r="G22" i="10"/>
  <c r="G287" i="10" s="1"/>
  <c r="I22" i="10"/>
  <c r="J22" i="10"/>
  <c r="K22" i="10"/>
  <c r="L22" i="10"/>
  <c r="L287" i="10" s="1"/>
  <c r="C23" i="10"/>
  <c r="H23" i="10"/>
  <c r="C24" i="10"/>
  <c r="H24" i="10"/>
  <c r="C26" i="10"/>
  <c r="H26" i="10"/>
  <c r="F28" i="10"/>
  <c r="K28" i="10"/>
  <c r="C29" i="10"/>
  <c r="H29" i="10"/>
  <c r="C30" i="10"/>
  <c r="H30" i="10"/>
  <c r="C31" i="10"/>
  <c r="H31" i="10"/>
  <c r="F32" i="10"/>
  <c r="C32" i="10" s="1"/>
  <c r="H32" i="10"/>
  <c r="K32" i="10"/>
  <c r="C33" i="10"/>
  <c r="H33" i="10"/>
  <c r="C34" i="10"/>
  <c r="F34" i="10"/>
  <c r="K34" i="10"/>
  <c r="H34" i="10" s="1"/>
  <c r="C35" i="10"/>
  <c r="H35" i="10"/>
  <c r="C36" i="10"/>
  <c r="H36" i="10"/>
  <c r="F37" i="10"/>
  <c r="C37" i="10" s="1"/>
  <c r="K37" i="10"/>
  <c r="H37" i="10" s="1"/>
  <c r="C38" i="10"/>
  <c r="H38" i="10"/>
  <c r="C39" i="10"/>
  <c r="H39" i="10"/>
  <c r="C40" i="10"/>
  <c r="H40" i="10"/>
  <c r="C41" i="10"/>
  <c r="H41" i="10"/>
  <c r="C42" i="10"/>
  <c r="H42" i="10"/>
  <c r="D43" i="10"/>
  <c r="E43" i="10"/>
  <c r="F43" i="10"/>
  <c r="I43" i="10"/>
  <c r="J43" i="10"/>
  <c r="K43" i="10"/>
  <c r="C44" i="10"/>
  <c r="H44" i="10"/>
  <c r="G45" i="10"/>
  <c r="C45" i="10" s="1"/>
  <c r="L45" i="10"/>
  <c r="H45" i="10" s="1"/>
  <c r="C46" i="10"/>
  <c r="H46" i="10"/>
  <c r="C47" i="10"/>
  <c r="H47" i="10"/>
  <c r="D55" i="10"/>
  <c r="E55" i="10"/>
  <c r="F55" i="10"/>
  <c r="G55" i="10"/>
  <c r="I55" i="10"/>
  <c r="J55" i="10"/>
  <c r="K55" i="10"/>
  <c r="L55" i="10"/>
  <c r="C56" i="10"/>
  <c r="H56" i="10"/>
  <c r="C57" i="10"/>
  <c r="H57" i="10"/>
  <c r="D58" i="10"/>
  <c r="D54" i="10" s="1"/>
  <c r="E58" i="10"/>
  <c r="F58" i="10"/>
  <c r="G58" i="10"/>
  <c r="G54" i="10" s="1"/>
  <c r="I58" i="10"/>
  <c r="J58" i="10"/>
  <c r="K58" i="10"/>
  <c r="K54" i="10" s="1"/>
  <c r="L58" i="10"/>
  <c r="L54" i="10" s="1"/>
  <c r="C59" i="10"/>
  <c r="H59" i="10"/>
  <c r="C60" i="10"/>
  <c r="H60" i="10"/>
  <c r="C61" i="10"/>
  <c r="H61" i="10"/>
  <c r="C62" i="10"/>
  <c r="H62" i="10"/>
  <c r="C63" i="10"/>
  <c r="H63" i="10"/>
  <c r="C64" i="10"/>
  <c r="H64" i="10"/>
  <c r="C65" i="10"/>
  <c r="H65" i="10"/>
  <c r="C66" i="10"/>
  <c r="H66" i="10"/>
  <c r="C68" i="10"/>
  <c r="H68" i="10"/>
  <c r="D69" i="10"/>
  <c r="D67" i="10" s="1"/>
  <c r="E69" i="10"/>
  <c r="E67" i="10" s="1"/>
  <c r="F69" i="10"/>
  <c r="F67" i="10" s="1"/>
  <c r="G69" i="10"/>
  <c r="G67" i="10" s="1"/>
  <c r="I69" i="10"/>
  <c r="J69" i="10"/>
  <c r="J67" i="10" s="1"/>
  <c r="K69" i="10"/>
  <c r="K67" i="10" s="1"/>
  <c r="L69" i="10"/>
  <c r="L67" i="10" s="1"/>
  <c r="C70" i="10"/>
  <c r="H70" i="10"/>
  <c r="C71" i="10"/>
  <c r="H71" i="10"/>
  <c r="C72" i="10"/>
  <c r="H72" i="10"/>
  <c r="C73" i="10"/>
  <c r="H73" i="10"/>
  <c r="C74" i="10"/>
  <c r="H74" i="10"/>
  <c r="D77" i="10"/>
  <c r="E77" i="10"/>
  <c r="F77" i="10"/>
  <c r="G77" i="10"/>
  <c r="I77" i="10"/>
  <c r="J77" i="10"/>
  <c r="K77" i="10"/>
  <c r="L77" i="10"/>
  <c r="C78" i="10"/>
  <c r="H78" i="10"/>
  <c r="C79" i="10"/>
  <c r="H79" i="10"/>
  <c r="D80" i="10"/>
  <c r="D76" i="10" s="1"/>
  <c r="E80" i="10"/>
  <c r="F80" i="10"/>
  <c r="G80" i="10"/>
  <c r="G76" i="10" s="1"/>
  <c r="I80" i="10"/>
  <c r="J80" i="10"/>
  <c r="K80" i="10"/>
  <c r="K76" i="10" s="1"/>
  <c r="L80" i="10"/>
  <c r="L76" i="10" s="1"/>
  <c r="C81" i="10"/>
  <c r="H81" i="10"/>
  <c r="C82" i="10"/>
  <c r="H82" i="10"/>
  <c r="D84" i="10"/>
  <c r="E84" i="10"/>
  <c r="F84" i="10"/>
  <c r="G84" i="10"/>
  <c r="I84" i="10"/>
  <c r="J84" i="10"/>
  <c r="K84" i="10"/>
  <c r="L84" i="10"/>
  <c r="C85" i="10"/>
  <c r="H85" i="10"/>
  <c r="C86" i="10"/>
  <c r="H86" i="10"/>
  <c r="C87" i="10"/>
  <c r="H87" i="10"/>
  <c r="C88" i="10"/>
  <c r="H88" i="10"/>
  <c r="D89" i="10"/>
  <c r="E89" i="10"/>
  <c r="F89" i="10"/>
  <c r="G89" i="10"/>
  <c r="I89" i="10"/>
  <c r="J89" i="10"/>
  <c r="K89" i="10"/>
  <c r="L89" i="10"/>
  <c r="C90" i="10"/>
  <c r="H90" i="10"/>
  <c r="C91" i="10"/>
  <c r="H91" i="10"/>
  <c r="C92" i="10"/>
  <c r="H92" i="10"/>
  <c r="C93" i="10"/>
  <c r="H93" i="10"/>
  <c r="C94" i="10"/>
  <c r="H94" i="10"/>
  <c r="D95" i="10"/>
  <c r="E95" i="10"/>
  <c r="F95" i="10"/>
  <c r="G95" i="10"/>
  <c r="I95" i="10"/>
  <c r="J95" i="10"/>
  <c r="K95" i="10"/>
  <c r="L95" i="10"/>
  <c r="C96" i="10"/>
  <c r="H96" i="10"/>
  <c r="C97" i="10"/>
  <c r="H97" i="10"/>
  <c r="C98" i="10"/>
  <c r="H98" i="10"/>
  <c r="C99" i="10"/>
  <c r="H99" i="10"/>
  <c r="C100" i="10"/>
  <c r="H100" i="10"/>
  <c r="C101" i="10"/>
  <c r="H101" i="10"/>
  <c r="C102" i="10"/>
  <c r="H102" i="10"/>
  <c r="D103" i="10"/>
  <c r="E103" i="10"/>
  <c r="F103" i="10"/>
  <c r="G103" i="10"/>
  <c r="I103" i="10"/>
  <c r="J103" i="10"/>
  <c r="K103" i="10"/>
  <c r="L103" i="10"/>
  <c r="C104" i="10"/>
  <c r="H104" i="10"/>
  <c r="C105" i="10"/>
  <c r="H105" i="10"/>
  <c r="C106" i="10"/>
  <c r="H106" i="10"/>
  <c r="C107" i="10"/>
  <c r="H107" i="10"/>
  <c r="C108" i="10"/>
  <c r="H108" i="10"/>
  <c r="C109" i="10"/>
  <c r="H109" i="10"/>
  <c r="C110" i="10"/>
  <c r="H110" i="10"/>
  <c r="C111" i="10"/>
  <c r="H111" i="10"/>
  <c r="D112" i="10"/>
  <c r="E112" i="10"/>
  <c r="F112" i="10"/>
  <c r="G112" i="10"/>
  <c r="I112" i="10"/>
  <c r="J112" i="10"/>
  <c r="K112" i="10"/>
  <c r="L112" i="10"/>
  <c r="C113" i="10"/>
  <c r="H113" i="10"/>
  <c r="C114" i="10"/>
  <c r="H114" i="10"/>
  <c r="C115" i="10"/>
  <c r="H115" i="10"/>
  <c r="D116" i="10"/>
  <c r="E116" i="10"/>
  <c r="F116" i="10"/>
  <c r="G116" i="10"/>
  <c r="I116" i="10"/>
  <c r="J116" i="10"/>
  <c r="K116" i="10"/>
  <c r="L116" i="10"/>
  <c r="C117" i="10"/>
  <c r="H117" i="10"/>
  <c r="C118" i="10"/>
  <c r="H118" i="10"/>
  <c r="C119" i="10"/>
  <c r="H119" i="10"/>
  <c r="C120" i="10"/>
  <c r="H120" i="10"/>
  <c r="C121" i="10"/>
  <c r="H121" i="10"/>
  <c r="D122" i="10"/>
  <c r="E122" i="10"/>
  <c r="F122" i="10"/>
  <c r="G122" i="10"/>
  <c r="I122" i="10"/>
  <c r="J122" i="10"/>
  <c r="K122" i="10"/>
  <c r="L122" i="10"/>
  <c r="C123" i="10"/>
  <c r="H123" i="10"/>
  <c r="C124" i="10"/>
  <c r="H124" i="10"/>
  <c r="C125" i="10"/>
  <c r="H125" i="10"/>
  <c r="C126" i="10"/>
  <c r="H126" i="10"/>
  <c r="C127" i="10"/>
  <c r="H127" i="10"/>
  <c r="D128" i="10"/>
  <c r="E128" i="10"/>
  <c r="F128" i="10"/>
  <c r="G128" i="10"/>
  <c r="I128" i="10"/>
  <c r="J128" i="10"/>
  <c r="K128" i="10"/>
  <c r="L128" i="10"/>
  <c r="C129" i="10"/>
  <c r="C128" i="10" s="1"/>
  <c r="H129" i="10"/>
  <c r="H128" i="10" s="1"/>
  <c r="D131" i="10"/>
  <c r="E131" i="10"/>
  <c r="F131" i="10"/>
  <c r="G131" i="10"/>
  <c r="I131" i="10"/>
  <c r="J131" i="10"/>
  <c r="K131" i="10"/>
  <c r="L131" i="10"/>
  <c r="C132" i="10"/>
  <c r="H132" i="10"/>
  <c r="C133" i="10"/>
  <c r="H133" i="10"/>
  <c r="C134" i="10"/>
  <c r="H134" i="10"/>
  <c r="C135" i="10"/>
  <c r="H135" i="10"/>
  <c r="D136" i="10"/>
  <c r="E136" i="10"/>
  <c r="F136" i="10"/>
  <c r="G136" i="10"/>
  <c r="I136" i="10"/>
  <c r="J136" i="10"/>
  <c r="K136" i="10"/>
  <c r="L136" i="10"/>
  <c r="C137" i="10"/>
  <c r="H137" i="10"/>
  <c r="C138" i="10"/>
  <c r="H138" i="10"/>
  <c r="C139" i="10"/>
  <c r="H139" i="10"/>
  <c r="C140" i="10"/>
  <c r="H140" i="10"/>
  <c r="D141" i="10"/>
  <c r="E141" i="10"/>
  <c r="F141" i="10"/>
  <c r="G141" i="10"/>
  <c r="I141" i="10"/>
  <c r="J141" i="10"/>
  <c r="K141" i="10"/>
  <c r="L141" i="10"/>
  <c r="C142" i="10"/>
  <c r="H142" i="10"/>
  <c r="C143" i="10"/>
  <c r="H143" i="10"/>
  <c r="D144" i="10"/>
  <c r="E144" i="10"/>
  <c r="F144" i="10"/>
  <c r="G144" i="10"/>
  <c r="I144" i="10"/>
  <c r="J144" i="10"/>
  <c r="K144" i="10"/>
  <c r="L144" i="10"/>
  <c r="C145" i="10"/>
  <c r="H145" i="10"/>
  <c r="C146" i="10"/>
  <c r="H146" i="10"/>
  <c r="C147" i="10"/>
  <c r="H147" i="10"/>
  <c r="C148" i="10"/>
  <c r="H148" i="10"/>
  <c r="C149" i="10"/>
  <c r="H149" i="10"/>
  <c r="C150" i="10"/>
  <c r="H150" i="10"/>
  <c r="D151" i="10"/>
  <c r="E151" i="10"/>
  <c r="F151" i="10"/>
  <c r="G151" i="10"/>
  <c r="I151" i="10"/>
  <c r="J151" i="10"/>
  <c r="K151" i="10"/>
  <c r="L151" i="10"/>
  <c r="C152" i="10"/>
  <c r="H152" i="10"/>
  <c r="C153" i="10"/>
  <c r="H153" i="10"/>
  <c r="C154" i="10"/>
  <c r="H154" i="10"/>
  <c r="C155" i="10"/>
  <c r="H155" i="10"/>
  <c r="C156" i="10"/>
  <c r="H156" i="10"/>
  <c r="C157" i="10"/>
  <c r="H157" i="10"/>
  <c r="C158" i="10"/>
  <c r="H158" i="10"/>
  <c r="C159" i="10"/>
  <c r="H159" i="10"/>
  <c r="D160" i="10"/>
  <c r="E160" i="10"/>
  <c r="F160" i="10"/>
  <c r="G160" i="10"/>
  <c r="I160" i="10"/>
  <c r="J160" i="10"/>
  <c r="K160" i="10"/>
  <c r="L160" i="10"/>
  <c r="C161" i="10"/>
  <c r="H161" i="10"/>
  <c r="C162" i="10"/>
  <c r="H162" i="10"/>
  <c r="C163" i="10"/>
  <c r="H163" i="10"/>
  <c r="C164" i="10"/>
  <c r="H164" i="10"/>
  <c r="D166" i="10"/>
  <c r="D165" i="10" s="1"/>
  <c r="E166" i="10"/>
  <c r="E165" i="10" s="1"/>
  <c r="F166" i="10"/>
  <c r="G166" i="10"/>
  <c r="G165" i="10" s="1"/>
  <c r="I166" i="10"/>
  <c r="I165" i="10" s="1"/>
  <c r="J166" i="10"/>
  <c r="J165" i="10" s="1"/>
  <c r="K166" i="10"/>
  <c r="K165" i="10" s="1"/>
  <c r="L166" i="10"/>
  <c r="L165" i="10" s="1"/>
  <c r="C167" i="10"/>
  <c r="H167" i="10"/>
  <c r="C168" i="10"/>
  <c r="H168" i="10"/>
  <c r="C169" i="10"/>
  <c r="H169" i="10"/>
  <c r="C170" i="10"/>
  <c r="H170" i="10"/>
  <c r="C171" i="10"/>
  <c r="H171" i="10"/>
  <c r="C172" i="10"/>
  <c r="H172" i="10"/>
  <c r="D175" i="10"/>
  <c r="E175" i="10"/>
  <c r="F175" i="10"/>
  <c r="G175" i="10"/>
  <c r="I175" i="10"/>
  <c r="J175" i="10"/>
  <c r="K175" i="10"/>
  <c r="K174" i="10" s="1"/>
  <c r="K173" i="10" s="1"/>
  <c r="L175" i="10"/>
  <c r="C176" i="10"/>
  <c r="H176" i="10"/>
  <c r="C177" i="10"/>
  <c r="H177" i="10"/>
  <c r="C178" i="10"/>
  <c r="H178" i="10"/>
  <c r="D179" i="10"/>
  <c r="E179" i="10"/>
  <c r="F179" i="10"/>
  <c r="G179" i="10"/>
  <c r="I179" i="10"/>
  <c r="J179" i="10"/>
  <c r="K179" i="10"/>
  <c r="L179" i="10"/>
  <c r="C180" i="10"/>
  <c r="H180" i="10"/>
  <c r="C181" i="10"/>
  <c r="H181" i="10"/>
  <c r="C182" i="10"/>
  <c r="H182" i="10"/>
  <c r="C183" i="10"/>
  <c r="H183" i="10"/>
  <c r="D184" i="10"/>
  <c r="E184" i="10"/>
  <c r="F184" i="10"/>
  <c r="G184" i="10"/>
  <c r="I184" i="10"/>
  <c r="J184" i="10"/>
  <c r="K184" i="10"/>
  <c r="L184" i="10"/>
  <c r="C185" i="10"/>
  <c r="H185" i="10"/>
  <c r="C186" i="10"/>
  <c r="H186" i="10"/>
  <c r="D188" i="10"/>
  <c r="E188" i="10"/>
  <c r="F188" i="10"/>
  <c r="G188" i="10"/>
  <c r="I188" i="10"/>
  <c r="J188" i="10"/>
  <c r="K188" i="10"/>
  <c r="L188" i="10"/>
  <c r="C189" i="10"/>
  <c r="H189" i="10"/>
  <c r="C190" i="10"/>
  <c r="H190" i="10"/>
  <c r="D192" i="10"/>
  <c r="D191" i="10" s="1"/>
  <c r="E192" i="10"/>
  <c r="E191" i="10" s="1"/>
  <c r="F192" i="10"/>
  <c r="G192" i="10"/>
  <c r="G191" i="10" s="1"/>
  <c r="I192" i="10"/>
  <c r="I191" i="10" s="1"/>
  <c r="I187" i="10" s="1"/>
  <c r="J192" i="10"/>
  <c r="J191" i="10" s="1"/>
  <c r="K192" i="10"/>
  <c r="K191" i="10" s="1"/>
  <c r="L192" i="10"/>
  <c r="L191" i="10" s="1"/>
  <c r="L187" i="10" s="1"/>
  <c r="C193" i="10"/>
  <c r="H193" i="10"/>
  <c r="C197" i="10"/>
  <c r="H197" i="10"/>
  <c r="D198" i="10"/>
  <c r="D196" i="10" s="1"/>
  <c r="E198" i="10"/>
  <c r="E196" i="10" s="1"/>
  <c r="F198" i="10"/>
  <c r="F196" i="10" s="1"/>
  <c r="G198" i="10"/>
  <c r="G196" i="10" s="1"/>
  <c r="I198" i="10"/>
  <c r="I196" i="10" s="1"/>
  <c r="J198" i="10"/>
  <c r="J196" i="10" s="1"/>
  <c r="K198" i="10"/>
  <c r="K196" i="10" s="1"/>
  <c r="L198" i="10"/>
  <c r="L196" i="10" s="1"/>
  <c r="C199" i="10"/>
  <c r="H199" i="10"/>
  <c r="C200" i="10"/>
  <c r="H200" i="10"/>
  <c r="C201" i="10"/>
  <c r="H201" i="10"/>
  <c r="C202" i="10"/>
  <c r="H202" i="10"/>
  <c r="C203" i="10"/>
  <c r="H203" i="10"/>
  <c r="D205" i="10"/>
  <c r="E205" i="10"/>
  <c r="F205" i="10"/>
  <c r="G205" i="10"/>
  <c r="I205" i="10"/>
  <c r="J205" i="10"/>
  <c r="K205" i="10"/>
  <c r="L205" i="10"/>
  <c r="C206" i="10"/>
  <c r="H206" i="10"/>
  <c r="C207" i="10"/>
  <c r="H207" i="10"/>
  <c r="C208" i="10"/>
  <c r="H208" i="10"/>
  <c r="C209" i="10"/>
  <c r="H209" i="10"/>
  <c r="C210" i="10"/>
  <c r="H210" i="10"/>
  <c r="C211" i="10"/>
  <c r="H211" i="10"/>
  <c r="C212" i="10"/>
  <c r="H212" i="10"/>
  <c r="C213" i="10"/>
  <c r="H213" i="10"/>
  <c r="C214" i="10"/>
  <c r="H214" i="10"/>
  <c r="C215" i="10"/>
  <c r="H215" i="10"/>
  <c r="D216" i="10"/>
  <c r="E216" i="10"/>
  <c r="F216" i="10"/>
  <c r="G216" i="10"/>
  <c r="I216" i="10"/>
  <c r="J216" i="10"/>
  <c r="K216" i="10"/>
  <c r="L216" i="10"/>
  <c r="C217" i="10"/>
  <c r="H217" i="10"/>
  <c r="C218" i="10"/>
  <c r="H218" i="10"/>
  <c r="C219" i="10"/>
  <c r="H219" i="10"/>
  <c r="C220" i="10"/>
  <c r="H220" i="10"/>
  <c r="C221" i="10"/>
  <c r="H221" i="10"/>
  <c r="C222" i="10"/>
  <c r="H222" i="10"/>
  <c r="C223" i="10"/>
  <c r="H223" i="10"/>
  <c r="C224" i="10"/>
  <c r="H224" i="10"/>
  <c r="C225" i="10"/>
  <c r="H225" i="10"/>
  <c r="C226" i="10"/>
  <c r="H226" i="10"/>
  <c r="D227" i="10"/>
  <c r="E227" i="10"/>
  <c r="F227" i="10"/>
  <c r="G227" i="10"/>
  <c r="I227" i="10"/>
  <c r="J227" i="10"/>
  <c r="K227" i="10"/>
  <c r="L227" i="10"/>
  <c r="C228" i="10"/>
  <c r="H228" i="10"/>
  <c r="C229" i="10"/>
  <c r="H229" i="10"/>
  <c r="C232" i="10"/>
  <c r="H232" i="10"/>
  <c r="D233" i="10"/>
  <c r="E233" i="10"/>
  <c r="F233" i="10"/>
  <c r="G233" i="10"/>
  <c r="I233" i="10"/>
  <c r="J233" i="10"/>
  <c r="K233" i="10"/>
  <c r="L233" i="10"/>
  <c r="C234" i="10"/>
  <c r="H234" i="10"/>
  <c r="D235" i="10"/>
  <c r="E235" i="10"/>
  <c r="F235" i="10"/>
  <c r="G235" i="10"/>
  <c r="I235" i="10"/>
  <c r="J235" i="10"/>
  <c r="K235" i="10"/>
  <c r="L235" i="10"/>
  <c r="C236" i="10"/>
  <c r="H236" i="10"/>
  <c r="C237" i="10"/>
  <c r="H237" i="10"/>
  <c r="D238" i="10"/>
  <c r="E238" i="10"/>
  <c r="F238" i="10"/>
  <c r="G238" i="10"/>
  <c r="I238" i="10"/>
  <c r="J238" i="10"/>
  <c r="K238" i="10"/>
  <c r="L238" i="10"/>
  <c r="C239" i="10"/>
  <c r="H239" i="10"/>
  <c r="C240" i="10"/>
  <c r="H240" i="10"/>
  <c r="C241" i="10"/>
  <c r="H241" i="10"/>
  <c r="C242" i="10"/>
  <c r="H242" i="10"/>
  <c r="C243" i="10"/>
  <c r="H243" i="10"/>
  <c r="C244" i="10"/>
  <c r="H244" i="10"/>
  <c r="C245" i="10"/>
  <c r="H245" i="10"/>
  <c r="D246" i="10"/>
  <c r="E246" i="10"/>
  <c r="F246" i="10"/>
  <c r="G246" i="10"/>
  <c r="I246" i="10"/>
  <c r="J246" i="10"/>
  <c r="K246" i="10"/>
  <c r="L246" i="10"/>
  <c r="C247" i="10"/>
  <c r="H247" i="10"/>
  <c r="C248" i="10"/>
  <c r="H248" i="10"/>
  <c r="C249" i="10"/>
  <c r="H249" i="10"/>
  <c r="C250" i="10"/>
  <c r="H250" i="10"/>
  <c r="I251" i="10"/>
  <c r="D252" i="10"/>
  <c r="D251" i="10" s="1"/>
  <c r="E252" i="10"/>
  <c r="E251" i="10" s="1"/>
  <c r="F252" i="10"/>
  <c r="G252" i="10"/>
  <c r="G251" i="10" s="1"/>
  <c r="I252" i="10"/>
  <c r="J252" i="10"/>
  <c r="J251" i="10" s="1"/>
  <c r="K252" i="10"/>
  <c r="K251" i="10" s="1"/>
  <c r="L252" i="10"/>
  <c r="L251" i="10" s="1"/>
  <c r="C253" i="10"/>
  <c r="H253" i="10"/>
  <c r="C254" i="10"/>
  <c r="H254" i="10"/>
  <c r="C255" i="10"/>
  <c r="H255" i="10"/>
  <c r="C256" i="10"/>
  <c r="H256" i="10"/>
  <c r="C257" i="10"/>
  <c r="H257" i="10"/>
  <c r="D259" i="10"/>
  <c r="E259" i="10"/>
  <c r="F259" i="10"/>
  <c r="G259" i="10"/>
  <c r="I259" i="10"/>
  <c r="J259" i="10"/>
  <c r="K259" i="10"/>
  <c r="L259" i="10"/>
  <c r="C260" i="10"/>
  <c r="H260" i="10"/>
  <c r="C261" i="10"/>
  <c r="H261" i="10"/>
  <c r="C262" i="10"/>
  <c r="H262" i="10"/>
  <c r="D263" i="10"/>
  <c r="E263" i="10"/>
  <c r="F263" i="10"/>
  <c r="F258" i="10" s="1"/>
  <c r="G263" i="10"/>
  <c r="I263" i="10"/>
  <c r="J263" i="10"/>
  <c r="K263" i="10"/>
  <c r="L263" i="10"/>
  <c r="C264" i="10"/>
  <c r="H264" i="10"/>
  <c r="C265" i="10"/>
  <c r="H265" i="10"/>
  <c r="C266" i="10"/>
  <c r="H266" i="10"/>
  <c r="C267" i="10"/>
  <c r="H267" i="10"/>
  <c r="C270" i="10"/>
  <c r="H270" i="10"/>
  <c r="D271" i="10"/>
  <c r="E271" i="10"/>
  <c r="F271" i="10"/>
  <c r="G271" i="10"/>
  <c r="I271" i="10"/>
  <c r="J271" i="10"/>
  <c r="K271" i="10"/>
  <c r="L271" i="10"/>
  <c r="C272" i="10"/>
  <c r="H272" i="10"/>
  <c r="C273" i="10"/>
  <c r="H273" i="10"/>
  <c r="C274" i="10"/>
  <c r="H274" i="10"/>
  <c r="D275" i="10"/>
  <c r="E275" i="10"/>
  <c r="F275" i="10"/>
  <c r="G275" i="10"/>
  <c r="I275" i="10"/>
  <c r="J275" i="10"/>
  <c r="K275" i="10"/>
  <c r="L275" i="10"/>
  <c r="C276" i="10"/>
  <c r="H276" i="10"/>
  <c r="C277" i="10"/>
  <c r="H277" i="10"/>
  <c r="C278" i="10"/>
  <c r="H278" i="10"/>
  <c r="D279" i="10"/>
  <c r="E279" i="10"/>
  <c r="F279" i="10"/>
  <c r="G279" i="10"/>
  <c r="I279" i="10"/>
  <c r="J279" i="10"/>
  <c r="K279" i="10"/>
  <c r="L279" i="10"/>
  <c r="C280" i="10"/>
  <c r="H280" i="10"/>
  <c r="D281" i="10"/>
  <c r="E281" i="10"/>
  <c r="F281" i="10"/>
  <c r="F287" i="10" s="1"/>
  <c r="G281" i="10"/>
  <c r="I281" i="10"/>
  <c r="J281" i="10"/>
  <c r="K281" i="10"/>
  <c r="K287" i="10" s="1"/>
  <c r="L281" i="10"/>
  <c r="C282" i="10"/>
  <c r="H282" i="10"/>
  <c r="C283" i="10"/>
  <c r="H283" i="10"/>
  <c r="D288" i="10"/>
  <c r="E288" i="10"/>
  <c r="F288" i="10"/>
  <c r="G288" i="10"/>
  <c r="I288" i="10"/>
  <c r="J288" i="10"/>
  <c r="K288" i="10"/>
  <c r="L288" i="10"/>
  <c r="C289" i="10"/>
  <c r="H289" i="10"/>
  <c r="C290" i="10"/>
  <c r="H290" i="10"/>
  <c r="C291" i="10"/>
  <c r="H291" i="10"/>
  <c r="C292" i="10"/>
  <c r="H292" i="10"/>
  <c r="C293" i="10"/>
  <c r="H293" i="10"/>
  <c r="C294" i="10"/>
  <c r="H294" i="10"/>
  <c r="C295" i="10"/>
  <c r="H295" i="10"/>
  <c r="C296" i="10"/>
  <c r="H296" i="10"/>
  <c r="D22" i="9"/>
  <c r="E22" i="9"/>
  <c r="E287" i="9" s="1"/>
  <c r="F22" i="9"/>
  <c r="G22" i="9"/>
  <c r="I22" i="9"/>
  <c r="J22" i="9"/>
  <c r="K22" i="9"/>
  <c r="L22" i="9"/>
  <c r="C23" i="9"/>
  <c r="H23" i="9"/>
  <c r="C24" i="9"/>
  <c r="H24" i="9"/>
  <c r="C26" i="9"/>
  <c r="H26" i="9"/>
  <c r="F28" i="9"/>
  <c r="C28" i="9" s="1"/>
  <c r="K28" i="9"/>
  <c r="H28" i="9" s="1"/>
  <c r="C29" i="9"/>
  <c r="H29" i="9"/>
  <c r="C30" i="9"/>
  <c r="H30" i="9"/>
  <c r="C31" i="9"/>
  <c r="H31" i="9"/>
  <c r="F32" i="9"/>
  <c r="C32" i="9" s="1"/>
  <c r="K32" i="9"/>
  <c r="H32" i="9" s="1"/>
  <c r="C33" i="9"/>
  <c r="H33" i="9"/>
  <c r="F34" i="9"/>
  <c r="C34" i="9" s="1"/>
  <c r="K34" i="9"/>
  <c r="H34" i="9" s="1"/>
  <c r="C35" i="9"/>
  <c r="H35" i="9"/>
  <c r="C36" i="9"/>
  <c r="H36" i="9"/>
  <c r="F37" i="9"/>
  <c r="C37" i="9" s="1"/>
  <c r="K37" i="9"/>
  <c r="H37" i="9" s="1"/>
  <c r="C38" i="9"/>
  <c r="H38" i="9"/>
  <c r="C39" i="9"/>
  <c r="H39" i="9"/>
  <c r="C40" i="9"/>
  <c r="H40" i="9"/>
  <c r="C41" i="9"/>
  <c r="H41" i="9"/>
  <c r="C42" i="9"/>
  <c r="H42" i="9"/>
  <c r="D43" i="9"/>
  <c r="E43" i="9"/>
  <c r="F43" i="9"/>
  <c r="I43" i="9"/>
  <c r="J43" i="9"/>
  <c r="K43" i="9"/>
  <c r="C44" i="9"/>
  <c r="H44" i="9"/>
  <c r="G45" i="9"/>
  <c r="C45" i="9" s="1"/>
  <c r="L45" i="9"/>
  <c r="H45" i="9" s="1"/>
  <c r="C46" i="9"/>
  <c r="H46" i="9"/>
  <c r="C47" i="9"/>
  <c r="H47" i="9"/>
  <c r="D55" i="9"/>
  <c r="E55" i="9"/>
  <c r="F55" i="9"/>
  <c r="G55" i="9"/>
  <c r="I55" i="9"/>
  <c r="J55" i="9"/>
  <c r="K55" i="9"/>
  <c r="L55" i="9"/>
  <c r="C56" i="9"/>
  <c r="H56" i="9"/>
  <c r="C57" i="9"/>
  <c r="H57" i="9"/>
  <c r="D58" i="9"/>
  <c r="E58" i="9"/>
  <c r="F58" i="9"/>
  <c r="F54" i="9" s="1"/>
  <c r="G58" i="9"/>
  <c r="I58" i="9"/>
  <c r="J58" i="9"/>
  <c r="K58" i="9"/>
  <c r="L58" i="9"/>
  <c r="C59" i="9"/>
  <c r="H59" i="9"/>
  <c r="C60" i="9"/>
  <c r="H60" i="9"/>
  <c r="C61" i="9"/>
  <c r="H61" i="9"/>
  <c r="C62" i="9"/>
  <c r="H62" i="9"/>
  <c r="C63" i="9"/>
  <c r="H63" i="9"/>
  <c r="C64" i="9"/>
  <c r="H64" i="9"/>
  <c r="C65" i="9"/>
  <c r="H65" i="9"/>
  <c r="C66" i="9"/>
  <c r="H66" i="9"/>
  <c r="C68" i="9"/>
  <c r="H68" i="9"/>
  <c r="D69" i="9"/>
  <c r="E69" i="9"/>
  <c r="E67" i="9" s="1"/>
  <c r="F69" i="9"/>
  <c r="F67" i="9" s="1"/>
  <c r="G69" i="9"/>
  <c r="G67" i="9" s="1"/>
  <c r="I69" i="9"/>
  <c r="I67" i="9" s="1"/>
  <c r="J69" i="9"/>
  <c r="J67" i="9" s="1"/>
  <c r="K69" i="9"/>
  <c r="K67" i="9" s="1"/>
  <c r="L69" i="9"/>
  <c r="L67" i="9" s="1"/>
  <c r="C70" i="9"/>
  <c r="H70" i="9"/>
  <c r="C71" i="9"/>
  <c r="H71" i="9"/>
  <c r="C72" i="9"/>
  <c r="H72" i="9"/>
  <c r="C73" i="9"/>
  <c r="H73" i="9"/>
  <c r="C74" i="9"/>
  <c r="H74" i="9"/>
  <c r="D77" i="9"/>
  <c r="E77" i="9"/>
  <c r="F77" i="9"/>
  <c r="G77" i="9"/>
  <c r="I77" i="9"/>
  <c r="J77" i="9"/>
  <c r="K77" i="9"/>
  <c r="L77" i="9"/>
  <c r="C78" i="9"/>
  <c r="H78" i="9"/>
  <c r="C79" i="9"/>
  <c r="H79" i="9"/>
  <c r="D80" i="9"/>
  <c r="E80" i="9"/>
  <c r="F80" i="9"/>
  <c r="G80" i="9"/>
  <c r="I80" i="9"/>
  <c r="J80" i="9"/>
  <c r="K80" i="9"/>
  <c r="L80" i="9"/>
  <c r="C81" i="9"/>
  <c r="H81" i="9"/>
  <c r="C82" i="9"/>
  <c r="H82" i="9"/>
  <c r="D84" i="9"/>
  <c r="E84" i="9"/>
  <c r="F84" i="9"/>
  <c r="G84" i="9"/>
  <c r="I84" i="9"/>
  <c r="J84" i="9"/>
  <c r="K84" i="9"/>
  <c r="L84" i="9"/>
  <c r="C85" i="9"/>
  <c r="H85" i="9"/>
  <c r="C86" i="9"/>
  <c r="H86" i="9"/>
  <c r="C87" i="9"/>
  <c r="H87" i="9"/>
  <c r="C88" i="9"/>
  <c r="H88" i="9"/>
  <c r="D89" i="9"/>
  <c r="E89" i="9"/>
  <c r="F89" i="9"/>
  <c r="G89" i="9"/>
  <c r="I89" i="9"/>
  <c r="J89" i="9"/>
  <c r="K89" i="9"/>
  <c r="L89" i="9"/>
  <c r="C90" i="9"/>
  <c r="H90" i="9"/>
  <c r="C91" i="9"/>
  <c r="H91" i="9"/>
  <c r="C92" i="9"/>
  <c r="H92" i="9"/>
  <c r="C93" i="9"/>
  <c r="H93" i="9"/>
  <c r="C94" i="9"/>
  <c r="H94" i="9"/>
  <c r="D95" i="9"/>
  <c r="E95" i="9"/>
  <c r="F95" i="9"/>
  <c r="G95" i="9"/>
  <c r="I95" i="9"/>
  <c r="J95" i="9"/>
  <c r="K95" i="9"/>
  <c r="L95" i="9"/>
  <c r="C96" i="9"/>
  <c r="H96" i="9"/>
  <c r="C97" i="9"/>
  <c r="H97" i="9"/>
  <c r="C98" i="9"/>
  <c r="H98" i="9"/>
  <c r="C99" i="9"/>
  <c r="H99" i="9"/>
  <c r="C100" i="9"/>
  <c r="H100" i="9"/>
  <c r="C101" i="9"/>
  <c r="H101" i="9"/>
  <c r="C102" i="9"/>
  <c r="H102" i="9"/>
  <c r="D103" i="9"/>
  <c r="E103" i="9"/>
  <c r="F103" i="9"/>
  <c r="G103" i="9"/>
  <c r="I103" i="9"/>
  <c r="J103" i="9"/>
  <c r="K103" i="9"/>
  <c r="L103" i="9"/>
  <c r="C104" i="9"/>
  <c r="H104" i="9"/>
  <c r="C105" i="9"/>
  <c r="H105" i="9"/>
  <c r="C106" i="9"/>
  <c r="H106" i="9"/>
  <c r="C107" i="9"/>
  <c r="H107" i="9"/>
  <c r="C108" i="9"/>
  <c r="H108" i="9"/>
  <c r="C109" i="9"/>
  <c r="H109" i="9"/>
  <c r="C110" i="9"/>
  <c r="H110" i="9"/>
  <c r="C111" i="9"/>
  <c r="H111" i="9"/>
  <c r="D112" i="9"/>
  <c r="E112" i="9"/>
  <c r="F112" i="9"/>
  <c r="G112" i="9"/>
  <c r="I112" i="9"/>
  <c r="J112" i="9"/>
  <c r="K112" i="9"/>
  <c r="L112" i="9"/>
  <c r="C113" i="9"/>
  <c r="H113" i="9"/>
  <c r="C114" i="9"/>
  <c r="H114" i="9"/>
  <c r="C115" i="9"/>
  <c r="H115" i="9"/>
  <c r="D116" i="9"/>
  <c r="E116" i="9"/>
  <c r="F116" i="9"/>
  <c r="G116" i="9"/>
  <c r="I116" i="9"/>
  <c r="J116" i="9"/>
  <c r="K116" i="9"/>
  <c r="L116" i="9"/>
  <c r="C117" i="9"/>
  <c r="H117" i="9"/>
  <c r="C118" i="9"/>
  <c r="H118" i="9"/>
  <c r="C119" i="9"/>
  <c r="H119" i="9"/>
  <c r="C120" i="9"/>
  <c r="H120" i="9"/>
  <c r="C121" i="9"/>
  <c r="H121" i="9"/>
  <c r="D122" i="9"/>
  <c r="E122" i="9"/>
  <c r="F122" i="9"/>
  <c r="G122" i="9"/>
  <c r="I122" i="9"/>
  <c r="J122" i="9"/>
  <c r="K122" i="9"/>
  <c r="L122" i="9"/>
  <c r="C123" i="9"/>
  <c r="H123" i="9"/>
  <c r="C124" i="9"/>
  <c r="H124" i="9"/>
  <c r="C125" i="9"/>
  <c r="H125" i="9"/>
  <c r="C126" i="9"/>
  <c r="H126" i="9"/>
  <c r="C127" i="9"/>
  <c r="H127" i="9"/>
  <c r="D128" i="9"/>
  <c r="E128" i="9"/>
  <c r="F128" i="9"/>
  <c r="G128" i="9"/>
  <c r="I128" i="9"/>
  <c r="J128" i="9"/>
  <c r="K128" i="9"/>
  <c r="L128" i="9"/>
  <c r="C129" i="9"/>
  <c r="C128" i="9" s="1"/>
  <c r="H129" i="9"/>
  <c r="H128" i="9" s="1"/>
  <c r="D131" i="9"/>
  <c r="E131" i="9"/>
  <c r="F131" i="9"/>
  <c r="G131" i="9"/>
  <c r="I131" i="9"/>
  <c r="J131" i="9"/>
  <c r="K131" i="9"/>
  <c r="L131" i="9"/>
  <c r="C132" i="9"/>
  <c r="H132" i="9"/>
  <c r="C133" i="9"/>
  <c r="H133" i="9"/>
  <c r="C134" i="9"/>
  <c r="H134" i="9"/>
  <c r="C135" i="9"/>
  <c r="H135" i="9"/>
  <c r="D136" i="9"/>
  <c r="E136" i="9"/>
  <c r="F136" i="9"/>
  <c r="G136" i="9"/>
  <c r="I136" i="9"/>
  <c r="J136" i="9"/>
  <c r="K136" i="9"/>
  <c r="L136" i="9"/>
  <c r="C137" i="9"/>
  <c r="H137" i="9"/>
  <c r="C138" i="9"/>
  <c r="H138" i="9"/>
  <c r="C139" i="9"/>
  <c r="H139" i="9"/>
  <c r="C140" i="9"/>
  <c r="H140" i="9"/>
  <c r="D141" i="9"/>
  <c r="E141" i="9"/>
  <c r="F141" i="9"/>
  <c r="G141" i="9"/>
  <c r="I141" i="9"/>
  <c r="J141" i="9"/>
  <c r="K141" i="9"/>
  <c r="L141" i="9"/>
  <c r="C142" i="9"/>
  <c r="H142" i="9"/>
  <c r="C143" i="9"/>
  <c r="H143" i="9"/>
  <c r="D144" i="9"/>
  <c r="E144" i="9"/>
  <c r="F144" i="9"/>
  <c r="G144" i="9"/>
  <c r="I144" i="9"/>
  <c r="J144" i="9"/>
  <c r="K144" i="9"/>
  <c r="L144" i="9"/>
  <c r="C145" i="9"/>
  <c r="H145" i="9"/>
  <c r="C146" i="9"/>
  <c r="H146" i="9"/>
  <c r="C147" i="9"/>
  <c r="H147" i="9"/>
  <c r="C148" i="9"/>
  <c r="H148" i="9"/>
  <c r="C149" i="9"/>
  <c r="H149" i="9"/>
  <c r="C150" i="9"/>
  <c r="H150" i="9"/>
  <c r="D151" i="9"/>
  <c r="E151" i="9"/>
  <c r="F151" i="9"/>
  <c r="G151" i="9"/>
  <c r="I151" i="9"/>
  <c r="J151" i="9"/>
  <c r="K151" i="9"/>
  <c r="L151" i="9"/>
  <c r="C152" i="9"/>
  <c r="H152" i="9"/>
  <c r="C153" i="9"/>
  <c r="H153" i="9"/>
  <c r="C154" i="9"/>
  <c r="H154" i="9"/>
  <c r="C155" i="9"/>
  <c r="H155" i="9"/>
  <c r="C156" i="9"/>
  <c r="H156" i="9"/>
  <c r="C157" i="9"/>
  <c r="H157" i="9"/>
  <c r="C158" i="9"/>
  <c r="H158" i="9"/>
  <c r="C159" i="9"/>
  <c r="H159" i="9"/>
  <c r="D160" i="9"/>
  <c r="E160" i="9"/>
  <c r="F160" i="9"/>
  <c r="G160" i="9"/>
  <c r="I160" i="9"/>
  <c r="J160" i="9"/>
  <c r="K160" i="9"/>
  <c r="L160" i="9"/>
  <c r="C161" i="9"/>
  <c r="H161" i="9"/>
  <c r="C162" i="9"/>
  <c r="H162" i="9"/>
  <c r="C163" i="9"/>
  <c r="H163" i="9"/>
  <c r="C164" i="9"/>
  <c r="H164" i="9"/>
  <c r="D166" i="9"/>
  <c r="D165" i="9" s="1"/>
  <c r="E166" i="9"/>
  <c r="E165" i="9" s="1"/>
  <c r="F166" i="9"/>
  <c r="F165" i="9" s="1"/>
  <c r="G166" i="9"/>
  <c r="G165" i="9" s="1"/>
  <c r="I166" i="9"/>
  <c r="I165" i="9" s="1"/>
  <c r="J166" i="9"/>
  <c r="J165" i="9" s="1"/>
  <c r="K166" i="9"/>
  <c r="K165" i="9" s="1"/>
  <c r="L166" i="9"/>
  <c r="C167" i="9"/>
  <c r="H167" i="9"/>
  <c r="C168" i="9"/>
  <c r="H168" i="9"/>
  <c r="C169" i="9"/>
  <c r="H169" i="9"/>
  <c r="C170" i="9"/>
  <c r="H170" i="9"/>
  <c r="C171" i="9"/>
  <c r="H171" i="9"/>
  <c r="C172" i="9"/>
  <c r="H172" i="9"/>
  <c r="D175" i="9"/>
  <c r="E175" i="9"/>
  <c r="F175" i="9"/>
  <c r="F174" i="9" s="1"/>
  <c r="F173" i="9" s="1"/>
  <c r="G175" i="9"/>
  <c r="I175" i="9"/>
  <c r="J175" i="9"/>
  <c r="K175" i="9"/>
  <c r="K174" i="9" s="1"/>
  <c r="K173" i="9" s="1"/>
  <c r="L175" i="9"/>
  <c r="C176" i="9"/>
  <c r="H176" i="9"/>
  <c r="C177" i="9"/>
  <c r="H177" i="9"/>
  <c r="C178" i="9"/>
  <c r="H178" i="9"/>
  <c r="D179" i="9"/>
  <c r="E179" i="9"/>
  <c r="F179" i="9"/>
  <c r="G179" i="9"/>
  <c r="I179" i="9"/>
  <c r="J179" i="9"/>
  <c r="K179" i="9"/>
  <c r="L179" i="9"/>
  <c r="C180" i="9"/>
  <c r="H180" i="9"/>
  <c r="C181" i="9"/>
  <c r="H181" i="9"/>
  <c r="C182" i="9"/>
  <c r="H182" i="9"/>
  <c r="C183" i="9"/>
  <c r="H183" i="9"/>
  <c r="D184" i="9"/>
  <c r="E184" i="9"/>
  <c r="F184" i="9"/>
  <c r="G184" i="9"/>
  <c r="I184" i="9"/>
  <c r="J184" i="9"/>
  <c r="K184" i="9"/>
  <c r="L184" i="9"/>
  <c r="C185" i="9"/>
  <c r="H185" i="9"/>
  <c r="C186" i="9"/>
  <c r="H186" i="9"/>
  <c r="D188" i="9"/>
  <c r="E188" i="9"/>
  <c r="F188" i="9"/>
  <c r="G188" i="9"/>
  <c r="I188" i="9"/>
  <c r="J188" i="9"/>
  <c r="K188" i="9"/>
  <c r="L188" i="9"/>
  <c r="C189" i="9"/>
  <c r="H189" i="9"/>
  <c r="C190" i="9"/>
  <c r="H190" i="9"/>
  <c r="J191" i="9"/>
  <c r="J187" i="9" s="1"/>
  <c r="D192" i="9"/>
  <c r="E192" i="9"/>
  <c r="E191" i="9" s="1"/>
  <c r="F192" i="9"/>
  <c r="F191" i="9" s="1"/>
  <c r="F187" i="9" s="1"/>
  <c r="G192" i="9"/>
  <c r="G191" i="9" s="1"/>
  <c r="I192" i="9"/>
  <c r="I191" i="9" s="1"/>
  <c r="J192" i="9"/>
  <c r="K192" i="9"/>
  <c r="K191" i="9" s="1"/>
  <c r="L192" i="9"/>
  <c r="L191" i="9" s="1"/>
  <c r="C193" i="9"/>
  <c r="H193" i="9"/>
  <c r="C197" i="9"/>
  <c r="H197" i="9"/>
  <c r="D198" i="9"/>
  <c r="D196" i="9" s="1"/>
  <c r="E198" i="9"/>
  <c r="E196" i="9" s="1"/>
  <c r="F198" i="9"/>
  <c r="F196" i="9" s="1"/>
  <c r="G198" i="9"/>
  <c r="G196" i="9" s="1"/>
  <c r="I198" i="9"/>
  <c r="I196" i="9" s="1"/>
  <c r="J198" i="9"/>
  <c r="J196" i="9" s="1"/>
  <c r="K198" i="9"/>
  <c r="K196" i="9" s="1"/>
  <c r="L198" i="9"/>
  <c r="L196" i="9" s="1"/>
  <c r="C199" i="9"/>
  <c r="H199" i="9"/>
  <c r="C200" i="9"/>
  <c r="H200" i="9"/>
  <c r="C201" i="9"/>
  <c r="H201" i="9"/>
  <c r="C202" i="9"/>
  <c r="H202" i="9"/>
  <c r="C203" i="9"/>
  <c r="H203" i="9"/>
  <c r="D205" i="9"/>
  <c r="E205" i="9"/>
  <c r="F205" i="9"/>
  <c r="G205" i="9"/>
  <c r="I205" i="9"/>
  <c r="J205" i="9"/>
  <c r="K205" i="9"/>
  <c r="L205" i="9"/>
  <c r="C206" i="9"/>
  <c r="H206" i="9"/>
  <c r="C207" i="9"/>
  <c r="H207" i="9"/>
  <c r="C208" i="9"/>
  <c r="H208" i="9"/>
  <c r="C209" i="9"/>
  <c r="H209" i="9"/>
  <c r="C210" i="9"/>
  <c r="H210" i="9"/>
  <c r="C211" i="9"/>
  <c r="H211" i="9"/>
  <c r="C212" i="9"/>
  <c r="H212" i="9"/>
  <c r="C213" i="9"/>
  <c r="H213" i="9"/>
  <c r="C214" i="9"/>
  <c r="H214" i="9"/>
  <c r="C215" i="9"/>
  <c r="H215" i="9"/>
  <c r="D216" i="9"/>
  <c r="E216" i="9"/>
  <c r="F216" i="9"/>
  <c r="G216" i="9"/>
  <c r="I216" i="9"/>
  <c r="J216" i="9"/>
  <c r="K216" i="9"/>
  <c r="L216" i="9"/>
  <c r="C217" i="9"/>
  <c r="H217" i="9"/>
  <c r="C218" i="9"/>
  <c r="H218" i="9"/>
  <c r="C219" i="9"/>
  <c r="H219" i="9"/>
  <c r="C220" i="9"/>
  <c r="H220" i="9"/>
  <c r="C221" i="9"/>
  <c r="H221" i="9"/>
  <c r="C222" i="9"/>
  <c r="H222" i="9"/>
  <c r="C223" i="9"/>
  <c r="H223" i="9"/>
  <c r="C224" i="9"/>
  <c r="H224" i="9"/>
  <c r="C225" i="9"/>
  <c r="H225" i="9"/>
  <c r="C226" i="9"/>
  <c r="H226" i="9"/>
  <c r="D227" i="9"/>
  <c r="E227" i="9"/>
  <c r="F227" i="9"/>
  <c r="G227" i="9"/>
  <c r="I227" i="9"/>
  <c r="J227" i="9"/>
  <c r="K227" i="9"/>
  <c r="L227" i="9"/>
  <c r="C228" i="9"/>
  <c r="H228" i="9"/>
  <c r="C229" i="9"/>
  <c r="H229" i="9"/>
  <c r="C232" i="9"/>
  <c r="H232" i="9"/>
  <c r="D233" i="9"/>
  <c r="E233" i="9"/>
  <c r="F233" i="9"/>
  <c r="G233" i="9"/>
  <c r="I233" i="9"/>
  <c r="J233" i="9"/>
  <c r="K233" i="9"/>
  <c r="L233" i="9"/>
  <c r="C234" i="9"/>
  <c r="H234" i="9"/>
  <c r="D235" i="9"/>
  <c r="E235" i="9"/>
  <c r="F235" i="9"/>
  <c r="G235" i="9"/>
  <c r="I235" i="9"/>
  <c r="J235" i="9"/>
  <c r="K235" i="9"/>
  <c r="L235" i="9"/>
  <c r="C236" i="9"/>
  <c r="H236" i="9"/>
  <c r="C237" i="9"/>
  <c r="H237" i="9"/>
  <c r="D238" i="9"/>
  <c r="E238" i="9"/>
  <c r="F238" i="9"/>
  <c r="G238" i="9"/>
  <c r="I238" i="9"/>
  <c r="J238" i="9"/>
  <c r="K238" i="9"/>
  <c r="L238" i="9"/>
  <c r="C239" i="9"/>
  <c r="H239" i="9"/>
  <c r="C240" i="9"/>
  <c r="H240" i="9"/>
  <c r="C241" i="9"/>
  <c r="H241" i="9"/>
  <c r="C242" i="9"/>
  <c r="H242" i="9"/>
  <c r="C243" i="9"/>
  <c r="H243" i="9"/>
  <c r="C244" i="9"/>
  <c r="H244" i="9"/>
  <c r="C245" i="9"/>
  <c r="H245" i="9"/>
  <c r="D246" i="9"/>
  <c r="E246" i="9"/>
  <c r="F246" i="9"/>
  <c r="G246" i="9"/>
  <c r="I246" i="9"/>
  <c r="J246" i="9"/>
  <c r="K246" i="9"/>
  <c r="L246" i="9"/>
  <c r="C247" i="9"/>
  <c r="H247" i="9"/>
  <c r="C248" i="9"/>
  <c r="H248" i="9"/>
  <c r="C249" i="9"/>
  <c r="H249" i="9"/>
  <c r="C250" i="9"/>
  <c r="H250" i="9"/>
  <c r="D252" i="9"/>
  <c r="E252" i="9"/>
  <c r="E251" i="9" s="1"/>
  <c r="F252" i="9"/>
  <c r="F251" i="9" s="1"/>
  <c r="G252" i="9"/>
  <c r="G251" i="9" s="1"/>
  <c r="I252" i="9"/>
  <c r="J252" i="9"/>
  <c r="J251" i="9" s="1"/>
  <c r="K252" i="9"/>
  <c r="K251" i="9" s="1"/>
  <c r="L252" i="9"/>
  <c r="L251" i="9" s="1"/>
  <c r="C253" i="9"/>
  <c r="H253" i="9"/>
  <c r="C254" i="9"/>
  <c r="H254" i="9"/>
  <c r="C255" i="9"/>
  <c r="H255" i="9"/>
  <c r="C256" i="9"/>
  <c r="H256" i="9"/>
  <c r="C257" i="9"/>
  <c r="H257" i="9"/>
  <c r="D259" i="9"/>
  <c r="E259" i="9"/>
  <c r="F259" i="9"/>
  <c r="G259" i="9"/>
  <c r="I259" i="9"/>
  <c r="J259" i="9"/>
  <c r="K259" i="9"/>
  <c r="L259" i="9"/>
  <c r="C260" i="9"/>
  <c r="H260" i="9"/>
  <c r="C261" i="9"/>
  <c r="H261" i="9"/>
  <c r="C262" i="9"/>
  <c r="H262" i="9"/>
  <c r="D263" i="9"/>
  <c r="E263" i="9"/>
  <c r="E258" i="9" s="1"/>
  <c r="F263" i="9"/>
  <c r="G263" i="9"/>
  <c r="I263" i="9"/>
  <c r="J263" i="9"/>
  <c r="J258" i="9" s="1"/>
  <c r="K263" i="9"/>
  <c r="L263" i="9"/>
  <c r="C264" i="9"/>
  <c r="H264" i="9"/>
  <c r="C265" i="9"/>
  <c r="H265" i="9"/>
  <c r="C266" i="9"/>
  <c r="H266" i="9"/>
  <c r="C267" i="9"/>
  <c r="H267" i="9"/>
  <c r="C270" i="9"/>
  <c r="H270" i="9"/>
  <c r="D271" i="9"/>
  <c r="E271" i="9"/>
  <c r="F271" i="9"/>
  <c r="G271" i="9"/>
  <c r="G269" i="9" s="1"/>
  <c r="I271" i="9"/>
  <c r="J271" i="9"/>
  <c r="K271" i="9"/>
  <c r="L271" i="9"/>
  <c r="L269" i="9" s="1"/>
  <c r="C272" i="9"/>
  <c r="H272" i="9"/>
  <c r="C273" i="9"/>
  <c r="H273" i="9"/>
  <c r="C274" i="9"/>
  <c r="H274" i="9"/>
  <c r="D275" i="9"/>
  <c r="E275" i="9"/>
  <c r="F275" i="9"/>
  <c r="G275" i="9"/>
  <c r="I275" i="9"/>
  <c r="J275" i="9"/>
  <c r="K275" i="9"/>
  <c r="L275" i="9"/>
  <c r="C276" i="9"/>
  <c r="H276" i="9"/>
  <c r="C277" i="9"/>
  <c r="H277" i="9"/>
  <c r="C278" i="9"/>
  <c r="H278" i="9"/>
  <c r="D279" i="9"/>
  <c r="E279" i="9"/>
  <c r="F279" i="9"/>
  <c r="G279" i="9"/>
  <c r="I279" i="9"/>
  <c r="J279" i="9"/>
  <c r="K279" i="9"/>
  <c r="L279" i="9"/>
  <c r="C280" i="9"/>
  <c r="H280" i="9"/>
  <c r="D281" i="9"/>
  <c r="E281" i="9"/>
  <c r="F281" i="9"/>
  <c r="G281" i="9"/>
  <c r="I281" i="9"/>
  <c r="J281" i="9"/>
  <c r="K281" i="9"/>
  <c r="L281" i="9"/>
  <c r="C282" i="9"/>
  <c r="H282" i="9"/>
  <c r="C283" i="9"/>
  <c r="H283" i="9"/>
  <c r="G287" i="9"/>
  <c r="L287" i="9"/>
  <c r="D288" i="9"/>
  <c r="E288" i="9"/>
  <c r="F288" i="9"/>
  <c r="G288" i="9"/>
  <c r="I288" i="9"/>
  <c r="J288" i="9"/>
  <c r="K288" i="9"/>
  <c r="L288" i="9"/>
  <c r="C289" i="9"/>
  <c r="H289" i="9"/>
  <c r="C290" i="9"/>
  <c r="H290" i="9"/>
  <c r="C291" i="9"/>
  <c r="H291" i="9"/>
  <c r="C292" i="9"/>
  <c r="H292" i="9"/>
  <c r="C293" i="9"/>
  <c r="H293" i="9"/>
  <c r="C294" i="9"/>
  <c r="H294" i="9"/>
  <c r="C295" i="9"/>
  <c r="H295" i="9"/>
  <c r="C296" i="9"/>
  <c r="H296" i="9"/>
  <c r="D22" i="8"/>
  <c r="E22" i="8"/>
  <c r="F22" i="8"/>
  <c r="G22" i="8"/>
  <c r="I22" i="8"/>
  <c r="J22" i="8"/>
  <c r="K22" i="8"/>
  <c r="K287" i="8" s="1"/>
  <c r="L22" i="8"/>
  <c r="C23" i="8"/>
  <c r="H23" i="8"/>
  <c r="C24" i="8"/>
  <c r="H24" i="8"/>
  <c r="C26" i="8"/>
  <c r="H26" i="8"/>
  <c r="F28" i="8"/>
  <c r="K28" i="8"/>
  <c r="C29" i="8"/>
  <c r="H29" i="8"/>
  <c r="C30" i="8"/>
  <c r="H30" i="8"/>
  <c r="C31" i="8"/>
  <c r="H31" i="8"/>
  <c r="F32" i="8"/>
  <c r="C32" i="8" s="1"/>
  <c r="K32" i="8"/>
  <c r="H32" i="8" s="1"/>
  <c r="C33" i="8"/>
  <c r="H33" i="8"/>
  <c r="F34" i="8"/>
  <c r="C34" i="8" s="1"/>
  <c r="H34" i="8"/>
  <c r="K34" i="8"/>
  <c r="C35" i="8"/>
  <c r="H35" i="8"/>
  <c r="C36" i="8"/>
  <c r="H36" i="8"/>
  <c r="F37" i="8"/>
  <c r="C37" i="8" s="1"/>
  <c r="H37" i="8"/>
  <c r="K37" i="8"/>
  <c r="C38" i="8"/>
  <c r="H38" i="8"/>
  <c r="C39" i="8"/>
  <c r="H39" i="8"/>
  <c r="C40" i="8"/>
  <c r="H40" i="8"/>
  <c r="C41" i="8"/>
  <c r="H41" i="8"/>
  <c r="C42" i="8"/>
  <c r="H42" i="8"/>
  <c r="C43" i="8"/>
  <c r="D43" i="8"/>
  <c r="E43" i="8"/>
  <c r="F43" i="8"/>
  <c r="H43" i="8"/>
  <c r="I43" i="8"/>
  <c r="J43" i="8"/>
  <c r="K43" i="8"/>
  <c r="C44" i="8"/>
  <c r="H44" i="8"/>
  <c r="G45" i="8"/>
  <c r="C45" i="8" s="1"/>
  <c r="L45" i="8"/>
  <c r="L21" i="8" s="1"/>
  <c r="C46" i="8"/>
  <c r="H46" i="8"/>
  <c r="C47" i="8"/>
  <c r="H47" i="8"/>
  <c r="D55" i="8"/>
  <c r="E55" i="8"/>
  <c r="F55" i="8"/>
  <c r="G55" i="8"/>
  <c r="I55" i="8"/>
  <c r="J55" i="8"/>
  <c r="K55" i="8"/>
  <c r="L55" i="8"/>
  <c r="C56" i="8"/>
  <c r="H56" i="8"/>
  <c r="C57" i="8"/>
  <c r="H57" i="8"/>
  <c r="D58" i="8"/>
  <c r="E58" i="8"/>
  <c r="E54" i="8" s="1"/>
  <c r="F58" i="8"/>
  <c r="F54" i="8" s="1"/>
  <c r="G58" i="8"/>
  <c r="I58" i="8"/>
  <c r="J58" i="8"/>
  <c r="J54" i="8" s="1"/>
  <c r="K58" i="8"/>
  <c r="L58" i="8"/>
  <c r="C59" i="8"/>
  <c r="H59" i="8"/>
  <c r="C60" i="8"/>
  <c r="H60" i="8"/>
  <c r="C61" i="8"/>
  <c r="H61" i="8"/>
  <c r="C62" i="8"/>
  <c r="H62" i="8"/>
  <c r="C63" i="8"/>
  <c r="H63" i="8"/>
  <c r="C64" i="8"/>
  <c r="H64" i="8"/>
  <c r="C65" i="8"/>
  <c r="H65" i="8"/>
  <c r="C66" i="8"/>
  <c r="H66" i="8"/>
  <c r="C68" i="8"/>
  <c r="H68" i="8"/>
  <c r="D69" i="8"/>
  <c r="D67" i="8" s="1"/>
  <c r="E69" i="8"/>
  <c r="E67" i="8" s="1"/>
  <c r="F69" i="8"/>
  <c r="F67" i="8" s="1"/>
  <c r="G69" i="8"/>
  <c r="G67" i="8" s="1"/>
  <c r="I69" i="8"/>
  <c r="I67" i="8" s="1"/>
  <c r="J69" i="8"/>
  <c r="J67" i="8" s="1"/>
  <c r="K69" i="8"/>
  <c r="K67" i="8" s="1"/>
  <c r="L69" i="8"/>
  <c r="L67" i="8" s="1"/>
  <c r="C70" i="8"/>
  <c r="H70" i="8"/>
  <c r="C71" i="8"/>
  <c r="H71" i="8"/>
  <c r="C72" i="8"/>
  <c r="H72" i="8"/>
  <c r="C73" i="8"/>
  <c r="H73" i="8"/>
  <c r="C74" i="8"/>
  <c r="H74" i="8"/>
  <c r="D77" i="8"/>
  <c r="E77" i="8"/>
  <c r="F77" i="8"/>
  <c r="G77" i="8"/>
  <c r="I77" i="8"/>
  <c r="J77" i="8"/>
  <c r="K77" i="8"/>
  <c r="L77" i="8"/>
  <c r="C78" i="8"/>
  <c r="H78" i="8"/>
  <c r="C79" i="8"/>
  <c r="H79" i="8"/>
  <c r="D80" i="8"/>
  <c r="E80" i="8"/>
  <c r="E76" i="8" s="1"/>
  <c r="F80" i="8"/>
  <c r="F76" i="8" s="1"/>
  <c r="G80" i="8"/>
  <c r="I80" i="8"/>
  <c r="J80" i="8"/>
  <c r="J76" i="8" s="1"/>
  <c r="K80" i="8"/>
  <c r="L80" i="8"/>
  <c r="C81" i="8"/>
  <c r="H81" i="8"/>
  <c r="C82" i="8"/>
  <c r="H82" i="8"/>
  <c r="D84" i="8"/>
  <c r="E84" i="8"/>
  <c r="F84" i="8"/>
  <c r="G84" i="8"/>
  <c r="I84" i="8"/>
  <c r="J84" i="8"/>
  <c r="K84" i="8"/>
  <c r="L84" i="8"/>
  <c r="C85" i="8"/>
  <c r="H85" i="8"/>
  <c r="C86" i="8"/>
  <c r="H86" i="8"/>
  <c r="C87" i="8"/>
  <c r="H87" i="8"/>
  <c r="C88" i="8"/>
  <c r="H88" i="8"/>
  <c r="D89" i="8"/>
  <c r="E89" i="8"/>
  <c r="F89" i="8"/>
  <c r="G89" i="8"/>
  <c r="I89" i="8"/>
  <c r="J89" i="8"/>
  <c r="K89" i="8"/>
  <c r="L89" i="8"/>
  <c r="C90" i="8"/>
  <c r="H90" i="8"/>
  <c r="C91" i="8"/>
  <c r="H91" i="8"/>
  <c r="C92" i="8"/>
  <c r="H92" i="8"/>
  <c r="C93" i="8"/>
  <c r="H93" i="8"/>
  <c r="C94" i="8"/>
  <c r="H94" i="8"/>
  <c r="D95" i="8"/>
  <c r="E95" i="8"/>
  <c r="F95" i="8"/>
  <c r="G95" i="8"/>
  <c r="I95" i="8"/>
  <c r="J95" i="8"/>
  <c r="K95" i="8"/>
  <c r="L95" i="8"/>
  <c r="C96" i="8"/>
  <c r="H96" i="8"/>
  <c r="C97" i="8"/>
  <c r="H97" i="8"/>
  <c r="C98" i="8"/>
  <c r="H98" i="8"/>
  <c r="C99" i="8"/>
  <c r="H99" i="8"/>
  <c r="C100" i="8"/>
  <c r="H100" i="8"/>
  <c r="C101" i="8"/>
  <c r="H101" i="8"/>
  <c r="C102" i="8"/>
  <c r="H102" i="8"/>
  <c r="D103" i="8"/>
  <c r="E103" i="8"/>
  <c r="F103" i="8"/>
  <c r="G103" i="8"/>
  <c r="I103" i="8"/>
  <c r="J103" i="8"/>
  <c r="K103" i="8"/>
  <c r="L103" i="8"/>
  <c r="C104" i="8"/>
  <c r="H104" i="8"/>
  <c r="C105" i="8"/>
  <c r="H105" i="8"/>
  <c r="C106" i="8"/>
  <c r="H106" i="8"/>
  <c r="C107" i="8"/>
  <c r="H107" i="8"/>
  <c r="C108" i="8"/>
  <c r="H108" i="8"/>
  <c r="C109" i="8"/>
  <c r="H109" i="8"/>
  <c r="C110" i="8"/>
  <c r="H110" i="8"/>
  <c r="C111" i="8"/>
  <c r="H111" i="8"/>
  <c r="D112" i="8"/>
  <c r="E112" i="8"/>
  <c r="F112" i="8"/>
  <c r="G112" i="8"/>
  <c r="I112" i="8"/>
  <c r="J112" i="8"/>
  <c r="K112" i="8"/>
  <c r="L112" i="8"/>
  <c r="C113" i="8"/>
  <c r="H113" i="8"/>
  <c r="C114" i="8"/>
  <c r="H114" i="8"/>
  <c r="C115" i="8"/>
  <c r="H115" i="8"/>
  <c r="D116" i="8"/>
  <c r="E116" i="8"/>
  <c r="F116" i="8"/>
  <c r="G116" i="8"/>
  <c r="I116" i="8"/>
  <c r="J116" i="8"/>
  <c r="K116" i="8"/>
  <c r="L116" i="8"/>
  <c r="C117" i="8"/>
  <c r="H117" i="8"/>
  <c r="C118" i="8"/>
  <c r="H118" i="8"/>
  <c r="C119" i="8"/>
  <c r="H119" i="8"/>
  <c r="C120" i="8"/>
  <c r="H120" i="8"/>
  <c r="C121" i="8"/>
  <c r="H121" i="8"/>
  <c r="D122" i="8"/>
  <c r="E122" i="8"/>
  <c r="F122" i="8"/>
  <c r="G122" i="8"/>
  <c r="I122" i="8"/>
  <c r="J122" i="8"/>
  <c r="K122" i="8"/>
  <c r="L122" i="8"/>
  <c r="C123" i="8"/>
  <c r="H123" i="8"/>
  <c r="C124" i="8"/>
  <c r="H124" i="8"/>
  <c r="C125" i="8"/>
  <c r="H125" i="8"/>
  <c r="C126" i="8"/>
  <c r="H126" i="8"/>
  <c r="C127" i="8"/>
  <c r="H127" i="8"/>
  <c r="D128" i="8"/>
  <c r="E128" i="8"/>
  <c r="F128" i="8"/>
  <c r="G128" i="8"/>
  <c r="I128" i="8"/>
  <c r="J128" i="8"/>
  <c r="K128" i="8"/>
  <c r="L128" i="8"/>
  <c r="C129" i="8"/>
  <c r="C128" i="8" s="1"/>
  <c r="H129" i="8"/>
  <c r="H128" i="8" s="1"/>
  <c r="D131" i="8"/>
  <c r="E131" i="8"/>
  <c r="F131" i="8"/>
  <c r="G131" i="8"/>
  <c r="I131" i="8"/>
  <c r="J131" i="8"/>
  <c r="K131" i="8"/>
  <c r="L131" i="8"/>
  <c r="C132" i="8"/>
  <c r="H132" i="8"/>
  <c r="C133" i="8"/>
  <c r="H133" i="8"/>
  <c r="C134" i="8"/>
  <c r="H134" i="8"/>
  <c r="C135" i="8"/>
  <c r="H135" i="8"/>
  <c r="D136" i="8"/>
  <c r="E136" i="8"/>
  <c r="F136" i="8"/>
  <c r="G136" i="8"/>
  <c r="I136" i="8"/>
  <c r="J136" i="8"/>
  <c r="K136" i="8"/>
  <c r="L136" i="8"/>
  <c r="C137" i="8"/>
  <c r="H137" i="8"/>
  <c r="C138" i="8"/>
  <c r="H138" i="8"/>
  <c r="C139" i="8"/>
  <c r="H139" i="8"/>
  <c r="C140" i="8"/>
  <c r="H140" i="8"/>
  <c r="D141" i="8"/>
  <c r="E141" i="8"/>
  <c r="F141" i="8"/>
  <c r="G141" i="8"/>
  <c r="I141" i="8"/>
  <c r="J141" i="8"/>
  <c r="K141" i="8"/>
  <c r="L141" i="8"/>
  <c r="C142" i="8"/>
  <c r="H142" i="8"/>
  <c r="C143" i="8"/>
  <c r="H143" i="8"/>
  <c r="D144" i="8"/>
  <c r="E144" i="8"/>
  <c r="F144" i="8"/>
  <c r="G144" i="8"/>
  <c r="I144" i="8"/>
  <c r="J144" i="8"/>
  <c r="K144" i="8"/>
  <c r="L144" i="8"/>
  <c r="C145" i="8"/>
  <c r="H145" i="8"/>
  <c r="C146" i="8"/>
  <c r="H146" i="8"/>
  <c r="C147" i="8"/>
  <c r="H147" i="8"/>
  <c r="C148" i="8"/>
  <c r="H148" i="8"/>
  <c r="C149" i="8"/>
  <c r="H149" i="8"/>
  <c r="C150" i="8"/>
  <c r="H150" i="8"/>
  <c r="D151" i="8"/>
  <c r="E151" i="8"/>
  <c r="F151" i="8"/>
  <c r="G151" i="8"/>
  <c r="I151" i="8"/>
  <c r="J151" i="8"/>
  <c r="K151" i="8"/>
  <c r="L151" i="8"/>
  <c r="C152" i="8"/>
  <c r="H152" i="8"/>
  <c r="C153" i="8"/>
  <c r="H153" i="8"/>
  <c r="C154" i="8"/>
  <c r="H154" i="8"/>
  <c r="C155" i="8"/>
  <c r="H155" i="8"/>
  <c r="C156" i="8"/>
  <c r="H156" i="8"/>
  <c r="C157" i="8"/>
  <c r="H157" i="8"/>
  <c r="C158" i="8"/>
  <c r="H158" i="8"/>
  <c r="C159" i="8"/>
  <c r="H159" i="8"/>
  <c r="D160" i="8"/>
  <c r="E160" i="8"/>
  <c r="F160" i="8"/>
  <c r="G160" i="8"/>
  <c r="I160" i="8"/>
  <c r="J160" i="8"/>
  <c r="K160" i="8"/>
  <c r="L160" i="8"/>
  <c r="C161" i="8"/>
  <c r="H161" i="8"/>
  <c r="C162" i="8"/>
  <c r="H162" i="8"/>
  <c r="C163" i="8"/>
  <c r="H163" i="8"/>
  <c r="C164" i="8"/>
  <c r="H164" i="8"/>
  <c r="D166" i="8"/>
  <c r="E166" i="8"/>
  <c r="E165" i="8" s="1"/>
  <c r="F166" i="8"/>
  <c r="F165" i="8" s="1"/>
  <c r="G166" i="8"/>
  <c r="G165" i="8" s="1"/>
  <c r="I166" i="8"/>
  <c r="J166" i="8"/>
  <c r="J165" i="8" s="1"/>
  <c r="K166" i="8"/>
  <c r="K165" i="8" s="1"/>
  <c r="L166" i="8"/>
  <c r="L165" i="8" s="1"/>
  <c r="C167" i="8"/>
  <c r="H167" i="8"/>
  <c r="C168" i="8"/>
  <c r="H168" i="8"/>
  <c r="C169" i="8"/>
  <c r="H169" i="8"/>
  <c r="C170" i="8"/>
  <c r="H170" i="8"/>
  <c r="C171" i="8"/>
  <c r="H171" i="8"/>
  <c r="C172" i="8"/>
  <c r="H172" i="8"/>
  <c r="F174" i="8"/>
  <c r="F173" i="8" s="1"/>
  <c r="D175" i="8"/>
  <c r="E175" i="8"/>
  <c r="F175" i="8"/>
  <c r="G175" i="8"/>
  <c r="C175" i="8" s="1"/>
  <c r="I175" i="8"/>
  <c r="J175" i="8"/>
  <c r="K175" i="8"/>
  <c r="L175" i="8"/>
  <c r="L174" i="8" s="1"/>
  <c r="L173" i="8" s="1"/>
  <c r="C176" i="8"/>
  <c r="H176" i="8"/>
  <c r="C177" i="8"/>
  <c r="H177" i="8"/>
  <c r="C178" i="8"/>
  <c r="H178" i="8"/>
  <c r="D179" i="8"/>
  <c r="E179" i="8"/>
  <c r="F179" i="8"/>
  <c r="G179" i="8"/>
  <c r="I179" i="8"/>
  <c r="J179" i="8"/>
  <c r="J174" i="8" s="1"/>
  <c r="K179" i="8"/>
  <c r="L179" i="8"/>
  <c r="C180" i="8"/>
  <c r="H180" i="8"/>
  <c r="C181" i="8"/>
  <c r="H181" i="8"/>
  <c r="C182" i="8"/>
  <c r="H182" i="8"/>
  <c r="C183" i="8"/>
  <c r="H183" i="8"/>
  <c r="D184" i="8"/>
  <c r="E184" i="8"/>
  <c r="F184" i="8"/>
  <c r="G184" i="8"/>
  <c r="I184" i="8"/>
  <c r="J184" i="8"/>
  <c r="K184" i="8"/>
  <c r="L184" i="8"/>
  <c r="C185" i="8"/>
  <c r="H185" i="8"/>
  <c r="C186" i="8"/>
  <c r="H186" i="8"/>
  <c r="D188" i="8"/>
  <c r="E188" i="8"/>
  <c r="F188" i="8"/>
  <c r="G188" i="8"/>
  <c r="I188" i="8"/>
  <c r="J188" i="8"/>
  <c r="K188" i="8"/>
  <c r="L188" i="8"/>
  <c r="C189" i="8"/>
  <c r="H189" i="8"/>
  <c r="C190" i="8"/>
  <c r="H190" i="8"/>
  <c r="D192" i="8"/>
  <c r="E192" i="8"/>
  <c r="E191" i="8" s="1"/>
  <c r="F192" i="8"/>
  <c r="F191" i="8" s="1"/>
  <c r="G192" i="8"/>
  <c r="G191" i="8" s="1"/>
  <c r="G187" i="8" s="1"/>
  <c r="I192" i="8"/>
  <c r="J192" i="8"/>
  <c r="J191" i="8" s="1"/>
  <c r="K192" i="8"/>
  <c r="K191" i="8" s="1"/>
  <c r="K187" i="8" s="1"/>
  <c r="L192" i="8"/>
  <c r="L191" i="8" s="1"/>
  <c r="L187" i="8" s="1"/>
  <c r="C193" i="8"/>
  <c r="H193" i="8"/>
  <c r="C197" i="8"/>
  <c r="H197" i="8"/>
  <c r="D198" i="8"/>
  <c r="D196" i="8" s="1"/>
  <c r="E198" i="8"/>
  <c r="E196" i="8" s="1"/>
  <c r="F198" i="8"/>
  <c r="F196" i="8" s="1"/>
  <c r="G198" i="8"/>
  <c r="G196" i="8" s="1"/>
  <c r="I198" i="8"/>
  <c r="J198" i="8"/>
  <c r="J196" i="8" s="1"/>
  <c r="K198" i="8"/>
  <c r="K196" i="8" s="1"/>
  <c r="L198" i="8"/>
  <c r="L196" i="8" s="1"/>
  <c r="C199" i="8"/>
  <c r="H199" i="8"/>
  <c r="C200" i="8"/>
  <c r="H200" i="8"/>
  <c r="C201" i="8"/>
  <c r="H201" i="8"/>
  <c r="C202" i="8"/>
  <c r="H202" i="8"/>
  <c r="C203" i="8"/>
  <c r="H203" i="8"/>
  <c r="D205" i="8"/>
  <c r="E205" i="8"/>
  <c r="F205" i="8"/>
  <c r="G205" i="8"/>
  <c r="I205" i="8"/>
  <c r="J205" i="8"/>
  <c r="K205" i="8"/>
  <c r="L205" i="8"/>
  <c r="C206" i="8"/>
  <c r="H206" i="8"/>
  <c r="C207" i="8"/>
  <c r="H207" i="8"/>
  <c r="C208" i="8"/>
  <c r="H208" i="8"/>
  <c r="C209" i="8"/>
  <c r="H209" i="8"/>
  <c r="C210" i="8"/>
  <c r="H210" i="8"/>
  <c r="C211" i="8"/>
  <c r="H211" i="8"/>
  <c r="C212" i="8"/>
  <c r="H212" i="8"/>
  <c r="C213" i="8"/>
  <c r="H213" i="8"/>
  <c r="C214" i="8"/>
  <c r="H214" i="8"/>
  <c r="C215" i="8"/>
  <c r="H215" i="8"/>
  <c r="D216" i="8"/>
  <c r="E216" i="8"/>
  <c r="F216" i="8"/>
  <c r="G216" i="8"/>
  <c r="I216" i="8"/>
  <c r="J216" i="8"/>
  <c r="K216" i="8"/>
  <c r="L216" i="8"/>
  <c r="C217" i="8"/>
  <c r="H217" i="8"/>
  <c r="C218" i="8"/>
  <c r="H218" i="8"/>
  <c r="C219" i="8"/>
  <c r="H219" i="8"/>
  <c r="C220" i="8"/>
  <c r="H220" i="8"/>
  <c r="C221" i="8"/>
  <c r="H221" i="8"/>
  <c r="C222" i="8"/>
  <c r="H222" i="8"/>
  <c r="C223" i="8"/>
  <c r="H223" i="8"/>
  <c r="C224" i="8"/>
  <c r="H224" i="8"/>
  <c r="C225" i="8"/>
  <c r="H225" i="8"/>
  <c r="C226" i="8"/>
  <c r="H226" i="8"/>
  <c r="D227" i="8"/>
  <c r="E227" i="8"/>
  <c r="F227" i="8"/>
  <c r="G227" i="8"/>
  <c r="I227" i="8"/>
  <c r="J227" i="8"/>
  <c r="K227" i="8"/>
  <c r="L227" i="8"/>
  <c r="C228" i="8"/>
  <c r="H228" i="8"/>
  <c r="C229" i="8"/>
  <c r="H229" i="8"/>
  <c r="C232" i="8"/>
  <c r="H232" i="8"/>
  <c r="D233" i="8"/>
  <c r="E233" i="8"/>
  <c r="F233" i="8"/>
  <c r="G233" i="8"/>
  <c r="I233" i="8"/>
  <c r="J233" i="8"/>
  <c r="K233" i="8"/>
  <c r="L233" i="8"/>
  <c r="C234" i="8"/>
  <c r="H234" i="8"/>
  <c r="D235" i="8"/>
  <c r="E235" i="8"/>
  <c r="F235" i="8"/>
  <c r="G235" i="8"/>
  <c r="I235" i="8"/>
  <c r="J235" i="8"/>
  <c r="K235" i="8"/>
  <c r="L235" i="8"/>
  <c r="C236" i="8"/>
  <c r="H236" i="8"/>
  <c r="C237" i="8"/>
  <c r="H237" i="8"/>
  <c r="D238" i="8"/>
  <c r="E238" i="8"/>
  <c r="F238" i="8"/>
  <c r="G238" i="8"/>
  <c r="I238" i="8"/>
  <c r="J238" i="8"/>
  <c r="K238" i="8"/>
  <c r="L238" i="8"/>
  <c r="C239" i="8"/>
  <c r="H239" i="8"/>
  <c r="C240" i="8"/>
  <c r="H240" i="8"/>
  <c r="C241" i="8"/>
  <c r="H241" i="8"/>
  <c r="C242" i="8"/>
  <c r="H242" i="8"/>
  <c r="C243" i="8"/>
  <c r="H243" i="8"/>
  <c r="C244" i="8"/>
  <c r="H244" i="8"/>
  <c r="C245" i="8"/>
  <c r="H245" i="8"/>
  <c r="D246" i="8"/>
  <c r="E246" i="8"/>
  <c r="F246" i="8"/>
  <c r="G246" i="8"/>
  <c r="I246" i="8"/>
  <c r="J246" i="8"/>
  <c r="K246" i="8"/>
  <c r="L246" i="8"/>
  <c r="C247" i="8"/>
  <c r="H247" i="8"/>
  <c r="C248" i="8"/>
  <c r="H248" i="8"/>
  <c r="C249" i="8"/>
  <c r="H249" i="8"/>
  <c r="C250" i="8"/>
  <c r="H250" i="8"/>
  <c r="G251" i="8"/>
  <c r="D252" i="8"/>
  <c r="E252" i="8"/>
  <c r="E251" i="8" s="1"/>
  <c r="F252" i="8"/>
  <c r="F251" i="8" s="1"/>
  <c r="G252" i="8"/>
  <c r="I252" i="8"/>
  <c r="J252" i="8"/>
  <c r="J251" i="8" s="1"/>
  <c r="K252" i="8"/>
  <c r="K251" i="8" s="1"/>
  <c r="L252" i="8"/>
  <c r="L251" i="8" s="1"/>
  <c r="C253" i="8"/>
  <c r="H253" i="8"/>
  <c r="C254" i="8"/>
  <c r="H254" i="8"/>
  <c r="C255" i="8"/>
  <c r="H255" i="8"/>
  <c r="C256" i="8"/>
  <c r="H256" i="8"/>
  <c r="C257" i="8"/>
  <c r="H257" i="8"/>
  <c r="F258" i="8"/>
  <c r="D259" i="8"/>
  <c r="E259" i="8"/>
  <c r="F259" i="8"/>
  <c r="G259" i="8"/>
  <c r="C259" i="8" s="1"/>
  <c r="I259" i="8"/>
  <c r="J259" i="8"/>
  <c r="K259" i="8"/>
  <c r="L259" i="8"/>
  <c r="L258" i="8" s="1"/>
  <c r="C260" i="8"/>
  <c r="H260" i="8"/>
  <c r="C261" i="8"/>
  <c r="H261" i="8"/>
  <c r="C262" i="8"/>
  <c r="H262" i="8"/>
  <c r="D263" i="8"/>
  <c r="E263" i="8"/>
  <c r="F263" i="8"/>
  <c r="G263" i="8"/>
  <c r="I263" i="8"/>
  <c r="J263" i="8"/>
  <c r="J258" i="8" s="1"/>
  <c r="K263" i="8"/>
  <c r="L263" i="8"/>
  <c r="C264" i="8"/>
  <c r="H264" i="8"/>
  <c r="C265" i="8"/>
  <c r="H265" i="8"/>
  <c r="C266" i="8"/>
  <c r="H266" i="8"/>
  <c r="C267" i="8"/>
  <c r="H267" i="8"/>
  <c r="C270" i="8"/>
  <c r="H270" i="8"/>
  <c r="D271" i="8"/>
  <c r="E271" i="8"/>
  <c r="F271" i="8"/>
  <c r="G271" i="8"/>
  <c r="G269" i="8" s="1"/>
  <c r="I271" i="8"/>
  <c r="J271" i="8"/>
  <c r="K271" i="8"/>
  <c r="L271" i="8"/>
  <c r="L269" i="8" s="1"/>
  <c r="C272" i="8"/>
  <c r="H272" i="8"/>
  <c r="C273" i="8"/>
  <c r="H273" i="8"/>
  <c r="C274" i="8"/>
  <c r="H274" i="8"/>
  <c r="D275" i="8"/>
  <c r="E275" i="8"/>
  <c r="F275" i="8"/>
  <c r="G275" i="8"/>
  <c r="I275" i="8"/>
  <c r="J275" i="8"/>
  <c r="K275" i="8"/>
  <c r="L275" i="8"/>
  <c r="C276" i="8"/>
  <c r="H276" i="8"/>
  <c r="C277" i="8"/>
  <c r="H277" i="8"/>
  <c r="C278" i="8"/>
  <c r="H278" i="8"/>
  <c r="D279" i="8"/>
  <c r="E279" i="8"/>
  <c r="F279" i="8"/>
  <c r="G279" i="8"/>
  <c r="C279" i="8" s="1"/>
  <c r="I279" i="8"/>
  <c r="J279" i="8"/>
  <c r="K279" i="8"/>
  <c r="L279" i="8"/>
  <c r="C280" i="8"/>
  <c r="H280" i="8"/>
  <c r="D281" i="8"/>
  <c r="E281" i="8"/>
  <c r="E287" i="8" s="1"/>
  <c r="F281" i="8"/>
  <c r="G281" i="8"/>
  <c r="I281" i="8"/>
  <c r="J281" i="8"/>
  <c r="J287" i="8" s="1"/>
  <c r="K281" i="8"/>
  <c r="L281" i="8"/>
  <c r="C282" i="8"/>
  <c r="H282" i="8"/>
  <c r="C283" i="8"/>
  <c r="H283" i="8"/>
  <c r="F287" i="8"/>
  <c r="G287" i="8"/>
  <c r="L287" i="8"/>
  <c r="D288" i="8"/>
  <c r="E288" i="8"/>
  <c r="F288" i="8"/>
  <c r="G288" i="8"/>
  <c r="I288" i="8"/>
  <c r="J288" i="8"/>
  <c r="K288" i="8"/>
  <c r="L288" i="8"/>
  <c r="C289" i="8"/>
  <c r="H289" i="8"/>
  <c r="C290" i="8"/>
  <c r="H290" i="8"/>
  <c r="C291" i="8"/>
  <c r="H291" i="8"/>
  <c r="C292" i="8"/>
  <c r="H292" i="8"/>
  <c r="C293" i="8"/>
  <c r="H293" i="8"/>
  <c r="C294" i="8"/>
  <c r="H294" i="8"/>
  <c r="C295" i="8"/>
  <c r="H295" i="8"/>
  <c r="C296" i="8"/>
  <c r="H296" i="8"/>
  <c r="D22" i="7"/>
  <c r="E22" i="7"/>
  <c r="F22" i="7"/>
  <c r="G22" i="7"/>
  <c r="G21" i="7" s="1"/>
  <c r="I22" i="7"/>
  <c r="J22" i="7"/>
  <c r="K22" i="7"/>
  <c r="L22" i="7"/>
  <c r="L287" i="7" s="1"/>
  <c r="C23" i="7"/>
  <c r="H23" i="7"/>
  <c r="C24" i="7"/>
  <c r="H24" i="7"/>
  <c r="C25" i="7"/>
  <c r="C26" i="7"/>
  <c r="H26" i="7"/>
  <c r="F28" i="7"/>
  <c r="F27" i="7" s="1"/>
  <c r="C27" i="7" s="1"/>
  <c r="K28" i="7"/>
  <c r="H28" i="7" s="1"/>
  <c r="C29" i="7"/>
  <c r="H29" i="7"/>
  <c r="C30" i="7"/>
  <c r="H30" i="7"/>
  <c r="C31" i="7"/>
  <c r="H31" i="7"/>
  <c r="F32" i="7"/>
  <c r="C32" i="7" s="1"/>
  <c r="K32" i="7"/>
  <c r="H32" i="7" s="1"/>
  <c r="C33" i="7"/>
  <c r="H33" i="7"/>
  <c r="F34" i="7"/>
  <c r="C34" i="7" s="1"/>
  <c r="K34" i="7"/>
  <c r="H34" i="7" s="1"/>
  <c r="C35" i="7"/>
  <c r="H35" i="7"/>
  <c r="C36" i="7"/>
  <c r="H36" i="7"/>
  <c r="C37" i="7"/>
  <c r="F37" i="7"/>
  <c r="K37" i="7"/>
  <c r="H37" i="7" s="1"/>
  <c r="C38" i="7"/>
  <c r="H38" i="7"/>
  <c r="C39" i="7"/>
  <c r="H39" i="7"/>
  <c r="C40" i="7"/>
  <c r="H40" i="7"/>
  <c r="C41" i="7"/>
  <c r="H41" i="7"/>
  <c r="C42" i="7"/>
  <c r="H42" i="7"/>
  <c r="D43" i="7"/>
  <c r="C43" i="7" s="1"/>
  <c r="E43" i="7"/>
  <c r="F43" i="7"/>
  <c r="I43" i="7"/>
  <c r="H43" i="7" s="1"/>
  <c r="J43" i="7"/>
  <c r="K43" i="7"/>
  <c r="C44" i="7"/>
  <c r="H44" i="7"/>
  <c r="G45" i="7"/>
  <c r="C45" i="7" s="1"/>
  <c r="L45" i="7"/>
  <c r="H45" i="7" s="1"/>
  <c r="C46" i="7"/>
  <c r="H46" i="7"/>
  <c r="C47" i="7"/>
  <c r="H47" i="7"/>
  <c r="D55" i="7"/>
  <c r="C55" i="7" s="1"/>
  <c r="E55" i="7"/>
  <c r="F55" i="7"/>
  <c r="G55" i="7"/>
  <c r="J55" i="7"/>
  <c r="K55" i="7"/>
  <c r="L55" i="7"/>
  <c r="C56" i="7"/>
  <c r="I55" i="7"/>
  <c r="C57" i="7"/>
  <c r="H57" i="7"/>
  <c r="D58" i="7"/>
  <c r="E58" i="7"/>
  <c r="F58" i="7"/>
  <c r="F54" i="7" s="1"/>
  <c r="G58" i="7"/>
  <c r="J58" i="7"/>
  <c r="K58" i="7"/>
  <c r="K54" i="7" s="1"/>
  <c r="L58" i="7"/>
  <c r="C59" i="7"/>
  <c r="I58" i="7"/>
  <c r="C60" i="7"/>
  <c r="H60" i="7"/>
  <c r="C61" i="7"/>
  <c r="H61" i="7"/>
  <c r="C62" i="7"/>
  <c r="H62" i="7"/>
  <c r="C63" i="7"/>
  <c r="H63" i="7"/>
  <c r="C64" i="7"/>
  <c r="H64" i="7"/>
  <c r="C65" i="7"/>
  <c r="H65" i="7"/>
  <c r="C66" i="7"/>
  <c r="H66" i="7"/>
  <c r="C68" i="7"/>
  <c r="H68" i="7"/>
  <c r="D69" i="7"/>
  <c r="D67" i="7" s="1"/>
  <c r="E69" i="7"/>
  <c r="E67" i="7" s="1"/>
  <c r="F69" i="7"/>
  <c r="F67" i="7" s="1"/>
  <c r="G69" i="7"/>
  <c r="G67" i="7" s="1"/>
  <c r="J69" i="7"/>
  <c r="J67" i="7" s="1"/>
  <c r="K69" i="7"/>
  <c r="K67" i="7" s="1"/>
  <c r="L69" i="7"/>
  <c r="L67" i="7" s="1"/>
  <c r="C70" i="7"/>
  <c r="H70" i="7"/>
  <c r="C71" i="7"/>
  <c r="H71" i="7"/>
  <c r="C72" i="7"/>
  <c r="H72" i="7"/>
  <c r="C73" i="7"/>
  <c r="H73" i="7"/>
  <c r="C74" i="7"/>
  <c r="H74" i="7"/>
  <c r="D77" i="7"/>
  <c r="E77" i="7"/>
  <c r="F77" i="7"/>
  <c r="F76" i="7" s="1"/>
  <c r="G77" i="7"/>
  <c r="J77" i="7"/>
  <c r="K77" i="7"/>
  <c r="L77" i="7"/>
  <c r="L76" i="7" s="1"/>
  <c r="C78" i="7"/>
  <c r="I77" i="7"/>
  <c r="C79" i="7"/>
  <c r="H79" i="7"/>
  <c r="D80" i="7"/>
  <c r="E80" i="7"/>
  <c r="F80" i="7"/>
  <c r="G80" i="7"/>
  <c r="C80" i="7" s="1"/>
  <c r="J80" i="7"/>
  <c r="J76" i="7" s="1"/>
  <c r="K80" i="7"/>
  <c r="L80" i="7"/>
  <c r="C81" i="7"/>
  <c r="I80" i="7"/>
  <c r="H80" i="7" s="1"/>
  <c r="C82" i="7"/>
  <c r="H82" i="7"/>
  <c r="D84" i="7"/>
  <c r="E84" i="7"/>
  <c r="F84" i="7"/>
  <c r="G84" i="7"/>
  <c r="J84" i="7"/>
  <c r="K84" i="7"/>
  <c r="L84" i="7"/>
  <c r="C85" i="7"/>
  <c r="H85" i="7"/>
  <c r="C86" i="7"/>
  <c r="H86" i="7"/>
  <c r="C87" i="7"/>
  <c r="H87" i="7"/>
  <c r="C88" i="7"/>
  <c r="H88" i="7"/>
  <c r="D89" i="7"/>
  <c r="E89" i="7"/>
  <c r="F89" i="7"/>
  <c r="G89" i="7"/>
  <c r="J89" i="7"/>
  <c r="K89" i="7"/>
  <c r="K83" i="7" s="1"/>
  <c r="L89" i="7"/>
  <c r="C90" i="7"/>
  <c r="I89" i="7"/>
  <c r="C91" i="7"/>
  <c r="H91" i="7"/>
  <c r="C92" i="7"/>
  <c r="H92" i="7"/>
  <c r="C93" i="7"/>
  <c r="H93" i="7"/>
  <c r="C94" i="7"/>
  <c r="H94" i="7"/>
  <c r="D95" i="7"/>
  <c r="C95" i="7" s="1"/>
  <c r="E95" i="7"/>
  <c r="F95" i="7"/>
  <c r="G95" i="7"/>
  <c r="J95" i="7"/>
  <c r="K95" i="7"/>
  <c r="L95" i="7"/>
  <c r="C96" i="7"/>
  <c r="H96" i="7"/>
  <c r="I95" i="7"/>
  <c r="C97" i="7"/>
  <c r="H97" i="7"/>
  <c r="C98" i="7"/>
  <c r="H98" i="7"/>
  <c r="C99" i="7"/>
  <c r="H99" i="7"/>
  <c r="C100" i="7"/>
  <c r="H100" i="7"/>
  <c r="C101" i="7"/>
  <c r="H101" i="7"/>
  <c r="C102" i="7"/>
  <c r="H102" i="7"/>
  <c r="D103" i="7"/>
  <c r="E103" i="7"/>
  <c r="F103" i="7"/>
  <c r="G103" i="7"/>
  <c r="J103" i="7"/>
  <c r="K103" i="7"/>
  <c r="L103" i="7"/>
  <c r="C104" i="7"/>
  <c r="I103" i="7"/>
  <c r="C105" i="7"/>
  <c r="H105" i="7"/>
  <c r="C106" i="7"/>
  <c r="H106" i="7"/>
  <c r="C107" i="7"/>
  <c r="H107" i="7"/>
  <c r="C108" i="7"/>
  <c r="H108" i="7"/>
  <c r="C109" i="7"/>
  <c r="H109" i="7"/>
  <c r="C110" i="7"/>
  <c r="H110" i="7"/>
  <c r="C111" i="7"/>
  <c r="H111" i="7"/>
  <c r="D112" i="7"/>
  <c r="E112" i="7"/>
  <c r="F112" i="7"/>
  <c r="G112" i="7"/>
  <c r="J112" i="7"/>
  <c r="K112" i="7"/>
  <c r="L112" i="7"/>
  <c r="C113" i="7"/>
  <c r="H113" i="7"/>
  <c r="C114" i="7"/>
  <c r="H114" i="7"/>
  <c r="C115" i="7"/>
  <c r="H115" i="7"/>
  <c r="D116" i="7"/>
  <c r="E116" i="7"/>
  <c r="F116" i="7"/>
  <c r="G116" i="7"/>
  <c r="J116" i="7"/>
  <c r="K116" i="7"/>
  <c r="L116" i="7"/>
  <c r="C117" i="7"/>
  <c r="H117" i="7"/>
  <c r="I116" i="7"/>
  <c r="C118" i="7"/>
  <c r="H118" i="7"/>
  <c r="C119" i="7"/>
  <c r="H119" i="7"/>
  <c r="C120" i="7"/>
  <c r="H120" i="7"/>
  <c r="C121" i="7"/>
  <c r="H121" i="7"/>
  <c r="D122" i="7"/>
  <c r="E122" i="7"/>
  <c r="F122" i="7"/>
  <c r="G122" i="7"/>
  <c r="J122" i="7"/>
  <c r="K122" i="7"/>
  <c r="L122" i="7"/>
  <c r="C123" i="7"/>
  <c r="H123" i="7"/>
  <c r="C124" i="7"/>
  <c r="H124" i="7"/>
  <c r="C125" i="7"/>
  <c r="H125" i="7"/>
  <c r="C126" i="7"/>
  <c r="H126" i="7"/>
  <c r="C127" i="7"/>
  <c r="H127" i="7"/>
  <c r="D128" i="7"/>
  <c r="E128" i="7"/>
  <c r="F128" i="7"/>
  <c r="G128" i="7"/>
  <c r="J128" i="7"/>
  <c r="K128" i="7"/>
  <c r="L128" i="7"/>
  <c r="C129" i="7"/>
  <c r="C128" i="7" s="1"/>
  <c r="H129" i="7"/>
  <c r="H128" i="7" s="1"/>
  <c r="I128" i="7"/>
  <c r="D131" i="7"/>
  <c r="E131" i="7"/>
  <c r="F131" i="7"/>
  <c r="G131" i="7"/>
  <c r="J131" i="7"/>
  <c r="K131" i="7"/>
  <c r="L131" i="7"/>
  <c r="C132" i="7"/>
  <c r="H132" i="7"/>
  <c r="C133" i="7"/>
  <c r="H133" i="7"/>
  <c r="C134" i="7"/>
  <c r="H134" i="7"/>
  <c r="C135" i="7"/>
  <c r="H135" i="7"/>
  <c r="D136" i="7"/>
  <c r="E136" i="7"/>
  <c r="F136" i="7"/>
  <c r="G136" i="7"/>
  <c r="J136" i="7"/>
  <c r="K136" i="7"/>
  <c r="L136" i="7"/>
  <c r="C137" i="7"/>
  <c r="I136" i="7"/>
  <c r="C138" i="7"/>
  <c r="H138" i="7"/>
  <c r="C139" i="7"/>
  <c r="H139" i="7"/>
  <c r="C140" i="7"/>
  <c r="H140" i="7"/>
  <c r="D141" i="7"/>
  <c r="E141" i="7"/>
  <c r="F141" i="7"/>
  <c r="G141" i="7"/>
  <c r="I141" i="7"/>
  <c r="J141" i="7"/>
  <c r="K141" i="7"/>
  <c r="L141" i="7"/>
  <c r="C142" i="7"/>
  <c r="H142" i="7"/>
  <c r="C143" i="7"/>
  <c r="H143" i="7"/>
  <c r="D144" i="7"/>
  <c r="E144" i="7"/>
  <c r="F144" i="7"/>
  <c r="G144" i="7"/>
  <c r="J144" i="7"/>
  <c r="K144" i="7"/>
  <c r="L144" i="7"/>
  <c r="C145" i="7"/>
  <c r="H145" i="7"/>
  <c r="C146" i="7"/>
  <c r="H146" i="7"/>
  <c r="C147" i="7"/>
  <c r="H147" i="7"/>
  <c r="C148" i="7"/>
  <c r="H148" i="7"/>
  <c r="C149" i="7"/>
  <c r="H149" i="7"/>
  <c r="C150" i="7"/>
  <c r="H150" i="7"/>
  <c r="D151" i="7"/>
  <c r="E151" i="7"/>
  <c r="F151" i="7"/>
  <c r="G151" i="7"/>
  <c r="J151" i="7"/>
  <c r="K151" i="7"/>
  <c r="L151" i="7"/>
  <c r="C152" i="7"/>
  <c r="H152" i="7"/>
  <c r="C153" i="7"/>
  <c r="H153" i="7"/>
  <c r="C154" i="7"/>
  <c r="H154" i="7"/>
  <c r="C155" i="7"/>
  <c r="H155" i="7"/>
  <c r="C156" i="7"/>
  <c r="H156" i="7"/>
  <c r="C157" i="7"/>
  <c r="H157" i="7"/>
  <c r="C158" i="7"/>
  <c r="H158" i="7"/>
  <c r="C159" i="7"/>
  <c r="H159" i="7"/>
  <c r="D160" i="7"/>
  <c r="E160" i="7"/>
  <c r="F160" i="7"/>
  <c r="G160" i="7"/>
  <c r="J160" i="7"/>
  <c r="K160" i="7"/>
  <c r="L160" i="7"/>
  <c r="C161" i="7"/>
  <c r="I160" i="7"/>
  <c r="C162" i="7"/>
  <c r="H162" i="7"/>
  <c r="C163" i="7"/>
  <c r="H163" i="7"/>
  <c r="C164" i="7"/>
  <c r="H164" i="7"/>
  <c r="D166" i="7"/>
  <c r="D165" i="7" s="1"/>
  <c r="E166" i="7"/>
  <c r="E165" i="7" s="1"/>
  <c r="F166" i="7"/>
  <c r="F165" i="7" s="1"/>
  <c r="G166" i="7"/>
  <c r="G165" i="7" s="1"/>
  <c r="J166" i="7"/>
  <c r="J165" i="7" s="1"/>
  <c r="K166" i="7"/>
  <c r="K165" i="7" s="1"/>
  <c r="L166" i="7"/>
  <c r="L165" i="7" s="1"/>
  <c r="C167" i="7"/>
  <c r="I166" i="7"/>
  <c r="C168" i="7"/>
  <c r="H168" i="7"/>
  <c r="C169" i="7"/>
  <c r="H169" i="7"/>
  <c r="C170" i="7"/>
  <c r="H170" i="7"/>
  <c r="C171" i="7"/>
  <c r="H171" i="7"/>
  <c r="C172" i="7"/>
  <c r="H172" i="7"/>
  <c r="D175" i="7"/>
  <c r="E175" i="7"/>
  <c r="F175" i="7"/>
  <c r="G175" i="7"/>
  <c r="J175" i="7"/>
  <c r="K175" i="7"/>
  <c r="L175" i="7"/>
  <c r="C176" i="7"/>
  <c r="I175" i="7"/>
  <c r="C177" i="7"/>
  <c r="H177" i="7"/>
  <c r="C178" i="7"/>
  <c r="H178" i="7"/>
  <c r="D179" i="7"/>
  <c r="E179" i="7"/>
  <c r="F179" i="7"/>
  <c r="G179" i="7"/>
  <c r="J179" i="7"/>
  <c r="K179" i="7"/>
  <c r="L179" i="7"/>
  <c r="C180" i="7"/>
  <c r="H180" i="7"/>
  <c r="C181" i="7"/>
  <c r="H181" i="7"/>
  <c r="C182" i="7"/>
  <c r="H182" i="7"/>
  <c r="C183" i="7"/>
  <c r="H183" i="7"/>
  <c r="D184" i="7"/>
  <c r="E184" i="7"/>
  <c r="F184" i="7"/>
  <c r="G184" i="7"/>
  <c r="J184" i="7"/>
  <c r="K184" i="7"/>
  <c r="L184" i="7"/>
  <c r="C185" i="7"/>
  <c r="H185" i="7"/>
  <c r="I184" i="7"/>
  <c r="C186" i="7"/>
  <c r="H186" i="7"/>
  <c r="D188" i="7"/>
  <c r="E188" i="7"/>
  <c r="F188" i="7"/>
  <c r="G188" i="7"/>
  <c r="J188" i="7"/>
  <c r="K188" i="7"/>
  <c r="L188" i="7"/>
  <c r="C189" i="7"/>
  <c r="H189" i="7"/>
  <c r="C190" i="7"/>
  <c r="H190" i="7"/>
  <c r="L191" i="7"/>
  <c r="D192" i="7"/>
  <c r="D191" i="7" s="1"/>
  <c r="E192" i="7"/>
  <c r="E191" i="7" s="1"/>
  <c r="F192" i="7"/>
  <c r="F191" i="7" s="1"/>
  <c r="G192" i="7"/>
  <c r="G191" i="7" s="1"/>
  <c r="J192" i="7"/>
  <c r="J191" i="7" s="1"/>
  <c r="K192" i="7"/>
  <c r="K191" i="7" s="1"/>
  <c r="L192" i="7"/>
  <c r="C193" i="7"/>
  <c r="H193" i="7"/>
  <c r="I192" i="7"/>
  <c r="C197" i="7"/>
  <c r="H197" i="7"/>
  <c r="D198" i="7"/>
  <c r="D196" i="7" s="1"/>
  <c r="E198" i="7"/>
  <c r="E196" i="7" s="1"/>
  <c r="F198" i="7"/>
  <c r="F196" i="7" s="1"/>
  <c r="G198" i="7"/>
  <c r="G196" i="7" s="1"/>
  <c r="J198" i="7"/>
  <c r="J196" i="7" s="1"/>
  <c r="K198" i="7"/>
  <c r="K196" i="7" s="1"/>
  <c r="L198" i="7"/>
  <c r="L196" i="7" s="1"/>
  <c r="C199" i="7"/>
  <c r="H199" i="7"/>
  <c r="C200" i="7"/>
  <c r="H200" i="7"/>
  <c r="C201" i="7"/>
  <c r="H201" i="7"/>
  <c r="C202" i="7"/>
  <c r="H202" i="7"/>
  <c r="C203" i="7"/>
  <c r="H203" i="7"/>
  <c r="D205" i="7"/>
  <c r="E205" i="7"/>
  <c r="F205" i="7"/>
  <c r="G205" i="7"/>
  <c r="J205" i="7"/>
  <c r="K205" i="7"/>
  <c r="L205" i="7"/>
  <c r="C206" i="7"/>
  <c r="H206" i="7"/>
  <c r="I205" i="7"/>
  <c r="C207" i="7"/>
  <c r="H207" i="7"/>
  <c r="C208" i="7"/>
  <c r="H208" i="7"/>
  <c r="C209" i="7"/>
  <c r="H209" i="7"/>
  <c r="C210" i="7"/>
  <c r="H210" i="7"/>
  <c r="C211" i="7"/>
  <c r="H211" i="7"/>
  <c r="C212" i="7"/>
  <c r="H212" i="7"/>
  <c r="C213" i="7"/>
  <c r="H213" i="7"/>
  <c r="C214" i="7"/>
  <c r="H214" i="7"/>
  <c r="C215" i="7"/>
  <c r="H215" i="7"/>
  <c r="D216" i="7"/>
  <c r="E216" i="7"/>
  <c r="F216" i="7"/>
  <c r="G216" i="7"/>
  <c r="J216" i="7"/>
  <c r="K216" i="7"/>
  <c r="L216" i="7"/>
  <c r="C217" i="7"/>
  <c r="I216" i="7"/>
  <c r="C218" i="7"/>
  <c r="H218" i="7"/>
  <c r="C219" i="7"/>
  <c r="H219" i="7"/>
  <c r="C220" i="7"/>
  <c r="H220" i="7"/>
  <c r="C221" i="7"/>
  <c r="H221" i="7"/>
  <c r="C222" i="7"/>
  <c r="H222" i="7"/>
  <c r="C223" i="7"/>
  <c r="H223" i="7"/>
  <c r="C224" i="7"/>
  <c r="H224" i="7"/>
  <c r="C225" i="7"/>
  <c r="H225" i="7"/>
  <c r="C226" i="7"/>
  <c r="H226" i="7"/>
  <c r="D227" i="7"/>
  <c r="E227" i="7"/>
  <c r="F227" i="7"/>
  <c r="G227" i="7"/>
  <c r="J227" i="7"/>
  <c r="K227" i="7"/>
  <c r="L227" i="7"/>
  <c r="C228" i="7"/>
  <c r="I227" i="7"/>
  <c r="C229" i="7"/>
  <c r="H229" i="7"/>
  <c r="C232" i="7"/>
  <c r="D233" i="7"/>
  <c r="E233" i="7"/>
  <c r="F233" i="7"/>
  <c r="G233" i="7"/>
  <c r="J233" i="7"/>
  <c r="K233" i="7"/>
  <c r="L233" i="7"/>
  <c r="C234" i="7"/>
  <c r="I233" i="7"/>
  <c r="D235" i="7"/>
  <c r="E235" i="7"/>
  <c r="F235" i="7"/>
  <c r="G235" i="7"/>
  <c r="J235" i="7"/>
  <c r="K235" i="7"/>
  <c r="L235" i="7"/>
  <c r="C236" i="7"/>
  <c r="I235" i="7"/>
  <c r="C237" i="7"/>
  <c r="H237" i="7"/>
  <c r="D238" i="7"/>
  <c r="E238" i="7"/>
  <c r="F238" i="7"/>
  <c r="G238" i="7"/>
  <c r="J238" i="7"/>
  <c r="K238" i="7"/>
  <c r="L238" i="7"/>
  <c r="C239" i="7"/>
  <c r="I238" i="7"/>
  <c r="C240" i="7"/>
  <c r="H240" i="7"/>
  <c r="C241" i="7"/>
  <c r="H241" i="7"/>
  <c r="C242" i="7"/>
  <c r="H242" i="7"/>
  <c r="C243" i="7"/>
  <c r="H243" i="7"/>
  <c r="C244" i="7"/>
  <c r="H244" i="7"/>
  <c r="C245" i="7"/>
  <c r="H245" i="7"/>
  <c r="D246" i="7"/>
  <c r="E246" i="7"/>
  <c r="F246" i="7"/>
  <c r="G246" i="7"/>
  <c r="J246" i="7"/>
  <c r="K246" i="7"/>
  <c r="L246" i="7"/>
  <c r="C247" i="7"/>
  <c r="I246" i="7"/>
  <c r="C248" i="7"/>
  <c r="H248" i="7"/>
  <c r="C249" i="7"/>
  <c r="H249" i="7"/>
  <c r="C250" i="7"/>
  <c r="H250" i="7"/>
  <c r="D252" i="7"/>
  <c r="D251" i="7" s="1"/>
  <c r="E252" i="7"/>
  <c r="E251" i="7" s="1"/>
  <c r="F252" i="7"/>
  <c r="F251" i="7" s="1"/>
  <c r="G252" i="7"/>
  <c r="G251" i="7" s="1"/>
  <c r="J252" i="7"/>
  <c r="J251" i="7" s="1"/>
  <c r="K252" i="7"/>
  <c r="K251" i="7" s="1"/>
  <c r="L252" i="7"/>
  <c r="L251" i="7" s="1"/>
  <c r="C253" i="7"/>
  <c r="I252" i="7"/>
  <c r="C254" i="7"/>
  <c r="H254" i="7"/>
  <c r="C255" i="7"/>
  <c r="H255" i="7"/>
  <c r="C256" i="7"/>
  <c r="H256" i="7"/>
  <c r="C257" i="7"/>
  <c r="H257" i="7"/>
  <c r="D259" i="7"/>
  <c r="E259" i="7"/>
  <c r="F259" i="7"/>
  <c r="F258" i="7" s="1"/>
  <c r="G259" i="7"/>
  <c r="J259" i="7"/>
  <c r="K259" i="7"/>
  <c r="L259" i="7"/>
  <c r="L258" i="7" s="1"/>
  <c r="C260" i="7"/>
  <c r="I259" i="7"/>
  <c r="C261" i="7"/>
  <c r="H261" i="7"/>
  <c r="C262" i="7"/>
  <c r="H262" i="7"/>
  <c r="D263" i="7"/>
  <c r="E263" i="7"/>
  <c r="C263" i="7" s="1"/>
  <c r="F263" i="7"/>
  <c r="G263" i="7"/>
  <c r="J263" i="7"/>
  <c r="K263" i="7"/>
  <c r="L263" i="7"/>
  <c r="C264" i="7"/>
  <c r="H264" i="7"/>
  <c r="C265" i="7"/>
  <c r="H265" i="7"/>
  <c r="C266" i="7"/>
  <c r="H266" i="7"/>
  <c r="C267" i="7"/>
  <c r="H267" i="7"/>
  <c r="C270" i="7"/>
  <c r="H270" i="7"/>
  <c r="D271" i="7"/>
  <c r="D269" i="7" s="1"/>
  <c r="E271" i="7"/>
  <c r="F271" i="7"/>
  <c r="G271" i="7"/>
  <c r="J271" i="7"/>
  <c r="J269" i="7" s="1"/>
  <c r="J268" i="7" s="1"/>
  <c r="K271" i="7"/>
  <c r="L271" i="7"/>
  <c r="C272" i="7"/>
  <c r="H272" i="7"/>
  <c r="I271" i="7"/>
  <c r="C273" i="7"/>
  <c r="H273" i="7"/>
  <c r="C274" i="7"/>
  <c r="H274" i="7"/>
  <c r="D275" i="7"/>
  <c r="E275" i="7"/>
  <c r="F275" i="7"/>
  <c r="G275" i="7"/>
  <c r="J275" i="7"/>
  <c r="K275" i="7"/>
  <c r="L275" i="7"/>
  <c r="C276" i="7"/>
  <c r="H276" i="7"/>
  <c r="C277" i="7"/>
  <c r="H277" i="7"/>
  <c r="C278" i="7"/>
  <c r="H278" i="7"/>
  <c r="D279" i="7"/>
  <c r="E279" i="7"/>
  <c r="F279" i="7"/>
  <c r="G279" i="7"/>
  <c r="J279" i="7"/>
  <c r="K279" i="7"/>
  <c r="L279" i="7"/>
  <c r="C280" i="7"/>
  <c r="I279" i="7"/>
  <c r="D281" i="7"/>
  <c r="E281" i="7"/>
  <c r="F281" i="7"/>
  <c r="G281" i="7"/>
  <c r="I281" i="7"/>
  <c r="H281" i="7" s="1"/>
  <c r="J281" i="7"/>
  <c r="K281" i="7"/>
  <c r="L281" i="7"/>
  <c r="C282" i="7"/>
  <c r="H282" i="7"/>
  <c r="C283" i="7"/>
  <c r="H283" i="7"/>
  <c r="D287" i="7"/>
  <c r="E287" i="7"/>
  <c r="F287" i="7"/>
  <c r="I287" i="7"/>
  <c r="J287" i="7"/>
  <c r="K287" i="7"/>
  <c r="D288" i="7"/>
  <c r="D286" i="7" s="1"/>
  <c r="E288" i="7"/>
  <c r="F288" i="7"/>
  <c r="G288" i="7"/>
  <c r="I288" i="7"/>
  <c r="J288" i="7"/>
  <c r="K288" i="7"/>
  <c r="L288" i="7"/>
  <c r="C289" i="7"/>
  <c r="H289" i="7"/>
  <c r="C290" i="7"/>
  <c r="H290" i="7"/>
  <c r="C291" i="7"/>
  <c r="H291" i="7"/>
  <c r="C292" i="7"/>
  <c r="H292" i="7"/>
  <c r="C293" i="7"/>
  <c r="H293" i="7"/>
  <c r="C294" i="7"/>
  <c r="H294" i="7"/>
  <c r="C295" i="7"/>
  <c r="H295" i="7"/>
  <c r="C296" i="7"/>
  <c r="H296" i="7"/>
  <c r="D22" i="6"/>
  <c r="D21" i="6" s="1"/>
  <c r="E22" i="6"/>
  <c r="F22" i="6"/>
  <c r="G22" i="6"/>
  <c r="I22" i="6"/>
  <c r="H22" i="6" s="1"/>
  <c r="J22" i="6"/>
  <c r="K22" i="6"/>
  <c r="L22" i="6"/>
  <c r="C23" i="6"/>
  <c r="H23" i="6"/>
  <c r="C24" i="6"/>
  <c r="H24" i="6"/>
  <c r="C25" i="6"/>
  <c r="D25" i="6"/>
  <c r="C26" i="6"/>
  <c r="H26" i="6"/>
  <c r="F28" i="6"/>
  <c r="K28" i="6"/>
  <c r="H28" i="6" s="1"/>
  <c r="C29" i="6"/>
  <c r="H29" i="6"/>
  <c r="C30" i="6"/>
  <c r="H30" i="6"/>
  <c r="C31" i="6"/>
  <c r="H31" i="6"/>
  <c r="F32" i="6"/>
  <c r="C32" i="6" s="1"/>
  <c r="K32" i="6"/>
  <c r="H32" i="6" s="1"/>
  <c r="C33" i="6"/>
  <c r="H33" i="6"/>
  <c r="F34" i="6"/>
  <c r="C34" i="6" s="1"/>
  <c r="K34" i="6"/>
  <c r="H34" i="6" s="1"/>
  <c r="C35" i="6"/>
  <c r="H35" i="6"/>
  <c r="C36" i="6"/>
  <c r="H36" i="6"/>
  <c r="F37" i="6"/>
  <c r="C37" i="6" s="1"/>
  <c r="K37" i="6"/>
  <c r="H37" i="6" s="1"/>
  <c r="C38" i="6"/>
  <c r="H38" i="6"/>
  <c r="C39" i="6"/>
  <c r="H39" i="6"/>
  <c r="C40" i="6"/>
  <c r="H40" i="6"/>
  <c r="C41" i="6"/>
  <c r="H41" i="6"/>
  <c r="C42" i="6"/>
  <c r="H42" i="6"/>
  <c r="D43" i="6"/>
  <c r="E43" i="6"/>
  <c r="F43" i="6"/>
  <c r="I43" i="6"/>
  <c r="J43" i="6"/>
  <c r="K43" i="6"/>
  <c r="C44" i="6"/>
  <c r="H44" i="6"/>
  <c r="G45" i="6"/>
  <c r="C45" i="6" s="1"/>
  <c r="L45" i="6"/>
  <c r="H45" i="6" s="1"/>
  <c r="C46" i="6"/>
  <c r="H46" i="6"/>
  <c r="C47" i="6"/>
  <c r="H47" i="6"/>
  <c r="D55" i="6"/>
  <c r="E55" i="6"/>
  <c r="F55" i="6"/>
  <c r="G55" i="6"/>
  <c r="J55" i="6"/>
  <c r="K55" i="6"/>
  <c r="L55" i="6"/>
  <c r="C56" i="6"/>
  <c r="H56" i="6"/>
  <c r="C57" i="6"/>
  <c r="H57" i="6"/>
  <c r="D58" i="6"/>
  <c r="E58" i="6"/>
  <c r="F58" i="6"/>
  <c r="G58" i="6"/>
  <c r="J58" i="6"/>
  <c r="K58" i="6"/>
  <c r="L58" i="6"/>
  <c r="C59" i="6"/>
  <c r="H59" i="6"/>
  <c r="C60" i="6"/>
  <c r="H60" i="6"/>
  <c r="C61" i="6"/>
  <c r="H61" i="6"/>
  <c r="C62" i="6"/>
  <c r="H62" i="6"/>
  <c r="C63" i="6"/>
  <c r="H63" i="6"/>
  <c r="C64" i="6"/>
  <c r="H64" i="6"/>
  <c r="C65" i="6"/>
  <c r="H65" i="6"/>
  <c r="C66" i="6"/>
  <c r="H66" i="6"/>
  <c r="C68" i="6"/>
  <c r="D69" i="6"/>
  <c r="D67" i="6" s="1"/>
  <c r="E69" i="6"/>
  <c r="E67" i="6" s="1"/>
  <c r="F69" i="6"/>
  <c r="F67" i="6" s="1"/>
  <c r="G69" i="6"/>
  <c r="G67" i="6" s="1"/>
  <c r="J69" i="6"/>
  <c r="J67" i="6" s="1"/>
  <c r="K69" i="6"/>
  <c r="K67" i="6" s="1"/>
  <c r="L69" i="6"/>
  <c r="L67" i="6" s="1"/>
  <c r="C70" i="6"/>
  <c r="I69" i="6"/>
  <c r="C71" i="6"/>
  <c r="H71" i="6"/>
  <c r="C72" i="6"/>
  <c r="H72" i="6"/>
  <c r="C73" i="6"/>
  <c r="H73" i="6"/>
  <c r="C74" i="6"/>
  <c r="H74" i="6"/>
  <c r="D77" i="6"/>
  <c r="E77" i="6"/>
  <c r="F77" i="6"/>
  <c r="G77" i="6"/>
  <c r="G76" i="6" s="1"/>
  <c r="J77" i="6"/>
  <c r="K77" i="6"/>
  <c r="L77" i="6"/>
  <c r="C78" i="6"/>
  <c r="H78" i="6"/>
  <c r="C79" i="6"/>
  <c r="H79" i="6"/>
  <c r="D80" i="6"/>
  <c r="E80" i="6"/>
  <c r="F80" i="6"/>
  <c r="G80" i="6"/>
  <c r="J80" i="6"/>
  <c r="K80" i="6"/>
  <c r="L80" i="6"/>
  <c r="C81" i="6"/>
  <c r="H81" i="6"/>
  <c r="C82" i="6"/>
  <c r="H82" i="6"/>
  <c r="D84" i="6"/>
  <c r="E84" i="6"/>
  <c r="F84" i="6"/>
  <c r="G84" i="6"/>
  <c r="J84" i="6"/>
  <c r="K84" i="6"/>
  <c r="L84" i="6"/>
  <c r="C85" i="6"/>
  <c r="H85" i="6"/>
  <c r="C86" i="6"/>
  <c r="I84" i="6"/>
  <c r="C87" i="6"/>
  <c r="H87" i="6"/>
  <c r="C88" i="6"/>
  <c r="H88" i="6"/>
  <c r="D89" i="6"/>
  <c r="E89" i="6"/>
  <c r="F89" i="6"/>
  <c r="G89" i="6"/>
  <c r="J89" i="6"/>
  <c r="K89" i="6"/>
  <c r="L89" i="6"/>
  <c r="C90" i="6"/>
  <c r="H90" i="6"/>
  <c r="C91" i="6"/>
  <c r="H91" i="6"/>
  <c r="C92" i="6"/>
  <c r="H92" i="6"/>
  <c r="C93" i="6"/>
  <c r="H93" i="6"/>
  <c r="C94" i="6"/>
  <c r="H94" i="6"/>
  <c r="E95" i="6"/>
  <c r="F95" i="6"/>
  <c r="G95" i="6"/>
  <c r="J95" i="6"/>
  <c r="K95" i="6"/>
  <c r="L95" i="6"/>
  <c r="C96" i="6"/>
  <c r="I95" i="6"/>
  <c r="C97" i="6"/>
  <c r="H97" i="6"/>
  <c r="C98" i="6"/>
  <c r="H98" i="6"/>
  <c r="C99" i="6"/>
  <c r="H99" i="6"/>
  <c r="C100" i="6"/>
  <c r="H100" i="6"/>
  <c r="D101" i="6"/>
  <c r="D95" i="6" s="1"/>
  <c r="H101" i="6"/>
  <c r="D102" i="6"/>
  <c r="C102" i="6" s="1"/>
  <c r="H102" i="6"/>
  <c r="D103" i="6"/>
  <c r="E103" i="6"/>
  <c r="F103" i="6"/>
  <c r="G103" i="6"/>
  <c r="J103" i="6"/>
  <c r="K103" i="6"/>
  <c r="L103" i="6"/>
  <c r="C104" i="6"/>
  <c r="H104" i="6"/>
  <c r="C105" i="6"/>
  <c r="I103" i="6"/>
  <c r="C106" i="6"/>
  <c r="H106" i="6"/>
  <c r="C107" i="6"/>
  <c r="H107" i="6"/>
  <c r="C108" i="6"/>
  <c r="H108" i="6"/>
  <c r="C109" i="6"/>
  <c r="H109" i="6"/>
  <c r="C110" i="6"/>
  <c r="H110" i="6"/>
  <c r="C111" i="6"/>
  <c r="H111" i="6"/>
  <c r="D112" i="6"/>
  <c r="E112" i="6"/>
  <c r="F112" i="6"/>
  <c r="G112" i="6"/>
  <c r="J112" i="6"/>
  <c r="K112" i="6"/>
  <c r="L112" i="6"/>
  <c r="C113" i="6"/>
  <c r="H113" i="6"/>
  <c r="C114" i="6"/>
  <c r="H114" i="6"/>
  <c r="C115" i="6"/>
  <c r="H115" i="6"/>
  <c r="D116" i="6"/>
  <c r="E116" i="6"/>
  <c r="F116" i="6"/>
  <c r="G116" i="6"/>
  <c r="J116" i="6"/>
  <c r="K116" i="6"/>
  <c r="L116" i="6"/>
  <c r="C117" i="6"/>
  <c r="H117" i="6"/>
  <c r="C118" i="6"/>
  <c r="H118" i="6"/>
  <c r="C119" i="6"/>
  <c r="H119" i="6"/>
  <c r="C120" i="6"/>
  <c r="H120" i="6"/>
  <c r="C121" i="6"/>
  <c r="H121" i="6"/>
  <c r="D122" i="6"/>
  <c r="E122" i="6"/>
  <c r="F122" i="6"/>
  <c r="G122" i="6"/>
  <c r="J122" i="6"/>
  <c r="K122" i="6"/>
  <c r="L122" i="6"/>
  <c r="C123" i="6"/>
  <c r="H123" i="6"/>
  <c r="C124" i="6"/>
  <c r="H124" i="6"/>
  <c r="C125" i="6"/>
  <c r="H125" i="6"/>
  <c r="C126" i="6"/>
  <c r="H126" i="6"/>
  <c r="C127" i="6"/>
  <c r="H127" i="6"/>
  <c r="D128" i="6"/>
  <c r="E128" i="6"/>
  <c r="F128" i="6"/>
  <c r="G128" i="6"/>
  <c r="J128" i="6"/>
  <c r="K128" i="6"/>
  <c r="L128" i="6"/>
  <c r="C129" i="6"/>
  <c r="C128" i="6" s="1"/>
  <c r="I128" i="6"/>
  <c r="D131" i="6"/>
  <c r="E131" i="6"/>
  <c r="F131" i="6"/>
  <c r="G131" i="6"/>
  <c r="J131" i="6"/>
  <c r="K131" i="6"/>
  <c r="L131" i="6"/>
  <c r="C132" i="6"/>
  <c r="H132" i="6"/>
  <c r="C133" i="6"/>
  <c r="H133" i="6"/>
  <c r="C134" i="6"/>
  <c r="H134" i="6"/>
  <c r="C135" i="6"/>
  <c r="H135" i="6"/>
  <c r="D136" i="6"/>
  <c r="E136" i="6"/>
  <c r="F136" i="6"/>
  <c r="G136" i="6"/>
  <c r="J136" i="6"/>
  <c r="K136" i="6"/>
  <c r="L136" i="6"/>
  <c r="C137" i="6"/>
  <c r="H137" i="6"/>
  <c r="C138" i="6"/>
  <c r="I136" i="6"/>
  <c r="C139" i="6"/>
  <c r="H139" i="6"/>
  <c r="C140" i="6"/>
  <c r="H140" i="6"/>
  <c r="D141" i="6"/>
  <c r="C141" i="6" s="1"/>
  <c r="E141" i="6"/>
  <c r="F141" i="6"/>
  <c r="G141" i="6"/>
  <c r="J141" i="6"/>
  <c r="K141" i="6"/>
  <c r="L141" i="6"/>
  <c r="C142" i="6"/>
  <c r="H142" i="6"/>
  <c r="C143" i="6"/>
  <c r="H143" i="6"/>
  <c r="D144" i="6"/>
  <c r="E144" i="6"/>
  <c r="F144" i="6"/>
  <c r="G144" i="6"/>
  <c r="J144" i="6"/>
  <c r="K144" i="6"/>
  <c r="L144" i="6"/>
  <c r="C145" i="6"/>
  <c r="H145" i="6"/>
  <c r="C146" i="6"/>
  <c r="H146" i="6"/>
  <c r="C147" i="6"/>
  <c r="H147" i="6"/>
  <c r="C148" i="6"/>
  <c r="H148" i="6"/>
  <c r="C149" i="6"/>
  <c r="H149" i="6"/>
  <c r="C150" i="6"/>
  <c r="H150" i="6"/>
  <c r="D151" i="6"/>
  <c r="E151" i="6"/>
  <c r="F151" i="6"/>
  <c r="G151" i="6"/>
  <c r="J151" i="6"/>
  <c r="K151" i="6"/>
  <c r="L151" i="6"/>
  <c r="C152" i="6"/>
  <c r="H152" i="6"/>
  <c r="C153" i="6"/>
  <c r="H153" i="6"/>
  <c r="C154" i="6"/>
  <c r="H154" i="6"/>
  <c r="C155" i="6"/>
  <c r="H155" i="6"/>
  <c r="C156" i="6"/>
  <c r="H156" i="6"/>
  <c r="C157" i="6"/>
  <c r="H157" i="6"/>
  <c r="C158" i="6"/>
  <c r="H158" i="6"/>
  <c r="C159" i="6"/>
  <c r="H159" i="6"/>
  <c r="D160" i="6"/>
  <c r="E160" i="6"/>
  <c r="F160" i="6"/>
  <c r="G160" i="6"/>
  <c r="J160" i="6"/>
  <c r="K160" i="6"/>
  <c r="L160" i="6"/>
  <c r="C161" i="6"/>
  <c r="H161" i="6"/>
  <c r="C162" i="6"/>
  <c r="I160" i="6"/>
  <c r="H160" i="6" s="1"/>
  <c r="C163" i="6"/>
  <c r="H163" i="6"/>
  <c r="C164" i="6"/>
  <c r="H164" i="6"/>
  <c r="D166" i="6"/>
  <c r="C166" i="6" s="1"/>
  <c r="E166" i="6"/>
  <c r="E165" i="6" s="1"/>
  <c r="F166" i="6"/>
  <c r="F165" i="6" s="1"/>
  <c r="G166" i="6"/>
  <c r="G165" i="6" s="1"/>
  <c r="J166" i="6"/>
  <c r="J165" i="6" s="1"/>
  <c r="K166" i="6"/>
  <c r="K165" i="6" s="1"/>
  <c r="L166" i="6"/>
  <c r="L165" i="6" s="1"/>
  <c r="C167" i="6"/>
  <c r="H167" i="6"/>
  <c r="C168" i="6"/>
  <c r="I166" i="6"/>
  <c r="C169" i="6"/>
  <c r="H169" i="6"/>
  <c r="C170" i="6"/>
  <c r="H170" i="6"/>
  <c r="C171" i="6"/>
  <c r="H171" i="6"/>
  <c r="C172" i="6"/>
  <c r="H172" i="6"/>
  <c r="D175" i="6"/>
  <c r="E175" i="6"/>
  <c r="F175" i="6"/>
  <c r="G175" i="6"/>
  <c r="J175" i="6"/>
  <c r="K175" i="6"/>
  <c r="L175" i="6"/>
  <c r="C176" i="6"/>
  <c r="H176" i="6"/>
  <c r="C177" i="6"/>
  <c r="I175" i="6"/>
  <c r="C178" i="6"/>
  <c r="H178" i="6"/>
  <c r="D179" i="6"/>
  <c r="E179" i="6"/>
  <c r="F179" i="6"/>
  <c r="G179" i="6"/>
  <c r="J179" i="6"/>
  <c r="K179" i="6"/>
  <c r="L179" i="6"/>
  <c r="L174" i="6" s="1"/>
  <c r="C180" i="6"/>
  <c r="I179" i="6"/>
  <c r="C181" i="6"/>
  <c r="H181" i="6"/>
  <c r="C182" i="6"/>
  <c r="H182" i="6"/>
  <c r="C183" i="6"/>
  <c r="H183" i="6"/>
  <c r="D184" i="6"/>
  <c r="E184" i="6"/>
  <c r="F184" i="6"/>
  <c r="G184" i="6"/>
  <c r="I184" i="6"/>
  <c r="J184" i="6"/>
  <c r="K184" i="6"/>
  <c r="L184" i="6"/>
  <c r="C185" i="6"/>
  <c r="H185" i="6"/>
  <c r="C186" i="6"/>
  <c r="H186" i="6"/>
  <c r="D188" i="6"/>
  <c r="E188" i="6"/>
  <c r="F188" i="6"/>
  <c r="G188" i="6"/>
  <c r="J188" i="6"/>
  <c r="K188" i="6"/>
  <c r="L188" i="6"/>
  <c r="C189" i="6"/>
  <c r="I188" i="6"/>
  <c r="C190" i="6"/>
  <c r="H190" i="6"/>
  <c r="D192" i="6"/>
  <c r="E192" i="6"/>
  <c r="E191" i="6" s="1"/>
  <c r="E187" i="6" s="1"/>
  <c r="F192" i="6"/>
  <c r="F191" i="6" s="1"/>
  <c r="G192" i="6"/>
  <c r="G191" i="6" s="1"/>
  <c r="I192" i="6"/>
  <c r="I191" i="6" s="1"/>
  <c r="J192" i="6"/>
  <c r="J191" i="6" s="1"/>
  <c r="K192" i="6"/>
  <c r="K191" i="6" s="1"/>
  <c r="L192" i="6"/>
  <c r="L191" i="6" s="1"/>
  <c r="L187" i="6" s="1"/>
  <c r="C193" i="6"/>
  <c r="H193" i="6"/>
  <c r="C197" i="6"/>
  <c r="H197" i="6"/>
  <c r="D198" i="6"/>
  <c r="D196" i="6" s="1"/>
  <c r="E198" i="6"/>
  <c r="E196" i="6" s="1"/>
  <c r="F198" i="6"/>
  <c r="F196" i="6" s="1"/>
  <c r="G198" i="6"/>
  <c r="G196" i="6" s="1"/>
  <c r="J198" i="6"/>
  <c r="J196" i="6" s="1"/>
  <c r="K198" i="6"/>
  <c r="K196" i="6" s="1"/>
  <c r="L198" i="6"/>
  <c r="L196" i="6" s="1"/>
  <c r="C199" i="6"/>
  <c r="I198" i="6"/>
  <c r="C200" i="6"/>
  <c r="H200" i="6"/>
  <c r="C201" i="6"/>
  <c r="H201" i="6"/>
  <c r="C202" i="6"/>
  <c r="H202" i="6"/>
  <c r="C203" i="6"/>
  <c r="H203" i="6"/>
  <c r="D205" i="6"/>
  <c r="E205" i="6"/>
  <c r="F205" i="6"/>
  <c r="G205" i="6"/>
  <c r="J205" i="6"/>
  <c r="K205" i="6"/>
  <c r="L205" i="6"/>
  <c r="C206" i="6"/>
  <c r="H206" i="6"/>
  <c r="C207" i="6"/>
  <c r="H207" i="6"/>
  <c r="C208" i="6"/>
  <c r="H208" i="6"/>
  <c r="C209" i="6"/>
  <c r="H209" i="6"/>
  <c r="C210" i="6"/>
  <c r="H210" i="6"/>
  <c r="C211" i="6"/>
  <c r="H211" i="6"/>
  <c r="C212" i="6"/>
  <c r="H212" i="6"/>
  <c r="C213" i="6"/>
  <c r="H213" i="6"/>
  <c r="C214" i="6"/>
  <c r="H214" i="6"/>
  <c r="C215" i="6"/>
  <c r="H215" i="6"/>
  <c r="D216" i="6"/>
  <c r="E216" i="6"/>
  <c r="F216" i="6"/>
  <c r="G216" i="6"/>
  <c r="J216" i="6"/>
  <c r="K216" i="6"/>
  <c r="L216" i="6"/>
  <c r="C217" i="6"/>
  <c r="H217" i="6"/>
  <c r="C218" i="6"/>
  <c r="H218" i="6"/>
  <c r="C219" i="6"/>
  <c r="H219" i="6"/>
  <c r="C220" i="6"/>
  <c r="H220" i="6"/>
  <c r="C221" i="6"/>
  <c r="H221" i="6"/>
  <c r="C222" i="6"/>
  <c r="H222" i="6"/>
  <c r="C223" i="6"/>
  <c r="H223" i="6"/>
  <c r="C224" i="6"/>
  <c r="H224" i="6"/>
  <c r="C225" i="6"/>
  <c r="H225" i="6"/>
  <c r="C226" i="6"/>
  <c r="H226" i="6"/>
  <c r="D227" i="6"/>
  <c r="E227" i="6"/>
  <c r="F227" i="6"/>
  <c r="G227" i="6"/>
  <c r="J227" i="6"/>
  <c r="K227" i="6"/>
  <c r="L227" i="6"/>
  <c r="C228" i="6"/>
  <c r="H228" i="6"/>
  <c r="C229" i="6"/>
  <c r="H229" i="6"/>
  <c r="C232" i="6"/>
  <c r="H232" i="6"/>
  <c r="D233" i="6"/>
  <c r="E233" i="6"/>
  <c r="F233" i="6"/>
  <c r="G233" i="6"/>
  <c r="I233" i="6"/>
  <c r="J233" i="6"/>
  <c r="K233" i="6"/>
  <c r="L233" i="6"/>
  <c r="C234" i="6"/>
  <c r="H234" i="6"/>
  <c r="D235" i="6"/>
  <c r="E235" i="6"/>
  <c r="F235" i="6"/>
  <c r="G235" i="6"/>
  <c r="J235" i="6"/>
  <c r="K235" i="6"/>
  <c r="L235" i="6"/>
  <c r="C236" i="6"/>
  <c r="H236" i="6"/>
  <c r="C237" i="6"/>
  <c r="H237" i="6"/>
  <c r="D238" i="6"/>
  <c r="E238" i="6"/>
  <c r="F238" i="6"/>
  <c r="G238" i="6"/>
  <c r="J238" i="6"/>
  <c r="K238" i="6"/>
  <c r="L238" i="6"/>
  <c r="C239" i="6"/>
  <c r="H239" i="6"/>
  <c r="C240" i="6"/>
  <c r="H240" i="6"/>
  <c r="C241" i="6"/>
  <c r="H241" i="6"/>
  <c r="C242" i="6"/>
  <c r="H242" i="6"/>
  <c r="C243" i="6"/>
  <c r="H243" i="6"/>
  <c r="C244" i="6"/>
  <c r="H244" i="6"/>
  <c r="C245" i="6"/>
  <c r="H245" i="6"/>
  <c r="D246" i="6"/>
  <c r="E246" i="6"/>
  <c r="F246" i="6"/>
  <c r="G246" i="6"/>
  <c r="J246" i="6"/>
  <c r="K246" i="6"/>
  <c r="L246" i="6"/>
  <c r="C247" i="6"/>
  <c r="I246" i="6"/>
  <c r="H246" i="6" s="1"/>
  <c r="C248" i="6"/>
  <c r="H248" i="6"/>
  <c r="C249" i="6"/>
  <c r="H249" i="6"/>
  <c r="C250" i="6"/>
  <c r="H250" i="6"/>
  <c r="D252" i="6"/>
  <c r="E252" i="6"/>
  <c r="E251" i="6" s="1"/>
  <c r="F252" i="6"/>
  <c r="F251" i="6" s="1"/>
  <c r="G252" i="6"/>
  <c r="G251" i="6" s="1"/>
  <c r="J252" i="6"/>
  <c r="J251" i="6" s="1"/>
  <c r="K252" i="6"/>
  <c r="K251" i="6" s="1"/>
  <c r="L252" i="6"/>
  <c r="L251" i="6" s="1"/>
  <c r="C253" i="6"/>
  <c r="I252" i="6"/>
  <c r="C254" i="6"/>
  <c r="H254" i="6"/>
  <c r="C255" i="6"/>
  <c r="H255" i="6"/>
  <c r="C256" i="6"/>
  <c r="H256" i="6"/>
  <c r="C257" i="6"/>
  <c r="H257" i="6"/>
  <c r="D259" i="6"/>
  <c r="E259" i="6"/>
  <c r="F259" i="6"/>
  <c r="G259" i="6"/>
  <c r="J259" i="6"/>
  <c r="K259" i="6"/>
  <c r="L259" i="6"/>
  <c r="C260" i="6"/>
  <c r="I259" i="6"/>
  <c r="C261" i="6"/>
  <c r="H261" i="6"/>
  <c r="C262" i="6"/>
  <c r="H262" i="6"/>
  <c r="D263" i="6"/>
  <c r="E263" i="6"/>
  <c r="F263" i="6"/>
  <c r="G263" i="6"/>
  <c r="J263" i="6"/>
  <c r="K263" i="6"/>
  <c r="L263" i="6"/>
  <c r="C264" i="6"/>
  <c r="I263" i="6"/>
  <c r="C265" i="6"/>
  <c r="H265" i="6"/>
  <c r="C266" i="6"/>
  <c r="H266" i="6"/>
  <c r="C267" i="6"/>
  <c r="H267" i="6"/>
  <c r="C270" i="6"/>
  <c r="D271" i="6"/>
  <c r="E271" i="6"/>
  <c r="F271" i="6"/>
  <c r="G271" i="6"/>
  <c r="J271" i="6"/>
  <c r="K271" i="6"/>
  <c r="L271" i="6"/>
  <c r="C272" i="6"/>
  <c r="I271" i="6"/>
  <c r="C273" i="6"/>
  <c r="H273" i="6"/>
  <c r="C274" i="6"/>
  <c r="H274" i="6"/>
  <c r="D275" i="6"/>
  <c r="E275" i="6"/>
  <c r="F275" i="6"/>
  <c r="G275" i="6"/>
  <c r="J275" i="6"/>
  <c r="K275" i="6"/>
  <c r="L275" i="6"/>
  <c r="C276" i="6"/>
  <c r="I275" i="6"/>
  <c r="C277" i="6"/>
  <c r="H277" i="6"/>
  <c r="C278" i="6"/>
  <c r="H278" i="6"/>
  <c r="D279" i="6"/>
  <c r="E279" i="6"/>
  <c r="F279" i="6"/>
  <c r="G279" i="6"/>
  <c r="J279" i="6"/>
  <c r="K279" i="6"/>
  <c r="L279" i="6"/>
  <c r="C280" i="6"/>
  <c r="H280" i="6"/>
  <c r="D281" i="6"/>
  <c r="E281" i="6"/>
  <c r="F281" i="6"/>
  <c r="G281" i="6"/>
  <c r="I281" i="6"/>
  <c r="J281" i="6"/>
  <c r="K281" i="6"/>
  <c r="L281" i="6"/>
  <c r="C282" i="6"/>
  <c r="H282" i="6"/>
  <c r="C283" i="6"/>
  <c r="H283" i="6"/>
  <c r="E287" i="6"/>
  <c r="F287" i="6"/>
  <c r="G287" i="6"/>
  <c r="J287" i="6"/>
  <c r="K287" i="6"/>
  <c r="L287" i="6"/>
  <c r="D288" i="6"/>
  <c r="E288" i="6"/>
  <c r="F288" i="6"/>
  <c r="G288" i="6"/>
  <c r="I288" i="6"/>
  <c r="J288" i="6"/>
  <c r="K288" i="6"/>
  <c r="L288" i="6"/>
  <c r="C289" i="6"/>
  <c r="H289" i="6"/>
  <c r="C290" i="6"/>
  <c r="H290" i="6"/>
  <c r="C291" i="6"/>
  <c r="H291" i="6"/>
  <c r="C292" i="6"/>
  <c r="H292" i="6"/>
  <c r="C293" i="6"/>
  <c r="H293" i="6"/>
  <c r="C294" i="6"/>
  <c r="H294" i="6"/>
  <c r="C295" i="6"/>
  <c r="H295" i="6"/>
  <c r="C296" i="6"/>
  <c r="H296" i="6"/>
  <c r="D22" i="5"/>
  <c r="E22" i="5"/>
  <c r="F22" i="5"/>
  <c r="G22" i="5"/>
  <c r="G287" i="5" s="1"/>
  <c r="I22" i="5"/>
  <c r="J22" i="5"/>
  <c r="K22" i="5"/>
  <c r="L22" i="5"/>
  <c r="L287" i="5" s="1"/>
  <c r="C23" i="5"/>
  <c r="H23" i="5"/>
  <c r="C24" i="5"/>
  <c r="H24" i="5"/>
  <c r="D25" i="5"/>
  <c r="C25" i="5" s="1"/>
  <c r="C26" i="5"/>
  <c r="H26" i="5"/>
  <c r="F28" i="5"/>
  <c r="C28" i="5" s="1"/>
  <c r="K28" i="5"/>
  <c r="H28" i="5" s="1"/>
  <c r="C29" i="5"/>
  <c r="H29" i="5"/>
  <c r="C30" i="5"/>
  <c r="H30" i="5"/>
  <c r="C31" i="5"/>
  <c r="H31" i="5"/>
  <c r="F32" i="5"/>
  <c r="C32" i="5" s="1"/>
  <c r="K32" i="5"/>
  <c r="H32" i="5" s="1"/>
  <c r="C33" i="5"/>
  <c r="H33" i="5"/>
  <c r="F34" i="5"/>
  <c r="C34" i="5" s="1"/>
  <c r="K34" i="5"/>
  <c r="H34" i="5" s="1"/>
  <c r="C35" i="5"/>
  <c r="H35" i="5"/>
  <c r="C36" i="5"/>
  <c r="H36" i="5"/>
  <c r="F37" i="5"/>
  <c r="C37" i="5" s="1"/>
  <c r="K37" i="5"/>
  <c r="H37" i="5" s="1"/>
  <c r="C38" i="5"/>
  <c r="H38" i="5"/>
  <c r="C39" i="5"/>
  <c r="H39" i="5"/>
  <c r="C40" i="5"/>
  <c r="H40" i="5"/>
  <c r="C41" i="5"/>
  <c r="H41" i="5"/>
  <c r="C42" i="5"/>
  <c r="H42" i="5"/>
  <c r="D43" i="5"/>
  <c r="E43" i="5"/>
  <c r="F43" i="5"/>
  <c r="I43" i="5"/>
  <c r="H43" i="5" s="1"/>
  <c r="J43" i="5"/>
  <c r="K43" i="5"/>
  <c r="C44" i="5"/>
  <c r="H44" i="5"/>
  <c r="G45" i="5"/>
  <c r="C45" i="5" s="1"/>
  <c r="L45" i="5"/>
  <c r="H45" i="5" s="1"/>
  <c r="C46" i="5"/>
  <c r="H46" i="5"/>
  <c r="C47" i="5"/>
  <c r="H47" i="5"/>
  <c r="D55" i="5"/>
  <c r="D54" i="5" s="1"/>
  <c r="E55" i="5"/>
  <c r="F55" i="5"/>
  <c r="G55" i="5"/>
  <c r="J55" i="5"/>
  <c r="J54" i="5" s="1"/>
  <c r="K55" i="5"/>
  <c r="L55" i="5"/>
  <c r="C56" i="5"/>
  <c r="I55" i="5"/>
  <c r="C57" i="5"/>
  <c r="H57" i="5"/>
  <c r="D58" i="5"/>
  <c r="E58" i="5"/>
  <c r="F58" i="5"/>
  <c r="G58" i="5"/>
  <c r="J58" i="5"/>
  <c r="K58" i="5"/>
  <c r="L58" i="5"/>
  <c r="C59" i="5"/>
  <c r="I58" i="5"/>
  <c r="C60" i="5"/>
  <c r="H60" i="5"/>
  <c r="C61" i="5"/>
  <c r="H61" i="5"/>
  <c r="C62" i="5"/>
  <c r="H62" i="5"/>
  <c r="C63" i="5"/>
  <c r="H63" i="5"/>
  <c r="C64" i="5"/>
  <c r="H64" i="5"/>
  <c r="C65" i="5"/>
  <c r="H65" i="5"/>
  <c r="C66" i="5"/>
  <c r="H66" i="5"/>
  <c r="C68" i="5"/>
  <c r="D69" i="5"/>
  <c r="D67" i="5" s="1"/>
  <c r="E69" i="5"/>
  <c r="E67" i="5" s="1"/>
  <c r="F69" i="5"/>
  <c r="G69" i="5"/>
  <c r="G67" i="5" s="1"/>
  <c r="J69" i="5"/>
  <c r="J67" i="5" s="1"/>
  <c r="K69" i="5"/>
  <c r="K67" i="5" s="1"/>
  <c r="L69" i="5"/>
  <c r="L67" i="5" s="1"/>
  <c r="C70" i="5"/>
  <c r="H70" i="5"/>
  <c r="C71" i="5"/>
  <c r="H71" i="5"/>
  <c r="C72" i="5"/>
  <c r="H72" i="5"/>
  <c r="C73" i="5"/>
  <c r="H73" i="5"/>
  <c r="C74" i="5"/>
  <c r="H74" i="5"/>
  <c r="D76" i="5"/>
  <c r="D77" i="5"/>
  <c r="E77" i="5"/>
  <c r="F77" i="5"/>
  <c r="G77" i="5"/>
  <c r="J77" i="5"/>
  <c r="K77" i="5"/>
  <c r="L77" i="5"/>
  <c r="C78" i="5"/>
  <c r="H78" i="5"/>
  <c r="I77" i="5"/>
  <c r="C79" i="5"/>
  <c r="H79" i="5"/>
  <c r="D80" i="5"/>
  <c r="E80" i="5"/>
  <c r="F80" i="5"/>
  <c r="G80" i="5"/>
  <c r="J80" i="5"/>
  <c r="K80" i="5"/>
  <c r="L80" i="5"/>
  <c r="C81" i="5"/>
  <c r="H81" i="5"/>
  <c r="I80" i="5"/>
  <c r="C82" i="5"/>
  <c r="H82" i="5"/>
  <c r="E84" i="5"/>
  <c r="F84" i="5"/>
  <c r="G84" i="5"/>
  <c r="J84" i="5"/>
  <c r="K84" i="5"/>
  <c r="L84" i="5"/>
  <c r="C85" i="5"/>
  <c r="H85" i="5"/>
  <c r="C86" i="5"/>
  <c r="H86" i="5"/>
  <c r="I84" i="5"/>
  <c r="C87" i="5"/>
  <c r="H87" i="5"/>
  <c r="D88" i="5"/>
  <c r="C88" i="5" s="1"/>
  <c r="H88" i="5"/>
  <c r="D89" i="5"/>
  <c r="E89" i="5"/>
  <c r="F89" i="5"/>
  <c r="G89" i="5"/>
  <c r="J89" i="5"/>
  <c r="K89" i="5"/>
  <c r="L89" i="5"/>
  <c r="C90" i="5"/>
  <c r="H90" i="5"/>
  <c r="I89" i="5"/>
  <c r="C91" i="5"/>
  <c r="H91" i="5"/>
  <c r="C92" i="5"/>
  <c r="H92" i="5"/>
  <c r="C93" i="5"/>
  <c r="H93" i="5"/>
  <c r="C94" i="5"/>
  <c r="H94" i="5"/>
  <c r="E95" i="5"/>
  <c r="F95" i="5"/>
  <c r="G95" i="5"/>
  <c r="J95" i="5"/>
  <c r="K95" i="5"/>
  <c r="L95" i="5"/>
  <c r="C96" i="5"/>
  <c r="H96" i="5"/>
  <c r="D97" i="5"/>
  <c r="D95" i="5" s="1"/>
  <c r="I95" i="5"/>
  <c r="C98" i="5"/>
  <c r="H98" i="5"/>
  <c r="C99" i="5"/>
  <c r="H99" i="5"/>
  <c r="C100" i="5"/>
  <c r="H100" i="5"/>
  <c r="C101" i="5"/>
  <c r="H101" i="5"/>
  <c r="D102" i="5"/>
  <c r="C102" i="5" s="1"/>
  <c r="H102" i="5"/>
  <c r="D103" i="5"/>
  <c r="E103" i="5"/>
  <c r="F103" i="5"/>
  <c r="G103" i="5"/>
  <c r="J103" i="5"/>
  <c r="K103" i="5"/>
  <c r="L103" i="5"/>
  <c r="C104" i="5"/>
  <c r="H104" i="5"/>
  <c r="I103" i="5"/>
  <c r="C105" i="5"/>
  <c r="H105" i="5"/>
  <c r="C106" i="5"/>
  <c r="H106" i="5"/>
  <c r="C107" i="5"/>
  <c r="H107" i="5"/>
  <c r="C108" i="5"/>
  <c r="H108" i="5"/>
  <c r="C109" i="5"/>
  <c r="H109" i="5"/>
  <c r="C110" i="5"/>
  <c r="H110" i="5"/>
  <c r="C111" i="5"/>
  <c r="H111" i="5"/>
  <c r="D112" i="5"/>
  <c r="E112" i="5"/>
  <c r="F112" i="5"/>
  <c r="G112" i="5"/>
  <c r="J112" i="5"/>
  <c r="K112" i="5"/>
  <c r="L112" i="5"/>
  <c r="C113" i="5"/>
  <c r="H113" i="5"/>
  <c r="C114" i="5"/>
  <c r="I112" i="5"/>
  <c r="C115" i="5"/>
  <c r="H115" i="5"/>
  <c r="D116" i="5"/>
  <c r="E116" i="5"/>
  <c r="F116" i="5"/>
  <c r="G116" i="5"/>
  <c r="J116" i="5"/>
  <c r="K116" i="5"/>
  <c r="L116" i="5"/>
  <c r="C117" i="5"/>
  <c r="I116" i="5"/>
  <c r="C118" i="5"/>
  <c r="H118" i="5"/>
  <c r="C119" i="5"/>
  <c r="H119" i="5"/>
  <c r="C120" i="5"/>
  <c r="H120" i="5"/>
  <c r="C121" i="5"/>
  <c r="H121" i="5"/>
  <c r="E122" i="5"/>
  <c r="F122" i="5"/>
  <c r="G122" i="5"/>
  <c r="J122" i="5"/>
  <c r="K122" i="5"/>
  <c r="L122" i="5"/>
  <c r="C123" i="5"/>
  <c r="H123" i="5"/>
  <c r="C124" i="5"/>
  <c r="I122" i="5"/>
  <c r="D125" i="5"/>
  <c r="H125" i="5"/>
  <c r="C126" i="5"/>
  <c r="H126" i="5"/>
  <c r="D127" i="5"/>
  <c r="C127" i="5" s="1"/>
  <c r="H127" i="5"/>
  <c r="D128" i="5"/>
  <c r="E128" i="5"/>
  <c r="F128" i="5"/>
  <c r="G128" i="5"/>
  <c r="J128" i="5"/>
  <c r="K128" i="5"/>
  <c r="L128" i="5"/>
  <c r="C129" i="5"/>
  <c r="C128" i="5" s="1"/>
  <c r="I128" i="5"/>
  <c r="E131" i="5"/>
  <c r="F131" i="5"/>
  <c r="G131" i="5"/>
  <c r="J131" i="5"/>
  <c r="K131" i="5"/>
  <c r="L131" i="5"/>
  <c r="D132" i="5"/>
  <c r="C132" i="5" s="1"/>
  <c r="H132" i="5"/>
  <c r="C133" i="5"/>
  <c r="H133" i="5"/>
  <c r="C134" i="5"/>
  <c r="H134" i="5"/>
  <c r="C135" i="5"/>
  <c r="H135" i="5"/>
  <c r="D136" i="5"/>
  <c r="E136" i="5"/>
  <c r="F136" i="5"/>
  <c r="G136" i="5"/>
  <c r="J136" i="5"/>
  <c r="K136" i="5"/>
  <c r="L136" i="5"/>
  <c r="C137" i="5"/>
  <c r="H137" i="5"/>
  <c r="C138" i="5"/>
  <c r="H138" i="5"/>
  <c r="C139" i="5"/>
  <c r="H139" i="5"/>
  <c r="C140" i="5"/>
  <c r="H140" i="5"/>
  <c r="D141" i="5"/>
  <c r="E141" i="5"/>
  <c r="F141" i="5"/>
  <c r="G141" i="5"/>
  <c r="C141" i="5" s="1"/>
  <c r="J141" i="5"/>
  <c r="K141" i="5"/>
  <c r="L141" i="5"/>
  <c r="C142" i="5"/>
  <c r="I141" i="5"/>
  <c r="H141" i="5" s="1"/>
  <c r="C143" i="5"/>
  <c r="H143" i="5"/>
  <c r="D144" i="5"/>
  <c r="E144" i="5"/>
  <c r="F144" i="5"/>
  <c r="G144" i="5"/>
  <c r="J144" i="5"/>
  <c r="K144" i="5"/>
  <c r="L144" i="5"/>
  <c r="C145" i="5"/>
  <c r="I144" i="5"/>
  <c r="H144" i="5" s="1"/>
  <c r="C146" i="5"/>
  <c r="H146" i="5"/>
  <c r="C147" i="5"/>
  <c r="H147" i="5"/>
  <c r="C148" i="5"/>
  <c r="H148" i="5"/>
  <c r="C149" i="5"/>
  <c r="H149" i="5"/>
  <c r="C150" i="5"/>
  <c r="H150" i="5"/>
  <c r="D151" i="5"/>
  <c r="E151" i="5"/>
  <c r="F151" i="5"/>
  <c r="G151" i="5"/>
  <c r="J151" i="5"/>
  <c r="K151" i="5"/>
  <c r="L151" i="5"/>
  <c r="C152" i="5"/>
  <c r="I151" i="5"/>
  <c r="C153" i="5"/>
  <c r="H153" i="5"/>
  <c r="C154" i="5"/>
  <c r="H154" i="5"/>
  <c r="C155" i="5"/>
  <c r="H155" i="5"/>
  <c r="C156" i="5"/>
  <c r="H156" i="5"/>
  <c r="C157" i="5"/>
  <c r="H157" i="5"/>
  <c r="C158" i="5"/>
  <c r="H158" i="5"/>
  <c r="C159" i="5"/>
  <c r="H159" i="5"/>
  <c r="D160" i="5"/>
  <c r="E160" i="5"/>
  <c r="F160" i="5"/>
  <c r="G160" i="5"/>
  <c r="I160" i="5"/>
  <c r="J160" i="5"/>
  <c r="K160" i="5"/>
  <c r="L160" i="5"/>
  <c r="C161" i="5"/>
  <c r="H161" i="5"/>
  <c r="C162" i="5"/>
  <c r="H162" i="5"/>
  <c r="C163" i="5"/>
  <c r="H163" i="5"/>
  <c r="C164" i="5"/>
  <c r="H164" i="5"/>
  <c r="D166" i="5"/>
  <c r="E166" i="5"/>
  <c r="E165" i="5" s="1"/>
  <c r="F166" i="5"/>
  <c r="F165" i="5" s="1"/>
  <c r="G166" i="5"/>
  <c r="G165" i="5" s="1"/>
  <c r="J166" i="5"/>
  <c r="J165" i="5" s="1"/>
  <c r="K166" i="5"/>
  <c r="K165" i="5" s="1"/>
  <c r="L166" i="5"/>
  <c r="L165" i="5" s="1"/>
  <c r="C167" i="5"/>
  <c r="H167" i="5"/>
  <c r="C168" i="5"/>
  <c r="H168" i="5"/>
  <c r="C169" i="5"/>
  <c r="H169" i="5"/>
  <c r="D170" i="5"/>
  <c r="C170" i="5" s="1"/>
  <c r="H170" i="5"/>
  <c r="C171" i="5"/>
  <c r="H171" i="5"/>
  <c r="C172" i="5"/>
  <c r="H172" i="5"/>
  <c r="D175" i="5"/>
  <c r="D174" i="5" s="1"/>
  <c r="E175" i="5"/>
  <c r="F175" i="5"/>
  <c r="G175" i="5"/>
  <c r="J175" i="5"/>
  <c r="J174" i="5" s="1"/>
  <c r="K175" i="5"/>
  <c r="L175" i="5"/>
  <c r="C176" i="5"/>
  <c r="H176" i="5"/>
  <c r="C177" i="5"/>
  <c r="H177" i="5"/>
  <c r="C178" i="5"/>
  <c r="H178" i="5"/>
  <c r="D179" i="5"/>
  <c r="E179" i="5"/>
  <c r="E174" i="5" s="1"/>
  <c r="F179" i="5"/>
  <c r="G179" i="5"/>
  <c r="J179" i="5"/>
  <c r="K179" i="5"/>
  <c r="L179" i="5"/>
  <c r="C180" i="5"/>
  <c r="H180" i="5"/>
  <c r="C181" i="5"/>
  <c r="H181" i="5"/>
  <c r="C182" i="5"/>
  <c r="H182" i="5"/>
  <c r="C183" i="5"/>
  <c r="H183" i="5"/>
  <c r="D184" i="5"/>
  <c r="E184" i="5"/>
  <c r="F184" i="5"/>
  <c r="G184" i="5"/>
  <c r="J184" i="5"/>
  <c r="K184" i="5"/>
  <c r="L184" i="5"/>
  <c r="C185" i="5"/>
  <c r="I184" i="5"/>
  <c r="H184" i="5" s="1"/>
  <c r="C186" i="5"/>
  <c r="H186" i="5"/>
  <c r="D188" i="5"/>
  <c r="E188" i="5"/>
  <c r="F188" i="5"/>
  <c r="G188" i="5"/>
  <c r="I188" i="5"/>
  <c r="J188" i="5"/>
  <c r="K188" i="5"/>
  <c r="L188" i="5"/>
  <c r="C189" i="5"/>
  <c r="H189" i="5"/>
  <c r="C190" i="5"/>
  <c r="H190" i="5"/>
  <c r="D192" i="5"/>
  <c r="D191" i="5" s="1"/>
  <c r="E192" i="5"/>
  <c r="E191" i="5" s="1"/>
  <c r="F192" i="5"/>
  <c r="F191" i="5" s="1"/>
  <c r="F187" i="5" s="1"/>
  <c r="G192" i="5"/>
  <c r="G191" i="5" s="1"/>
  <c r="G187" i="5" s="1"/>
  <c r="J192" i="5"/>
  <c r="J191" i="5" s="1"/>
  <c r="K192" i="5"/>
  <c r="K191" i="5" s="1"/>
  <c r="K187" i="5" s="1"/>
  <c r="L192" i="5"/>
  <c r="L191" i="5" s="1"/>
  <c r="C193" i="5"/>
  <c r="I192" i="5"/>
  <c r="C197" i="5"/>
  <c r="H197" i="5"/>
  <c r="D198" i="5"/>
  <c r="D196" i="5" s="1"/>
  <c r="E198" i="5"/>
  <c r="E196" i="5" s="1"/>
  <c r="F198" i="5"/>
  <c r="F196" i="5" s="1"/>
  <c r="G198" i="5"/>
  <c r="G196" i="5" s="1"/>
  <c r="I198" i="5"/>
  <c r="I196" i="5" s="1"/>
  <c r="J198" i="5"/>
  <c r="J196" i="5" s="1"/>
  <c r="K198" i="5"/>
  <c r="K196" i="5" s="1"/>
  <c r="L198" i="5"/>
  <c r="L196" i="5" s="1"/>
  <c r="C199" i="5"/>
  <c r="H199" i="5"/>
  <c r="C200" i="5"/>
  <c r="H200" i="5"/>
  <c r="C201" i="5"/>
  <c r="H201" i="5"/>
  <c r="C202" i="5"/>
  <c r="H202" i="5"/>
  <c r="C203" i="5"/>
  <c r="H203" i="5"/>
  <c r="D205" i="5"/>
  <c r="E205" i="5"/>
  <c r="F205" i="5"/>
  <c r="G205" i="5"/>
  <c r="J205" i="5"/>
  <c r="K205" i="5"/>
  <c r="L205" i="5"/>
  <c r="C206" i="5"/>
  <c r="H206" i="5"/>
  <c r="I205" i="5"/>
  <c r="C207" i="5"/>
  <c r="H207" i="5"/>
  <c r="C208" i="5"/>
  <c r="H208" i="5"/>
  <c r="C209" i="5"/>
  <c r="H209" i="5"/>
  <c r="C210" i="5"/>
  <c r="H210" i="5"/>
  <c r="C211" i="5"/>
  <c r="H211" i="5"/>
  <c r="C212" i="5"/>
  <c r="H212" i="5"/>
  <c r="C213" i="5"/>
  <c r="H213" i="5"/>
  <c r="C214" i="5"/>
  <c r="H214" i="5"/>
  <c r="C215" i="5"/>
  <c r="H215" i="5"/>
  <c r="D216" i="5"/>
  <c r="E216" i="5"/>
  <c r="F216" i="5"/>
  <c r="G216" i="5"/>
  <c r="J216" i="5"/>
  <c r="K216" i="5"/>
  <c r="L216" i="5"/>
  <c r="C217" i="5"/>
  <c r="H217" i="5"/>
  <c r="I216" i="5"/>
  <c r="H216" i="5" s="1"/>
  <c r="C218" i="5"/>
  <c r="H218" i="5"/>
  <c r="C219" i="5"/>
  <c r="H219" i="5"/>
  <c r="C220" i="5"/>
  <c r="H220" i="5"/>
  <c r="C221" i="5"/>
  <c r="H221" i="5"/>
  <c r="C222" i="5"/>
  <c r="H222" i="5"/>
  <c r="C223" i="5"/>
  <c r="H223" i="5"/>
  <c r="C224" i="5"/>
  <c r="H224" i="5"/>
  <c r="C225" i="5"/>
  <c r="H225" i="5"/>
  <c r="C226" i="5"/>
  <c r="H226" i="5"/>
  <c r="D227" i="5"/>
  <c r="E227" i="5"/>
  <c r="F227" i="5"/>
  <c r="G227" i="5"/>
  <c r="J227" i="5"/>
  <c r="K227" i="5"/>
  <c r="L227" i="5"/>
  <c r="C228" i="5"/>
  <c r="H228" i="5"/>
  <c r="I227" i="5"/>
  <c r="H227" i="5" s="1"/>
  <c r="C229" i="5"/>
  <c r="H229" i="5"/>
  <c r="C232" i="5"/>
  <c r="H232" i="5"/>
  <c r="D233" i="5"/>
  <c r="E233" i="5"/>
  <c r="F233" i="5"/>
  <c r="G233" i="5"/>
  <c r="J233" i="5"/>
  <c r="K233" i="5"/>
  <c r="K231" i="5" s="1"/>
  <c r="L233" i="5"/>
  <c r="C234" i="5"/>
  <c r="I233" i="5"/>
  <c r="D235" i="5"/>
  <c r="E235" i="5"/>
  <c r="F235" i="5"/>
  <c r="G235" i="5"/>
  <c r="J235" i="5"/>
  <c r="K235" i="5"/>
  <c r="L235" i="5"/>
  <c r="C236" i="5"/>
  <c r="H236" i="5"/>
  <c r="I235" i="5"/>
  <c r="C237" i="5"/>
  <c r="H237" i="5"/>
  <c r="D238" i="5"/>
  <c r="E238" i="5"/>
  <c r="F238" i="5"/>
  <c r="G238" i="5"/>
  <c r="J238" i="5"/>
  <c r="K238" i="5"/>
  <c r="L238" i="5"/>
  <c r="C239" i="5"/>
  <c r="H239" i="5"/>
  <c r="I238" i="5"/>
  <c r="C240" i="5"/>
  <c r="H240" i="5"/>
  <c r="C241" i="5"/>
  <c r="H241" i="5"/>
  <c r="C242" i="5"/>
  <c r="H242" i="5"/>
  <c r="C243" i="5"/>
  <c r="H243" i="5"/>
  <c r="C244" i="5"/>
  <c r="H244" i="5"/>
  <c r="C245" i="5"/>
  <c r="H245" i="5"/>
  <c r="D246" i="5"/>
  <c r="E246" i="5"/>
  <c r="F246" i="5"/>
  <c r="G246" i="5"/>
  <c r="J246" i="5"/>
  <c r="K246" i="5"/>
  <c r="L246" i="5"/>
  <c r="L231" i="5" s="1"/>
  <c r="C247" i="5"/>
  <c r="I246" i="5"/>
  <c r="C248" i="5"/>
  <c r="H248" i="5"/>
  <c r="C249" i="5"/>
  <c r="H249" i="5"/>
  <c r="C250" i="5"/>
  <c r="H250" i="5"/>
  <c r="D252" i="5"/>
  <c r="D251" i="5" s="1"/>
  <c r="E252" i="5"/>
  <c r="E251" i="5" s="1"/>
  <c r="F252" i="5"/>
  <c r="F251" i="5" s="1"/>
  <c r="G252" i="5"/>
  <c r="G251" i="5" s="1"/>
  <c r="J252" i="5"/>
  <c r="J251" i="5" s="1"/>
  <c r="K252" i="5"/>
  <c r="K251" i="5" s="1"/>
  <c r="L252" i="5"/>
  <c r="L251" i="5" s="1"/>
  <c r="C253" i="5"/>
  <c r="I252" i="5"/>
  <c r="C254" i="5"/>
  <c r="H254" i="5"/>
  <c r="C255" i="5"/>
  <c r="H255" i="5"/>
  <c r="C256" i="5"/>
  <c r="H256" i="5"/>
  <c r="C257" i="5"/>
  <c r="H257" i="5"/>
  <c r="D259" i="5"/>
  <c r="E259" i="5"/>
  <c r="F259" i="5"/>
  <c r="G259" i="5"/>
  <c r="J259" i="5"/>
  <c r="K259" i="5"/>
  <c r="L259" i="5"/>
  <c r="C260" i="5"/>
  <c r="H260" i="5"/>
  <c r="I259" i="5"/>
  <c r="C261" i="5"/>
  <c r="H261" i="5"/>
  <c r="C262" i="5"/>
  <c r="H262" i="5"/>
  <c r="D263" i="5"/>
  <c r="E263" i="5"/>
  <c r="F263" i="5"/>
  <c r="G263" i="5"/>
  <c r="J263" i="5"/>
  <c r="K263" i="5"/>
  <c r="K258" i="5" s="1"/>
  <c r="L263" i="5"/>
  <c r="C264" i="5"/>
  <c r="I263" i="5"/>
  <c r="C265" i="5"/>
  <c r="H265" i="5"/>
  <c r="C266" i="5"/>
  <c r="H266" i="5"/>
  <c r="C267" i="5"/>
  <c r="H267" i="5"/>
  <c r="C270" i="5"/>
  <c r="D271" i="5"/>
  <c r="E271" i="5"/>
  <c r="F271" i="5"/>
  <c r="G271" i="5"/>
  <c r="J271" i="5"/>
  <c r="K271" i="5"/>
  <c r="L271" i="5"/>
  <c r="C272" i="5"/>
  <c r="H272" i="5"/>
  <c r="C273" i="5"/>
  <c r="I271" i="5"/>
  <c r="C274" i="5"/>
  <c r="H274" i="5"/>
  <c r="D275" i="5"/>
  <c r="E275" i="5"/>
  <c r="F275" i="5"/>
  <c r="G275" i="5"/>
  <c r="G269" i="5" s="1"/>
  <c r="J275" i="5"/>
  <c r="K275" i="5"/>
  <c r="L275" i="5"/>
  <c r="C276" i="5"/>
  <c r="I275" i="5"/>
  <c r="C277" i="5"/>
  <c r="H277" i="5"/>
  <c r="C278" i="5"/>
  <c r="H278" i="5"/>
  <c r="D279" i="5"/>
  <c r="E279" i="5"/>
  <c r="F279" i="5"/>
  <c r="G279" i="5"/>
  <c r="J279" i="5"/>
  <c r="K279" i="5"/>
  <c r="L279" i="5"/>
  <c r="C280" i="5"/>
  <c r="H280" i="5"/>
  <c r="I279" i="5"/>
  <c r="D281" i="5"/>
  <c r="E281" i="5"/>
  <c r="F281" i="5"/>
  <c r="F287" i="5" s="1"/>
  <c r="G281" i="5"/>
  <c r="I281" i="5"/>
  <c r="J281" i="5"/>
  <c r="K281" i="5"/>
  <c r="L281" i="5"/>
  <c r="C282" i="5"/>
  <c r="H282" i="5"/>
  <c r="C283" i="5"/>
  <c r="H283" i="5"/>
  <c r="E287" i="5"/>
  <c r="J287" i="5"/>
  <c r="K287" i="5"/>
  <c r="D288" i="5"/>
  <c r="E288" i="5"/>
  <c r="F288" i="5"/>
  <c r="G288" i="5"/>
  <c r="I288" i="5"/>
  <c r="J288" i="5"/>
  <c r="K288" i="5"/>
  <c r="L288" i="5"/>
  <c r="C289" i="5"/>
  <c r="H289" i="5"/>
  <c r="C290" i="5"/>
  <c r="H290" i="5"/>
  <c r="C291" i="5"/>
  <c r="H291" i="5"/>
  <c r="C292" i="5"/>
  <c r="H292" i="5"/>
  <c r="C293" i="5"/>
  <c r="H293" i="5"/>
  <c r="C294" i="5"/>
  <c r="H294" i="5"/>
  <c r="C295" i="5"/>
  <c r="H295" i="5"/>
  <c r="C296" i="5"/>
  <c r="H296" i="5"/>
  <c r="I22" i="4"/>
  <c r="J22" i="4"/>
  <c r="K22" i="4"/>
  <c r="K287" i="4" s="1"/>
  <c r="L22" i="4"/>
  <c r="H23" i="4"/>
  <c r="H24" i="4"/>
  <c r="H26" i="4"/>
  <c r="K28" i="4"/>
  <c r="H28" i="4" s="1"/>
  <c r="H29" i="4"/>
  <c r="H30" i="4"/>
  <c r="H31" i="4"/>
  <c r="K32" i="4"/>
  <c r="H32" i="4" s="1"/>
  <c r="H33" i="4"/>
  <c r="K34" i="4"/>
  <c r="H34" i="4" s="1"/>
  <c r="H35" i="4"/>
  <c r="H36" i="4"/>
  <c r="K37" i="4"/>
  <c r="H37" i="4" s="1"/>
  <c r="H38" i="4"/>
  <c r="H39" i="4"/>
  <c r="H40" i="4"/>
  <c r="H41" i="4"/>
  <c r="H42" i="4"/>
  <c r="I43" i="4"/>
  <c r="J43" i="4"/>
  <c r="K43" i="4"/>
  <c r="H44" i="4"/>
  <c r="L45" i="4"/>
  <c r="H45" i="4" s="1"/>
  <c r="H46" i="4"/>
  <c r="H47" i="4"/>
  <c r="J55" i="4"/>
  <c r="L55" i="4"/>
  <c r="H56" i="4"/>
  <c r="K55" i="4"/>
  <c r="K54" i="4" s="1"/>
  <c r="H57" i="4"/>
  <c r="J58" i="4"/>
  <c r="L58" i="4"/>
  <c r="H59" i="4"/>
  <c r="K58" i="4"/>
  <c r="H60" i="4"/>
  <c r="H61" i="4"/>
  <c r="H62" i="4"/>
  <c r="H63" i="4"/>
  <c r="H64" i="4"/>
  <c r="H65" i="4"/>
  <c r="H66" i="4"/>
  <c r="J69" i="4"/>
  <c r="J67" i="4" s="1"/>
  <c r="L69" i="4"/>
  <c r="L67" i="4" s="1"/>
  <c r="K69" i="4"/>
  <c r="K67" i="4" s="1"/>
  <c r="I69" i="4"/>
  <c r="H72" i="4"/>
  <c r="H73" i="4"/>
  <c r="H74" i="4"/>
  <c r="J77" i="4"/>
  <c r="L77" i="4"/>
  <c r="I77" i="4"/>
  <c r="K77" i="4"/>
  <c r="H79" i="4"/>
  <c r="I80" i="4"/>
  <c r="J80" i="4"/>
  <c r="L80" i="4"/>
  <c r="H81" i="4"/>
  <c r="K80" i="4"/>
  <c r="H82" i="4"/>
  <c r="J84" i="4"/>
  <c r="L84" i="4"/>
  <c r="H85" i="4"/>
  <c r="H86" i="4"/>
  <c r="H87" i="4"/>
  <c r="K84" i="4"/>
  <c r="H88" i="4"/>
  <c r="J89" i="4"/>
  <c r="L89" i="4"/>
  <c r="H90" i="4"/>
  <c r="K89" i="4"/>
  <c r="H91" i="4"/>
  <c r="I89" i="4"/>
  <c r="H93" i="4"/>
  <c r="H94" i="4"/>
  <c r="J95" i="4"/>
  <c r="L95" i="4"/>
  <c r="H96" i="4"/>
  <c r="H97" i="4"/>
  <c r="H98" i="4"/>
  <c r="H99" i="4"/>
  <c r="H100" i="4"/>
  <c r="H101" i="4"/>
  <c r="H102" i="4"/>
  <c r="K95" i="4"/>
  <c r="J103" i="4"/>
  <c r="L103" i="4"/>
  <c r="K103" i="4"/>
  <c r="I103" i="4"/>
  <c r="H105" i="4"/>
  <c r="H106" i="4"/>
  <c r="H107" i="4"/>
  <c r="H108" i="4"/>
  <c r="H109" i="4"/>
  <c r="H110" i="4"/>
  <c r="H111" i="4"/>
  <c r="I112" i="4"/>
  <c r="J112" i="4"/>
  <c r="L112" i="4"/>
  <c r="H113" i="4"/>
  <c r="K112" i="4"/>
  <c r="H114" i="4"/>
  <c r="H115" i="4"/>
  <c r="J116" i="4"/>
  <c r="L116" i="4"/>
  <c r="I116" i="4"/>
  <c r="K116" i="4"/>
  <c r="H118" i="4"/>
  <c r="H119" i="4"/>
  <c r="H120" i="4"/>
  <c r="H121" i="4"/>
  <c r="I122" i="4"/>
  <c r="J122" i="4"/>
  <c r="L122" i="4"/>
  <c r="H123" i="4"/>
  <c r="K122" i="4"/>
  <c r="H124" i="4"/>
  <c r="H125" i="4"/>
  <c r="H126" i="4"/>
  <c r="H127" i="4"/>
  <c r="J128" i="4"/>
  <c r="K128" i="4"/>
  <c r="L128" i="4"/>
  <c r="H129" i="4"/>
  <c r="H128" i="4" s="1"/>
  <c r="I128" i="4"/>
  <c r="J131" i="4"/>
  <c r="K131" i="4"/>
  <c r="L131" i="4"/>
  <c r="H132" i="4"/>
  <c r="H133" i="4"/>
  <c r="H134" i="4"/>
  <c r="H135" i="4"/>
  <c r="J136" i="4"/>
  <c r="L136" i="4"/>
  <c r="I136" i="4"/>
  <c r="K136" i="4"/>
  <c r="H138" i="4"/>
  <c r="H139" i="4"/>
  <c r="H140" i="4"/>
  <c r="I141" i="4"/>
  <c r="J141" i="4"/>
  <c r="K141" i="4"/>
  <c r="L141" i="4"/>
  <c r="H142" i="4"/>
  <c r="H143" i="4"/>
  <c r="J144" i="4"/>
  <c r="L144" i="4"/>
  <c r="I144" i="4"/>
  <c r="K144" i="4"/>
  <c r="H146" i="4"/>
  <c r="H147" i="4"/>
  <c r="H148" i="4"/>
  <c r="H149" i="4"/>
  <c r="H150" i="4"/>
  <c r="I151" i="4"/>
  <c r="J151" i="4"/>
  <c r="K151" i="4"/>
  <c r="L151" i="4"/>
  <c r="H152" i="4"/>
  <c r="H153" i="4"/>
  <c r="H154" i="4"/>
  <c r="H155" i="4"/>
  <c r="H156" i="4"/>
  <c r="H157" i="4"/>
  <c r="H158" i="4"/>
  <c r="H159" i="4"/>
  <c r="J160" i="4"/>
  <c r="K160" i="4"/>
  <c r="L160" i="4"/>
  <c r="I160" i="4"/>
  <c r="H162" i="4"/>
  <c r="H163" i="4"/>
  <c r="H164" i="4"/>
  <c r="J165" i="4"/>
  <c r="J166" i="4"/>
  <c r="K166" i="4"/>
  <c r="K165" i="4" s="1"/>
  <c r="L166" i="4"/>
  <c r="L165" i="4" s="1"/>
  <c r="I166" i="4"/>
  <c r="H168" i="4"/>
  <c r="H169" i="4"/>
  <c r="H170" i="4"/>
  <c r="H171" i="4"/>
  <c r="H172" i="4"/>
  <c r="I175" i="4"/>
  <c r="J175" i="4"/>
  <c r="K175" i="4"/>
  <c r="L175" i="4"/>
  <c r="H176" i="4"/>
  <c r="H177" i="4"/>
  <c r="H178" i="4"/>
  <c r="J179" i="4"/>
  <c r="K179" i="4"/>
  <c r="L179" i="4"/>
  <c r="L174" i="4" s="1"/>
  <c r="I179" i="4"/>
  <c r="H181" i="4"/>
  <c r="H182" i="4"/>
  <c r="H183" i="4"/>
  <c r="I184" i="4"/>
  <c r="J184" i="4"/>
  <c r="K184" i="4"/>
  <c r="L184" i="4"/>
  <c r="H185" i="4"/>
  <c r="H186" i="4"/>
  <c r="I188" i="4"/>
  <c r="J188" i="4"/>
  <c r="K188" i="4"/>
  <c r="L188" i="4"/>
  <c r="H189" i="4"/>
  <c r="H190" i="4"/>
  <c r="I192" i="4"/>
  <c r="I191" i="4" s="1"/>
  <c r="J192" i="4"/>
  <c r="J191" i="4" s="1"/>
  <c r="K192" i="4"/>
  <c r="K191" i="4" s="1"/>
  <c r="K187" i="4" s="1"/>
  <c r="L192" i="4"/>
  <c r="L191" i="4" s="1"/>
  <c r="L187" i="4" s="1"/>
  <c r="H193" i="4"/>
  <c r="I198" i="4"/>
  <c r="I196" i="4" s="1"/>
  <c r="J198" i="4"/>
  <c r="J196" i="4" s="1"/>
  <c r="K198" i="4"/>
  <c r="K196" i="4" s="1"/>
  <c r="L198" i="4"/>
  <c r="L196" i="4" s="1"/>
  <c r="H199" i="4"/>
  <c r="H200" i="4"/>
  <c r="H201" i="4"/>
  <c r="H202" i="4"/>
  <c r="H203" i="4"/>
  <c r="J205" i="4"/>
  <c r="K205" i="4"/>
  <c r="L205" i="4"/>
  <c r="H206" i="4"/>
  <c r="H207" i="4"/>
  <c r="H208" i="4"/>
  <c r="H209" i="4"/>
  <c r="H210" i="4"/>
  <c r="H211" i="4"/>
  <c r="I205" i="4"/>
  <c r="H213" i="4"/>
  <c r="H214" i="4"/>
  <c r="H215" i="4"/>
  <c r="J216" i="4"/>
  <c r="K216" i="4"/>
  <c r="L216" i="4"/>
  <c r="H217" i="4"/>
  <c r="H218" i="4"/>
  <c r="I216" i="4"/>
  <c r="H220" i="4"/>
  <c r="H221" i="4"/>
  <c r="H222" i="4"/>
  <c r="H223" i="4"/>
  <c r="H224" i="4"/>
  <c r="H225" i="4"/>
  <c r="H226" i="4"/>
  <c r="I227" i="4"/>
  <c r="J227" i="4"/>
  <c r="K227" i="4"/>
  <c r="L227" i="4"/>
  <c r="H228" i="4"/>
  <c r="H229" i="4"/>
  <c r="H232" i="4"/>
  <c r="J233" i="4"/>
  <c r="K233" i="4"/>
  <c r="L233" i="4"/>
  <c r="I233" i="4"/>
  <c r="I235" i="4"/>
  <c r="J235" i="4"/>
  <c r="K235" i="4"/>
  <c r="L235" i="4"/>
  <c r="H236" i="4"/>
  <c r="H237" i="4"/>
  <c r="J238" i="4"/>
  <c r="K238" i="4"/>
  <c r="L238" i="4"/>
  <c r="I238" i="4"/>
  <c r="H240" i="4"/>
  <c r="H241" i="4"/>
  <c r="H242" i="4"/>
  <c r="H243" i="4"/>
  <c r="H244" i="4"/>
  <c r="H245" i="4"/>
  <c r="I246" i="4"/>
  <c r="J246" i="4"/>
  <c r="K246" i="4"/>
  <c r="L246" i="4"/>
  <c r="H247" i="4"/>
  <c r="H248" i="4"/>
  <c r="H249" i="4"/>
  <c r="H250" i="4"/>
  <c r="I252" i="4"/>
  <c r="I251" i="4" s="1"/>
  <c r="J252" i="4"/>
  <c r="J251" i="4" s="1"/>
  <c r="K252" i="4"/>
  <c r="K251" i="4" s="1"/>
  <c r="L252" i="4"/>
  <c r="L251" i="4" s="1"/>
  <c r="H253" i="4"/>
  <c r="H254" i="4"/>
  <c r="H255" i="4"/>
  <c r="H256" i="4"/>
  <c r="H257" i="4"/>
  <c r="J259" i="4"/>
  <c r="K259" i="4"/>
  <c r="L259" i="4"/>
  <c r="H260" i="4"/>
  <c r="H261" i="4"/>
  <c r="H262" i="4"/>
  <c r="J263" i="4"/>
  <c r="K263" i="4"/>
  <c r="L263" i="4"/>
  <c r="H265" i="4"/>
  <c r="H266" i="4"/>
  <c r="H267" i="4"/>
  <c r="H270" i="4"/>
  <c r="J271" i="4"/>
  <c r="K271" i="4"/>
  <c r="L271" i="4"/>
  <c r="H272" i="4"/>
  <c r="H273" i="4"/>
  <c r="H274" i="4"/>
  <c r="J275" i="4"/>
  <c r="K275" i="4"/>
  <c r="L275" i="4"/>
  <c r="H276" i="4"/>
  <c r="H277" i="4"/>
  <c r="H278" i="4"/>
  <c r="J279" i="4"/>
  <c r="K279" i="4"/>
  <c r="L279" i="4"/>
  <c r="H280" i="4"/>
  <c r="I281" i="4"/>
  <c r="J281" i="4"/>
  <c r="J287" i="4" s="1"/>
  <c r="K281" i="4"/>
  <c r="L281" i="4"/>
  <c r="H282" i="4"/>
  <c r="H283" i="4"/>
  <c r="I288" i="4"/>
  <c r="J288" i="4"/>
  <c r="K288" i="4"/>
  <c r="L288" i="4"/>
  <c r="H289" i="4"/>
  <c r="H290" i="4"/>
  <c r="H291" i="4"/>
  <c r="H292" i="4"/>
  <c r="H293" i="4"/>
  <c r="H294" i="4"/>
  <c r="H295" i="4"/>
  <c r="H296" i="4"/>
  <c r="J173" i="5" l="1"/>
  <c r="G287" i="11"/>
  <c r="E286" i="5"/>
  <c r="J286" i="5"/>
  <c r="D231" i="5"/>
  <c r="L204" i="5"/>
  <c r="J130" i="5"/>
  <c r="D131" i="5"/>
  <c r="D122" i="5"/>
  <c r="C122" i="5" s="1"/>
  <c r="C116" i="5"/>
  <c r="C103" i="5"/>
  <c r="C95" i="5"/>
  <c r="C80" i="5"/>
  <c r="L76" i="5"/>
  <c r="C192" i="6"/>
  <c r="D174" i="6"/>
  <c r="D173" i="6" s="1"/>
  <c r="C173" i="6" s="1"/>
  <c r="L286" i="7"/>
  <c r="G287" i="7"/>
  <c r="L174" i="7"/>
  <c r="F174" i="7"/>
  <c r="F173" i="7" s="1"/>
  <c r="H160" i="7"/>
  <c r="K76" i="7"/>
  <c r="E76" i="7"/>
  <c r="F286" i="8"/>
  <c r="C151" i="8"/>
  <c r="C141" i="8"/>
  <c r="C131" i="8"/>
  <c r="C103" i="8"/>
  <c r="C77" i="8"/>
  <c r="C55" i="8"/>
  <c r="I258" i="10"/>
  <c r="E174" i="11"/>
  <c r="E173" i="11" s="1"/>
  <c r="J173" i="8"/>
  <c r="L287" i="11"/>
  <c r="L269" i="5"/>
  <c r="J258" i="5"/>
  <c r="J230" i="5" s="1"/>
  <c r="J284" i="5" s="1"/>
  <c r="D258" i="5"/>
  <c r="F174" i="5"/>
  <c r="F173" i="5" s="1"/>
  <c r="H122" i="5"/>
  <c r="H271" i="6"/>
  <c r="H263" i="6"/>
  <c r="K258" i="6"/>
  <c r="E258" i="6"/>
  <c r="J204" i="6"/>
  <c r="J195" i="6" s="1"/>
  <c r="L173" i="6"/>
  <c r="K54" i="6"/>
  <c r="K53" i="6" s="1"/>
  <c r="E54" i="6"/>
  <c r="E53" i="6" s="1"/>
  <c r="E174" i="7"/>
  <c r="E173" i="7" s="1"/>
  <c r="J286" i="8"/>
  <c r="E286" i="8"/>
  <c r="E258" i="8"/>
  <c r="E174" i="8"/>
  <c r="E173" i="8" s="1"/>
  <c r="H22" i="8"/>
  <c r="C22" i="8"/>
  <c r="G286" i="10"/>
  <c r="G269" i="10"/>
  <c r="G268" i="10" s="1"/>
  <c r="F174" i="10"/>
  <c r="C191" i="5"/>
  <c r="L54" i="4"/>
  <c r="L287" i="4"/>
  <c r="L286" i="4" s="1"/>
  <c r="L286" i="5"/>
  <c r="H275" i="5"/>
  <c r="F130" i="5"/>
  <c r="D84" i="5"/>
  <c r="C84" i="5" s="1"/>
  <c r="C58" i="5"/>
  <c r="K54" i="5"/>
  <c r="E54" i="5"/>
  <c r="I287" i="5"/>
  <c r="I286" i="5" s="1"/>
  <c r="C22" i="5"/>
  <c r="I287" i="6"/>
  <c r="D287" i="6"/>
  <c r="H281" i="6"/>
  <c r="H287" i="6" s="1"/>
  <c r="H286" i="6" s="1"/>
  <c r="C281" i="6"/>
  <c r="G269" i="6"/>
  <c r="G268" i="6" s="1"/>
  <c r="J258" i="6"/>
  <c r="D258" i="6"/>
  <c r="C246" i="6"/>
  <c r="C235" i="6"/>
  <c r="K204" i="6"/>
  <c r="K174" i="6"/>
  <c r="K173" i="6" s="1"/>
  <c r="H103" i="6"/>
  <c r="J76" i="6"/>
  <c r="J54" i="6"/>
  <c r="D54" i="6"/>
  <c r="D53" i="6" s="1"/>
  <c r="H233" i="7"/>
  <c r="C184" i="7"/>
  <c r="J174" i="7"/>
  <c r="D174" i="7"/>
  <c r="D173" i="7" s="1"/>
  <c r="C173" i="7" s="1"/>
  <c r="H22" i="7"/>
  <c r="C22" i="7"/>
  <c r="I258" i="8"/>
  <c r="C235" i="8"/>
  <c r="C227" i="8"/>
  <c r="C205" i="8"/>
  <c r="I174" i="8"/>
  <c r="D174" i="8"/>
  <c r="D173" i="8" s="1"/>
  <c r="K27" i="8"/>
  <c r="G21" i="8"/>
  <c r="K258" i="10"/>
  <c r="H175" i="10"/>
  <c r="G174" i="10"/>
  <c r="G173" i="10" s="1"/>
  <c r="F269" i="11"/>
  <c r="K258" i="11"/>
  <c r="F258" i="11"/>
  <c r="K54" i="9"/>
  <c r="J287" i="9"/>
  <c r="L258" i="9"/>
  <c r="G258" i="9"/>
  <c r="I287" i="9"/>
  <c r="I286" i="9" s="1"/>
  <c r="D287" i="9"/>
  <c r="K269" i="9"/>
  <c r="F269" i="9"/>
  <c r="I258" i="9"/>
  <c r="K258" i="9"/>
  <c r="F258" i="9"/>
  <c r="E21" i="9"/>
  <c r="L204" i="11"/>
  <c r="J287" i="10"/>
  <c r="J286" i="10" s="1"/>
  <c r="E287" i="10"/>
  <c r="E286" i="10" s="1"/>
  <c r="L258" i="10"/>
  <c r="H258" i="10" s="1"/>
  <c r="G258" i="10"/>
  <c r="H151" i="10"/>
  <c r="H144" i="10"/>
  <c r="I287" i="10"/>
  <c r="I286" i="10" s="1"/>
  <c r="D287" i="10"/>
  <c r="D286" i="10" s="1"/>
  <c r="D286" i="11"/>
  <c r="C198" i="11"/>
  <c r="D174" i="11"/>
  <c r="D173" i="11" s="1"/>
  <c r="K287" i="11"/>
  <c r="F287" i="11"/>
  <c r="F286" i="11" s="1"/>
  <c r="C275" i="10"/>
  <c r="K269" i="10"/>
  <c r="K268" i="10" s="1"/>
  <c r="F269" i="10"/>
  <c r="F268" i="10" s="1"/>
  <c r="J174" i="10"/>
  <c r="J173" i="10" s="1"/>
  <c r="E21" i="10"/>
  <c r="K27" i="10"/>
  <c r="H27" i="10" s="1"/>
  <c r="L286" i="11"/>
  <c r="G286" i="11"/>
  <c r="L269" i="11"/>
  <c r="L268" i="11" s="1"/>
  <c r="G269" i="11"/>
  <c r="G268" i="11" s="1"/>
  <c r="L258" i="11"/>
  <c r="H246" i="11"/>
  <c r="L174" i="11"/>
  <c r="L173" i="11" s="1"/>
  <c r="G174" i="11"/>
  <c r="G173" i="11" s="1"/>
  <c r="J258" i="10"/>
  <c r="H235" i="10"/>
  <c r="H227" i="10"/>
  <c r="H205" i="10"/>
  <c r="E187" i="10"/>
  <c r="F173" i="10"/>
  <c r="C116" i="10"/>
  <c r="J21" i="10"/>
  <c r="C43" i="10"/>
  <c r="H281" i="11"/>
  <c r="C281" i="11"/>
  <c r="H275" i="11"/>
  <c r="C275" i="11"/>
  <c r="H263" i="11"/>
  <c r="C263" i="11"/>
  <c r="C184" i="11"/>
  <c r="H179" i="11"/>
  <c r="K174" i="11"/>
  <c r="K173" i="11" s="1"/>
  <c r="C175" i="11"/>
  <c r="H122" i="11"/>
  <c r="H112" i="11"/>
  <c r="C95" i="11"/>
  <c r="C69" i="11"/>
  <c r="H227" i="9"/>
  <c r="H216" i="9"/>
  <c r="L21" i="9"/>
  <c r="C122" i="9"/>
  <c r="C112" i="9"/>
  <c r="C103" i="9"/>
  <c r="C89" i="9"/>
  <c r="C80" i="9"/>
  <c r="C58" i="9"/>
  <c r="I54" i="9"/>
  <c r="K287" i="9"/>
  <c r="K286" i="9" s="1"/>
  <c r="C22" i="9"/>
  <c r="H179" i="9"/>
  <c r="L174" i="9"/>
  <c r="L173" i="9" s="1"/>
  <c r="G174" i="9"/>
  <c r="G173" i="9" s="1"/>
  <c r="H160" i="9"/>
  <c r="H144" i="9"/>
  <c r="J204" i="4"/>
  <c r="K174" i="4"/>
  <c r="I174" i="4"/>
  <c r="J76" i="4"/>
  <c r="L269" i="4"/>
  <c r="J269" i="4"/>
  <c r="J268" i="4" s="1"/>
  <c r="I287" i="4"/>
  <c r="H141" i="4"/>
  <c r="J286" i="4"/>
  <c r="K269" i="4"/>
  <c r="L258" i="4"/>
  <c r="H238" i="4"/>
  <c r="K231" i="4"/>
  <c r="H136" i="4"/>
  <c r="J54" i="4"/>
  <c r="J53" i="4" s="1"/>
  <c r="I286" i="4"/>
  <c r="H235" i="4"/>
  <c r="H116" i="4"/>
  <c r="I286" i="11"/>
  <c r="F268" i="11"/>
  <c r="G231" i="11"/>
  <c r="I174" i="11"/>
  <c r="I173" i="11" s="1"/>
  <c r="L83" i="11"/>
  <c r="G76" i="11"/>
  <c r="H288" i="11"/>
  <c r="J269" i="11"/>
  <c r="J268" i="11" s="1"/>
  <c r="E269" i="11"/>
  <c r="E268" i="11" s="1"/>
  <c r="J258" i="11"/>
  <c r="E258" i="11"/>
  <c r="C238" i="11"/>
  <c r="K231" i="11"/>
  <c r="C233" i="11"/>
  <c r="I204" i="11"/>
  <c r="H205" i="11"/>
  <c r="H184" i="11"/>
  <c r="J174" i="11"/>
  <c r="J173" i="11" s="1"/>
  <c r="J130" i="11"/>
  <c r="E130" i="11"/>
  <c r="C116" i="11"/>
  <c r="H95" i="11"/>
  <c r="F83" i="11"/>
  <c r="K83" i="11"/>
  <c r="K76" i="11"/>
  <c r="F76" i="11"/>
  <c r="H69" i="11"/>
  <c r="K54" i="11"/>
  <c r="K53" i="11" s="1"/>
  <c r="F54" i="11"/>
  <c r="F53" i="11" s="1"/>
  <c r="C43" i="11"/>
  <c r="E21" i="11"/>
  <c r="L231" i="11"/>
  <c r="L230" i="11" s="1"/>
  <c r="E204" i="11"/>
  <c r="E195" i="11" s="1"/>
  <c r="C288" i="11"/>
  <c r="K286" i="11"/>
  <c r="H279" i="11"/>
  <c r="C279" i="11"/>
  <c r="H271" i="11"/>
  <c r="D269" i="11"/>
  <c r="D268" i="11" s="1"/>
  <c r="H259" i="11"/>
  <c r="D258" i="11"/>
  <c r="H238" i="11"/>
  <c r="J231" i="11"/>
  <c r="E231" i="11"/>
  <c r="E230" i="11" s="1"/>
  <c r="H216" i="11"/>
  <c r="G204" i="11"/>
  <c r="C179" i="11"/>
  <c r="H175" i="11"/>
  <c r="H165" i="11"/>
  <c r="C165" i="11"/>
  <c r="C160" i="11"/>
  <c r="H151" i="11"/>
  <c r="C144" i="11"/>
  <c r="H141" i="11"/>
  <c r="C136" i="11"/>
  <c r="I130" i="11"/>
  <c r="H116" i="11"/>
  <c r="C103" i="11"/>
  <c r="J83" i="11"/>
  <c r="C89" i="11"/>
  <c r="E83" i="11"/>
  <c r="J76" i="11"/>
  <c r="E76" i="11"/>
  <c r="J54" i="11"/>
  <c r="J53" i="11" s="1"/>
  <c r="E54" i="11"/>
  <c r="K27" i="11"/>
  <c r="H27" i="11" s="1"/>
  <c r="K268" i="11"/>
  <c r="K130" i="11"/>
  <c r="G83" i="11"/>
  <c r="G54" i="11"/>
  <c r="G53" i="11" s="1"/>
  <c r="J286" i="11"/>
  <c r="E286" i="11"/>
  <c r="H251" i="11"/>
  <c r="C246" i="11"/>
  <c r="C235" i="11"/>
  <c r="H233" i="11"/>
  <c r="D231" i="11"/>
  <c r="C227" i="11"/>
  <c r="K204" i="11"/>
  <c r="K195" i="11" s="1"/>
  <c r="H160" i="11"/>
  <c r="H144" i="11"/>
  <c r="L130" i="11"/>
  <c r="G130" i="11"/>
  <c r="C122" i="11"/>
  <c r="C112" i="11"/>
  <c r="H103" i="11"/>
  <c r="H89" i="11"/>
  <c r="I83" i="11"/>
  <c r="D83" i="11"/>
  <c r="C80" i="11"/>
  <c r="I76" i="11"/>
  <c r="C58" i="11"/>
  <c r="I54" i="11"/>
  <c r="L21" i="11"/>
  <c r="G21" i="11"/>
  <c r="J21" i="11"/>
  <c r="J231" i="10"/>
  <c r="J230" i="10" s="1"/>
  <c r="G130" i="10"/>
  <c r="J83" i="10"/>
  <c r="J76" i="10"/>
  <c r="C288" i="10"/>
  <c r="K286" i="10"/>
  <c r="F286" i="10"/>
  <c r="L269" i="10"/>
  <c r="L268" i="10" s="1"/>
  <c r="J269" i="10"/>
  <c r="J268" i="10" s="1"/>
  <c r="E269" i="10"/>
  <c r="E268" i="10" s="1"/>
  <c r="C263" i="10"/>
  <c r="H252" i="10"/>
  <c r="H246" i="10"/>
  <c r="C238" i="10"/>
  <c r="I231" i="10"/>
  <c r="C233" i="10"/>
  <c r="K204" i="10"/>
  <c r="K195" i="10" s="1"/>
  <c r="F204" i="10"/>
  <c r="F195" i="10" s="1"/>
  <c r="H192" i="10"/>
  <c r="H188" i="10"/>
  <c r="H184" i="10"/>
  <c r="C179" i="10"/>
  <c r="C166" i="10"/>
  <c r="C160" i="10"/>
  <c r="H136" i="10"/>
  <c r="H116" i="10"/>
  <c r="H103" i="10"/>
  <c r="C103" i="10"/>
  <c r="C89" i="10"/>
  <c r="D83" i="10"/>
  <c r="H77" i="10"/>
  <c r="C77" i="10"/>
  <c r="H55" i="10"/>
  <c r="C55" i="10"/>
  <c r="H43" i="10"/>
  <c r="F27" i="10"/>
  <c r="F21" i="10" s="1"/>
  <c r="L21" i="10"/>
  <c r="C22" i="10"/>
  <c r="L286" i="10"/>
  <c r="G204" i="10"/>
  <c r="L130" i="10"/>
  <c r="L75" i="10" s="1"/>
  <c r="E54" i="10"/>
  <c r="E53" i="10" s="1"/>
  <c r="C279" i="10"/>
  <c r="I269" i="10"/>
  <c r="I268" i="10" s="1"/>
  <c r="C271" i="10"/>
  <c r="H263" i="10"/>
  <c r="E258" i="10"/>
  <c r="L231" i="10"/>
  <c r="G231" i="10"/>
  <c r="G230" i="10" s="1"/>
  <c r="J204" i="10"/>
  <c r="J195" i="10" s="1"/>
  <c r="E204" i="10"/>
  <c r="E195" i="10" s="1"/>
  <c r="H179" i="10"/>
  <c r="E174" i="10"/>
  <c r="E173" i="10" s="1"/>
  <c r="C122" i="10"/>
  <c r="C112" i="10"/>
  <c r="L83" i="10"/>
  <c r="C84" i="10"/>
  <c r="L53" i="10"/>
  <c r="G53" i="10"/>
  <c r="C28" i="10"/>
  <c r="H22" i="10"/>
  <c r="E231" i="10"/>
  <c r="E76" i="10"/>
  <c r="J54" i="10"/>
  <c r="J53" i="10" s="1"/>
  <c r="H279" i="10"/>
  <c r="H271" i="10"/>
  <c r="C252" i="10"/>
  <c r="C246" i="10"/>
  <c r="H238" i="10"/>
  <c r="C235" i="10"/>
  <c r="K231" i="10"/>
  <c r="F231" i="10"/>
  <c r="C227" i="10"/>
  <c r="H216" i="10"/>
  <c r="I204" i="10"/>
  <c r="I195" i="10" s="1"/>
  <c r="C205" i="10"/>
  <c r="C192" i="10"/>
  <c r="C188" i="10"/>
  <c r="C184" i="10"/>
  <c r="I174" i="10"/>
  <c r="I173" i="10" s="1"/>
  <c r="C175" i="10"/>
  <c r="H166" i="10"/>
  <c r="H160" i="10"/>
  <c r="C151" i="10"/>
  <c r="C144" i="10"/>
  <c r="D130" i="10"/>
  <c r="H122" i="10"/>
  <c r="H112" i="10"/>
  <c r="H95" i="10"/>
  <c r="F83" i="10"/>
  <c r="F76" i="10"/>
  <c r="H69" i="10"/>
  <c r="F54" i="10"/>
  <c r="H288" i="9"/>
  <c r="J286" i="9"/>
  <c r="E286" i="9"/>
  <c r="L268" i="9"/>
  <c r="J231" i="9"/>
  <c r="J230" i="9" s="1"/>
  <c r="L204" i="9"/>
  <c r="L130" i="9"/>
  <c r="I83" i="9"/>
  <c r="I76" i="9"/>
  <c r="L286" i="9"/>
  <c r="G286" i="9"/>
  <c r="J269" i="9"/>
  <c r="J268" i="9" s="1"/>
  <c r="E269" i="9"/>
  <c r="E268" i="9" s="1"/>
  <c r="H263" i="9"/>
  <c r="G231" i="9"/>
  <c r="H205" i="9"/>
  <c r="E204" i="9"/>
  <c r="L187" i="9"/>
  <c r="G187" i="9"/>
  <c r="H184" i="9"/>
  <c r="J174" i="9"/>
  <c r="J173" i="9" s="1"/>
  <c r="E174" i="9"/>
  <c r="E173" i="9" s="1"/>
  <c r="H166" i="9"/>
  <c r="H151" i="9"/>
  <c r="H141" i="9"/>
  <c r="J130" i="9"/>
  <c r="E130" i="9"/>
  <c r="C116" i="9"/>
  <c r="C95" i="9"/>
  <c r="K83" i="9"/>
  <c r="F83" i="9"/>
  <c r="K76" i="9"/>
  <c r="F76" i="9"/>
  <c r="C69" i="9"/>
  <c r="F53" i="9"/>
  <c r="C43" i="9"/>
  <c r="G268" i="9"/>
  <c r="L231" i="9"/>
  <c r="G204" i="9"/>
  <c r="G130" i="9"/>
  <c r="D83" i="9"/>
  <c r="D76" i="9"/>
  <c r="C288" i="9"/>
  <c r="D286" i="9"/>
  <c r="H279" i="9"/>
  <c r="C275" i="9"/>
  <c r="K268" i="9"/>
  <c r="F268" i="9"/>
  <c r="C263" i="9"/>
  <c r="H252" i="9"/>
  <c r="C252" i="9"/>
  <c r="D251" i="9"/>
  <c r="C251" i="9" s="1"/>
  <c r="H246" i="9"/>
  <c r="C246" i="9"/>
  <c r="K204" i="9"/>
  <c r="F204" i="9"/>
  <c r="H196" i="9"/>
  <c r="C184" i="9"/>
  <c r="C179" i="9"/>
  <c r="D174" i="9"/>
  <c r="D173" i="9" s="1"/>
  <c r="C165" i="9"/>
  <c r="K130" i="9"/>
  <c r="F130" i="9"/>
  <c r="H122" i="9"/>
  <c r="H112" i="9"/>
  <c r="H95" i="9"/>
  <c r="H84" i="9"/>
  <c r="G83" i="9"/>
  <c r="L76" i="9"/>
  <c r="G76" i="9"/>
  <c r="G54" i="9"/>
  <c r="G53" i="9" s="1"/>
  <c r="K53" i="9"/>
  <c r="F287" i="9"/>
  <c r="F286" i="9" s="1"/>
  <c r="H281" i="9"/>
  <c r="C279" i="9"/>
  <c r="H275" i="9"/>
  <c r="I269" i="9"/>
  <c r="I268" i="9" s="1"/>
  <c r="C271" i="9"/>
  <c r="D258" i="9"/>
  <c r="C258" i="9" s="1"/>
  <c r="H238" i="9"/>
  <c r="C238" i="9"/>
  <c r="C235" i="9"/>
  <c r="K231" i="9"/>
  <c r="K230" i="9" s="1"/>
  <c r="F231" i="9"/>
  <c r="C227" i="9"/>
  <c r="C216" i="9"/>
  <c r="I204" i="9"/>
  <c r="D204" i="9"/>
  <c r="H191" i="9"/>
  <c r="K187" i="9"/>
  <c r="I174" i="9"/>
  <c r="I173" i="9" s="1"/>
  <c r="C175" i="9"/>
  <c r="C160" i="9"/>
  <c r="C151" i="9"/>
  <c r="C144" i="9"/>
  <c r="C141" i="9"/>
  <c r="D130" i="9"/>
  <c r="I130" i="9"/>
  <c r="C131" i="9"/>
  <c r="H116" i="9"/>
  <c r="H103" i="9"/>
  <c r="H89" i="9"/>
  <c r="J83" i="9"/>
  <c r="E83" i="9"/>
  <c r="H80" i="9"/>
  <c r="J76" i="9"/>
  <c r="E76" i="9"/>
  <c r="H58" i="9"/>
  <c r="H55" i="9"/>
  <c r="E54" i="9"/>
  <c r="G21" i="9"/>
  <c r="G268" i="8"/>
  <c r="E231" i="8"/>
  <c r="L204" i="8"/>
  <c r="L130" i="8"/>
  <c r="L75" i="8" s="1"/>
  <c r="L52" i="8" s="1"/>
  <c r="L83" i="8"/>
  <c r="G83" i="8"/>
  <c r="L76" i="8"/>
  <c r="L54" i="8"/>
  <c r="L53" i="8" s="1"/>
  <c r="C288" i="8"/>
  <c r="I287" i="8"/>
  <c r="I286" i="8" s="1"/>
  <c r="D287" i="8"/>
  <c r="D286" i="8" s="1"/>
  <c r="H279" i="8"/>
  <c r="K269" i="8"/>
  <c r="K268" i="8" s="1"/>
  <c r="F269" i="8"/>
  <c r="F268" i="8" s="1"/>
  <c r="H259" i="8"/>
  <c r="H252" i="8"/>
  <c r="C252" i="8"/>
  <c r="D251" i="8"/>
  <c r="H246" i="8"/>
  <c r="C246" i="8"/>
  <c r="H235" i="8"/>
  <c r="I231" i="8"/>
  <c r="D231" i="8"/>
  <c r="D230" i="8" s="1"/>
  <c r="H227" i="8"/>
  <c r="F204" i="8"/>
  <c r="H205" i="8"/>
  <c r="H198" i="8"/>
  <c r="H192" i="8"/>
  <c r="C192" i="8"/>
  <c r="D191" i="8"/>
  <c r="D187" i="8" s="1"/>
  <c r="H188" i="8"/>
  <c r="C188" i="8"/>
  <c r="H184" i="8"/>
  <c r="C184" i="8"/>
  <c r="H175" i="8"/>
  <c r="H151" i="8"/>
  <c r="H141" i="8"/>
  <c r="F130" i="8"/>
  <c r="H131" i="8"/>
  <c r="H116" i="8"/>
  <c r="C116" i="8"/>
  <c r="H103" i="8"/>
  <c r="K83" i="8"/>
  <c r="F83" i="8"/>
  <c r="H77" i="8"/>
  <c r="H67" i="8"/>
  <c r="C67" i="8"/>
  <c r="F53" i="8"/>
  <c r="H55" i="8"/>
  <c r="H45" i="8"/>
  <c r="H28" i="8"/>
  <c r="H288" i="8"/>
  <c r="L268" i="8"/>
  <c r="J231" i="8"/>
  <c r="J195" i="8"/>
  <c r="G286" i="8"/>
  <c r="C281" i="8"/>
  <c r="C275" i="8"/>
  <c r="J269" i="8"/>
  <c r="J268" i="8" s="1"/>
  <c r="L231" i="8"/>
  <c r="E204" i="8"/>
  <c r="C179" i="8"/>
  <c r="J130" i="8"/>
  <c r="J75" i="8" s="1"/>
  <c r="J284" i="8" s="1"/>
  <c r="E130" i="8"/>
  <c r="C95" i="8"/>
  <c r="J83" i="8"/>
  <c r="E83" i="8"/>
  <c r="E75" i="8" s="1"/>
  <c r="F27" i="8"/>
  <c r="E195" i="8"/>
  <c r="L286" i="8"/>
  <c r="E269" i="8"/>
  <c r="E268" i="8" s="1"/>
  <c r="C263" i="8"/>
  <c r="G231" i="8"/>
  <c r="J204" i="8"/>
  <c r="K286" i="8"/>
  <c r="H281" i="8"/>
  <c r="H275" i="8"/>
  <c r="I269" i="8"/>
  <c r="D269" i="8"/>
  <c r="D268" i="8" s="1"/>
  <c r="C268" i="8" s="1"/>
  <c r="H263" i="8"/>
  <c r="D258" i="8"/>
  <c r="H238" i="8"/>
  <c r="C238" i="8"/>
  <c r="K231" i="8"/>
  <c r="F231" i="8"/>
  <c r="H216" i="8"/>
  <c r="C216" i="8"/>
  <c r="D204" i="8"/>
  <c r="H179" i="8"/>
  <c r="H166" i="8"/>
  <c r="C166" i="8"/>
  <c r="D165" i="8"/>
  <c r="H160" i="8"/>
  <c r="C160" i="8"/>
  <c r="H144" i="8"/>
  <c r="C144" i="8"/>
  <c r="H136" i="8"/>
  <c r="C136" i="8"/>
  <c r="D130" i="8"/>
  <c r="H122" i="8"/>
  <c r="C122" i="8"/>
  <c r="H112" i="8"/>
  <c r="C112" i="8"/>
  <c r="H95" i="8"/>
  <c r="D83" i="8"/>
  <c r="H84" i="8"/>
  <c r="C84" i="8"/>
  <c r="H80" i="8"/>
  <c r="C80" i="8"/>
  <c r="D76" i="8"/>
  <c r="H58" i="8"/>
  <c r="C58" i="8"/>
  <c r="D54" i="8"/>
  <c r="J21" i="8"/>
  <c r="E21" i="8"/>
  <c r="C288" i="7"/>
  <c r="I286" i="7"/>
  <c r="F204" i="7"/>
  <c r="J173" i="7"/>
  <c r="K130" i="7"/>
  <c r="H288" i="7"/>
  <c r="G286" i="7"/>
  <c r="H279" i="7"/>
  <c r="C279" i="7"/>
  <c r="G269" i="7"/>
  <c r="G268" i="7" s="1"/>
  <c r="K258" i="7"/>
  <c r="E258" i="7"/>
  <c r="L231" i="7"/>
  <c r="L230" i="7" s="1"/>
  <c r="F231" i="7"/>
  <c r="F230" i="7" s="1"/>
  <c r="K204" i="7"/>
  <c r="E204" i="7"/>
  <c r="E195" i="7" s="1"/>
  <c r="F187" i="7"/>
  <c r="G174" i="7"/>
  <c r="G173" i="7" s="1"/>
  <c r="C160" i="7"/>
  <c r="C141" i="7"/>
  <c r="H136" i="7"/>
  <c r="H116" i="7"/>
  <c r="H89" i="7"/>
  <c r="D83" i="7"/>
  <c r="C83" i="7" s="1"/>
  <c r="H58" i="7"/>
  <c r="J54" i="7"/>
  <c r="J53" i="7" s="1"/>
  <c r="C58" i="7"/>
  <c r="G54" i="7"/>
  <c r="G53" i="7" s="1"/>
  <c r="C28" i="7"/>
  <c r="G231" i="7"/>
  <c r="L204" i="7"/>
  <c r="D187" i="7"/>
  <c r="C187" i="7" s="1"/>
  <c r="J130" i="7"/>
  <c r="J83" i="7"/>
  <c r="J75" i="7" s="1"/>
  <c r="K286" i="7"/>
  <c r="F286" i="7"/>
  <c r="L269" i="7"/>
  <c r="L268" i="7" s="1"/>
  <c r="F269" i="7"/>
  <c r="F268" i="7" s="1"/>
  <c r="J258" i="7"/>
  <c r="D258" i="7"/>
  <c r="H246" i="7"/>
  <c r="C246" i="7"/>
  <c r="H235" i="7"/>
  <c r="C235" i="7"/>
  <c r="K231" i="7"/>
  <c r="E231" i="7"/>
  <c r="H216" i="7"/>
  <c r="C216" i="7"/>
  <c r="J204" i="7"/>
  <c r="C205" i="7"/>
  <c r="L187" i="7"/>
  <c r="L173" i="7"/>
  <c r="C144" i="7"/>
  <c r="H141" i="7"/>
  <c r="G130" i="7"/>
  <c r="G75" i="7" s="1"/>
  <c r="G52" i="7" s="1"/>
  <c r="L130" i="7"/>
  <c r="F130" i="7"/>
  <c r="C116" i="7"/>
  <c r="C112" i="7"/>
  <c r="H103" i="7"/>
  <c r="G83" i="7"/>
  <c r="F83" i="7"/>
  <c r="D76" i="7"/>
  <c r="C76" i="7" s="1"/>
  <c r="C67" i="7"/>
  <c r="L54" i="7"/>
  <c r="D130" i="7"/>
  <c r="J286" i="7"/>
  <c r="E286" i="7"/>
  <c r="C281" i="7"/>
  <c r="C275" i="7"/>
  <c r="H271" i="7"/>
  <c r="K269" i="7"/>
  <c r="K268" i="7" s="1"/>
  <c r="E269" i="7"/>
  <c r="E268" i="7" s="1"/>
  <c r="G258" i="7"/>
  <c r="H238" i="7"/>
  <c r="C238" i="7"/>
  <c r="J231" i="7"/>
  <c r="D231" i="7"/>
  <c r="H227" i="7"/>
  <c r="C227" i="7"/>
  <c r="G204" i="7"/>
  <c r="G195" i="7" s="1"/>
  <c r="J187" i="7"/>
  <c r="H184" i="7"/>
  <c r="C179" i="7"/>
  <c r="K174" i="7"/>
  <c r="K173" i="7" s="1"/>
  <c r="C151" i="7"/>
  <c r="E130" i="7"/>
  <c r="C122" i="7"/>
  <c r="C103" i="7"/>
  <c r="H95" i="7"/>
  <c r="L83" i="7"/>
  <c r="L75" i="7" s="1"/>
  <c r="E83" i="7"/>
  <c r="G76" i="7"/>
  <c r="F53" i="7"/>
  <c r="E54" i="7"/>
  <c r="E53" i="7" s="1"/>
  <c r="E52" i="7" s="1"/>
  <c r="J21" i="7"/>
  <c r="E21" i="7"/>
  <c r="K231" i="6"/>
  <c r="G187" i="6"/>
  <c r="G83" i="6"/>
  <c r="L286" i="6"/>
  <c r="G286" i="6"/>
  <c r="L269" i="6"/>
  <c r="L268" i="6" s="1"/>
  <c r="F269" i="6"/>
  <c r="F268" i="6" s="1"/>
  <c r="C263" i="6"/>
  <c r="G258" i="6"/>
  <c r="C252" i="6"/>
  <c r="J231" i="6"/>
  <c r="C238" i="6"/>
  <c r="E231" i="6"/>
  <c r="F204" i="6"/>
  <c r="E204" i="6"/>
  <c r="D204" i="6"/>
  <c r="D195" i="6" s="1"/>
  <c r="K195" i="6"/>
  <c r="E195" i="6"/>
  <c r="F187" i="6"/>
  <c r="F174" i="6"/>
  <c r="F173" i="6" s="1"/>
  <c r="C144" i="6"/>
  <c r="H136" i="6"/>
  <c r="F130" i="6"/>
  <c r="K130" i="6"/>
  <c r="C122" i="6"/>
  <c r="L83" i="6"/>
  <c r="E83" i="6"/>
  <c r="C80" i="6"/>
  <c r="H43" i="6"/>
  <c r="C43" i="6"/>
  <c r="L21" i="6"/>
  <c r="G21" i="6"/>
  <c r="C288" i="6"/>
  <c r="I286" i="6"/>
  <c r="L130" i="6"/>
  <c r="F27" i="6"/>
  <c r="C27" i="6" s="1"/>
  <c r="K286" i="6"/>
  <c r="F286" i="6"/>
  <c r="C279" i="6"/>
  <c r="H275" i="6"/>
  <c r="C275" i="6"/>
  <c r="K269" i="6"/>
  <c r="K268" i="6" s="1"/>
  <c r="E269" i="6"/>
  <c r="E268" i="6" s="1"/>
  <c r="L258" i="6"/>
  <c r="F258" i="6"/>
  <c r="C258" i="6" s="1"/>
  <c r="H233" i="6"/>
  <c r="D231" i="6"/>
  <c r="C216" i="6"/>
  <c r="G204" i="6"/>
  <c r="G195" i="6" s="1"/>
  <c r="H198" i="6"/>
  <c r="K187" i="6"/>
  <c r="H179" i="6"/>
  <c r="E174" i="6"/>
  <c r="E173" i="6" s="1"/>
  <c r="C151" i="6"/>
  <c r="E130" i="6"/>
  <c r="D130" i="6"/>
  <c r="C116" i="6"/>
  <c r="C103" i="6"/>
  <c r="C95" i="6"/>
  <c r="K83" i="6"/>
  <c r="J83" i="6"/>
  <c r="J75" i="6" s="1"/>
  <c r="C84" i="6"/>
  <c r="L76" i="6"/>
  <c r="L75" i="6" s="1"/>
  <c r="H69" i="6"/>
  <c r="C67" i="6"/>
  <c r="G54" i="6"/>
  <c r="D286" i="6"/>
  <c r="D165" i="6"/>
  <c r="C165" i="6" s="1"/>
  <c r="F83" i="6"/>
  <c r="H288" i="6"/>
  <c r="J286" i="6"/>
  <c r="E286" i="6"/>
  <c r="J269" i="6"/>
  <c r="J268" i="6" s="1"/>
  <c r="D269" i="6"/>
  <c r="F231" i="6"/>
  <c r="L231" i="6"/>
  <c r="L230" i="6" s="1"/>
  <c r="G231" i="6"/>
  <c r="G230" i="6" s="1"/>
  <c r="C227" i="6"/>
  <c r="L204" i="6"/>
  <c r="L195" i="6" s="1"/>
  <c r="J187" i="6"/>
  <c r="H184" i="6"/>
  <c r="C184" i="6"/>
  <c r="G174" i="6"/>
  <c r="G173" i="6" s="1"/>
  <c r="J174" i="6"/>
  <c r="J173" i="6" s="1"/>
  <c r="C175" i="6"/>
  <c r="C160" i="6"/>
  <c r="J130" i="6"/>
  <c r="C136" i="6"/>
  <c r="G130" i="6"/>
  <c r="G75" i="6" s="1"/>
  <c r="C112" i="6"/>
  <c r="H95" i="6"/>
  <c r="C89" i="6"/>
  <c r="K76" i="6"/>
  <c r="K75" i="6" s="1"/>
  <c r="C58" i="6"/>
  <c r="L54" i="6"/>
  <c r="L53" i="6" s="1"/>
  <c r="L52" i="6" s="1"/>
  <c r="F54" i="6"/>
  <c r="F53" i="6" s="1"/>
  <c r="J21" i="6"/>
  <c r="E21" i="6"/>
  <c r="K204" i="5"/>
  <c r="K130" i="5"/>
  <c r="E53" i="5"/>
  <c r="C288" i="5"/>
  <c r="D287" i="5"/>
  <c r="D286" i="5" s="1"/>
  <c r="H281" i="5"/>
  <c r="G268" i="5"/>
  <c r="J269" i="5"/>
  <c r="J268" i="5" s="1"/>
  <c r="D269" i="5"/>
  <c r="H263" i="5"/>
  <c r="L258" i="5"/>
  <c r="F258" i="5"/>
  <c r="J231" i="5"/>
  <c r="J204" i="5"/>
  <c r="C205" i="5"/>
  <c r="C188" i="5"/>
  <c r="C184" i="5"/>
  <c r="G174" i="5"/>
  <c r="G173" i="5" s="1"/>
  <c r="H151" i="5"/>
  <c r="C144" i="5"/>
  <c r="E130" i="5"/>
  <c r="D130" i="5"/>
  <c r="C130" i="5" s="1"/>
  <c r="H89" i="5"/>
  <c r="H80" i="5"/>
  <c r="K76" i="5"/>
  <c r="E76" i="5"/>
  <c r="E75" i="5" s="1"/>
  <c r="L21" i="5"/>
  <c r="G21" i="5"/>
  <c r="E187" i="5"/>
  <c r="K53" i="5"/>
  <c r="H288" i="5"/>
  <c r="G286" i="5"/>
  <c r="C281" i="5"/>
  <c r="H279" i="5"/>
  <c r="C263" i="5"/>
  <c r="E258" i="5"/>
  <c r="H246" i="5"/>
  <c r="C238" i="5"/>
  <c r="C235" i="5"/>
  <c r="G231" i="5"/>
  <c r="G204" i="5"/>
  <c r="G195" i="5" s="1"/>
  <c r="L195" i="5"/>
  <c r="J187" i="5"/>
  <c r="L187" i="5"/>
  <c r="E173" i="5"/>
  <c r="L174" i="5"/>
  <c r="L173" i="5" s="1"/>
  <c r="C166" i="5"/>
  <c r="H160" i="5"/>
  <c r="C160" i="5"/>
  <c r="C151" i="5"/>
  <c r="C136" i="5"/>
  <c r="G130" i="5"/>
  <c r="H112" i="5"/>
  <c r="C89" i="5"/>
  <c r="J76" i="5"/>
  <c r="C77" i="5"/>
  <c r="H58" i="5"/>
  <c r="G54" i="5"/>
  <c r="G53" i="5" s="1"/>
  <c r="H22" i="5"/>
  <c r="E204" i="5"/>
  <c r="E195" i="5" s="1"/>
  <c r="F76" i="5"/>
  <c r="K286" i="5"/>
  <c r="F286" i="5"/>
  <c r="C279" i="5"/>
  <c r="K269" i="5"/>
  <c r="K268" i="5" s="1"/>
  <c r="E269" i="5"/>
  <c r="E268" i="5" s="1"/>
  <c r="H271" i="5"/>
  <c r="L268" i="5"/>
  <c r="F269" i="5"/>
  <c r="F268" i="5" s="1"/>
  <c r="C246" i="5"/>
  <c r="H238" i="5"/>
  <c r="H235" i="5"/>
  <c r="E231" i="5"/>
  <c r="F231" i="5"/>
  <c r="C227" i="5"/>
  <c r="C216" i="5"/>
  <c r="F204" i="5"/>
  <c r="D204" i="5"/>
  <c r="C179" i="5"/>
  <c r="K174" i="5"/>
  <c r="K173" i="5" s="1"/>
  <c r="L130" i="5"/>
  <c r="H116" i="5"/>
  <c r="H103" i="5"/>
  <c r="H95" i="5"/>
  <c r="G76" i="5"/>
  <c r="C69" i="5"/>
  <c r="L54" i="5"/>
  <c r="L53" i="5" s="1"/>
  <c r="F54" i="5"/>
  <c r="C54" i="5" s="1"/>
  <c r="C43" i="5"/>
  <c r="J21" i="5"/>
  <c r="E21" i="5"/>
  <c r="L53" i="4"/>
  <c r="K268" i="4"/>
  <c r="H216" i="4"/>
  <c r="J195" i="4"/>
  <c r="J187" i="4"/>
  <c r="H179" i="4"/>
  <c r="L130" i="4"/>
  <c r="J130" i="4"/>
  <c r="H89" i="4"/>
  <c r="J21" i="4"/>
  <c r="L21" i="4"/>
  <c r="H288" i="4"/>
  <c r="L204" i="4"/>
  <c r="L195" i="4" s="1"/>
  <c r="L173" i="4"/>
  <c r="K76" i="4"/>
  <c r="L268" i="4"/>
  <c r="J258" i="4"/>
  <c r="K204" i="4"/>
  <c r="K195" i="4" s="1"/>
  <c r="K173" i="4"/>
  <c r="H160" i="4"/>
  <c r="H151" i="4"/>
  <c r="H144" i="4"/>
  <c r="K130" i="4"/>
  <c r="H112" i="4"/>
  <c r="L83" i="4"/>
  <c r="J83" i="4"/>
  <c r="H80" i="4"/>
  <c r="K286" i="4"/>
  <c r="K258" i="4"/>
  <c r="K230" i="4" s="1"/>
  <c r="H246" i="4"/>
  <c r="J231" i="4"/>
  <c r="L231" i="4"/>
  <c r="L230" i="4" s="1"/>
  <c r="H227" i="4"/>
  <c r="H198" i="4"/>
  <c r="I187" i="4"/>
  <c r="H184" i="4"/>
  <c r="J174" i="4"/>
  <c r="J173" i="4" s="1"/>
  <c r="H122" i="4"/>
  <c r="H103" i="4"/>
  <c r="L76" i="4"/>
  <c r="H69" i="4"/>
  <c r="H43" i="4"/>
  <c r="K27" i="4"/>
  <c r="H27" i="4" s="1"/>
  <c r="I275" i="4"/>
  <c r="H275" i="4" s="1"/>
  <c r="I165" i="4"/>
  <c r="H165" i="4" s="1"/>
  <c r="H166" i="4"/>
  <c r="H77" i="4"/>
  <c r="I76" i="4"/>
  <c r="H205" i="5"/>
  <c r="I204" i="5"/>
  <c r="K195" i="5"/>
  <c r="I191" i="5"/>
  <c r="H191" i="5" s="1"/>
  <c r="H192" i="5"/>
  <c r="K53" i="4"/>
  <c r="D268" i="5"/>
  <c r="F230" i="5"/>
  <c r="D173" i="5"/>
  <c r="H281" i="4"/>
  <c r="I279" i="4"/>
  <c r="H279" i="4" s="1"/>
  <c r="I271" i="4"/>
  <c r="H271" i="4" s="1"/>
  <c r="H251" i="4"/>
  <c r="I231" i="4"/>
  <c r="H233" i="4"/>
  <c r="H196" i="4"/>
  <c r="H191" i="4"/>
  <c r="K83" i="4"/>
  <c r="H287" i="5"/>
  <c r="H286" i="5" s="1"/>
  <c r="I269" i="5"/>
  <c r="I258" i="5"/>
  <c r="H259" i="5"/>
  <c r="I251" i="5"/>
  <c r="H251" i="5" s="1"/>
  <c r="H252" i="5"/>
  <c r="C251" i="5"/>
  <c r="K230" i="5"/>
  <c r="L230" i="5"/>
  <c r="L194" i="5" s="1"/>
  <c r="H196" i="5"/>
  <c r="D195" i="5"/>
  <c r="C196" i="5"/>
  <c r="J195" i="5"/>
  <c r="I263" i="4"/>
  <c r="H263" i="4" s="1"/>
  <c r="I204" i="4"/>
  <c r="H204" i="4" s="1"/>
  <c r="H205" i="4"/>
  <c r="I173" i="4"/>
  <c r="I67" i="4"/>
  <c r="H67" i="4" s="1"/>
  <c r="C287" i="5"/>
  <c r="C286" i="5" s="1"/>
  <c r="I231" i="5"/>
  <c r="H233" i="5"/>
  <c r="D230" i="5"/>
  <c r="F195" i="5"/>
  <c r="I259" i="4"/>
  <c r="H264" i="4"/>
  <c r="H252" i="4"/>
  <c r="H239" i="4"/>
  <c r="H234" i="4"/>
  <c r="H219" i="4"/>
  <c r="H197" i="4"/>
  <c r="H192" i="4"/>
  <c r="H188" i="4"/>
  <c r="H180" i="4"/>
  <c r="H175" i="4"/>
  <c r="H167" i="4"/>
  <c r="H161" i="4"/>
  <c r="H145" i="4"/>
  <c r="H137" i="4"/>
  <c r="I131" i="4"/>
  <c r="H117" i="4"/>
  <c r="H104" i="4"/>
  <c r="I95" i="4"/>
  <c r="H95" i="4" s="1"/>
  <c r="I84" i="4"/>
  <c r="H68" i="4"/>
  <c r="I58" i="4"/>
  <c r="H58" i="4" s="1"/>
  <c r="I55" i="4"/>
  <c r="H22" i="4"/>
  <c r="H287" i="4" s="1"/>
  <c r="H276" i="5"/>
  <c r="H273" i="5"/>
  <c r="H270" i="5"/>
  <c r="H264" i="5"/>
  <c r="G258" i="5"/>
  <c r="G230" i="5" s="1"/>
  <c r="D187" i="5"/>
  <c r="C187" i="5" s="1"/>
  <c r="I175" i="5"/>
  <c r="D165" i="5"/>
  <c r="C165" i="5" s="1"/>
  <c r="I131" i="5"/>
  <c r="C125" i="5"/>
  <c r="J83" i="5"/>
  <c r="E83" i="5"/>
  <c r="I76" i="5"/>
  <c r="H77" i="5"/>
  <c r="I54" i="5"/>
  <c r="H55" i="5"/>
  <c r="J53" i="5"/>
  <c r="D53" i="5"/>
  <c r="H259" i="6"/>
  <c r="I258" i="6"/>
  <c r="H258" i="6" s="1"/>
  <c r="C231" i="6"/>
  <c r="H191" i="6"/>
  <c r="H92" i="4"/>
  <c r="H78" i="4"/>
  <c r="H71" i="4"/>
  <c r="H70" i="4"/>
  <c r="C252" i="5"/>
  <c r="C233" i="5"/>
  <c r="C192" i="5"/>
  <c r="I179" i="5"/>
  <c r="H179" i="5" s="1"/>
  <c r="I166" i="5"/>
  <c r="I136" i="5"/>
  <c r="H136" i="5" s="1"/>
  <c r="G83" i="5"/>
  <c r="J75" i="5"/>
  <c r="I251" i="6"/>
  <c r="H251" i="6" s="1"/>
  <c r="H252" i="6"/>
  <c r="H212" i="4"/>
  <c r="C271" i="5"/>
  <c r="C259" i="5"/>
  <c r="H253" i="5"/>
  <c r="H247" i="5"/>
  <c r="H234" i="5"/>
  <c r="C231" i="5"/>
  <c r="H198" i="5"/>
  <c r="H193" i="5"/>
  <c r="H188" i="5"/>
  <c r="H185" i="5"/>
  <c r="C175" i="5"/>
  <c r="H152" i="5"/>
  <c r="H145" i="5"/>
  <c r="H142" i="5"/>
  <c r="C131" i="5"/>
  <c r="H129" i="5"/>
  <c r="H128" i="5" s="1"/>
  <c r="H124" i="5"/>
  <c r="H117" i="5"/>
  <c r="H114" i="5"/>
  <c r="F83" i="5"/>
  <c r="F75" i="5" s="1"/>
  <c r="I83" i="5"/>
  <c r="H84" i="5"/>
  <c r="G75" i="5"/>
  <c r="G52" i="5" s="1"/>
  <c r="D268" i="6"/>
  <c r="K230" i="6"/>
  <c r="K194" i="6" s="1"/>
  <c r="H166" i="6"/>
  <c r="I165" i="6"/>
  <c r="H165" i="6" s="1"/>
  <c r="H84" i="6"/>
  <c r="C275" i="5"/>
  <c r="C198" i="5"/>
  <c r="C112" i="5"/>
  <c r="K83" i="5"/>
  <c r="K75" i="5" s="1"/>
  <c r="L83" i="5"/>
  <c r="L75" i="5" s="1"/>
  <c r="L52" i="5" s="1"/>
  <c r="C76" i="5"/>
  <c r="I269" i="6"/>
  <c r="J230" i="6"/>
  <c r="E230" i="6"/>
  <c r="I187" i="6"/>
  <c r="H187" i="6" s="1"/>
  <c r="H188" i="6"/>
  <c r="H175" i="6"/>
  <c r="I174" i="6"/>
  <c r="H97" i="5"/>
  <c r="I69" i="5"/>
  <c r="H69" i="5" s="1"/>
  <c r="H68" i="5"/>
  <c r="F67" i="5"/>
  <c r="C67" i="5" s="1"/>
  <c r="K27" i="5"/>
  <c r="K21" i="5" s="1"/>
  <c r="D21" i="5"/>
  <c r="I279" i="6"/>
  <c r="H279" i="6" s="1"/>
  <c r="C271" i="6"/>
  <c r="C259" i="6"/>
  <c r="H253" i="6"/>
  <c r="D251" i="6"/>
  <c r="C251" i="6" s="1"/>
  <c r="H247" i="6"/>
  <c r="I238" i="6"/>
  <c r="H238" i="6" s="1"/>
  <c r="I235" i="6"/>
  <c r="H235" i="6" s="1"/>
  <c r="I227" i="6"/>
  <c r="H227" i="6" s="1"/>
  <c r="I216" i="6"/>
  <c r="H216" i="6" s="1"/>
  <c r="I205" i="6"/>
  <c r="I196" i="6"/>
  <c r="D191" i="6"/>
  <c r="I151" i="6"/>
  <c r="H151" i="6" s="1"/>
  <c r="I144" i="6"/>
  <c r="H144" i="6" s="1"/>
  <c r="I141" i="6"/>
  <c r="H141" i="6" s="1"/>
  <c r="I131" i="6"/>
  <c r="I122" i="6"/>
  <c r="H122" i="6" s="1"/>
  <c r="I112" i="6"/>
  <c r="H112" i="6" s="1"/>
  <c r="C101" i="6"/>
  <c r="I89" i="6"/>
  <c r="H89" i="6" s="1"/>
  <c r="I80" i="6"/>
  <c r="H80" i="6" s="1"/>
  <c r="I77" i="6"/>
  <c r="E76" i="6"/>
  <c r="E75" i="6" s="1"/>
  <c r="G53" i="6"/>
  <c r="F21" i="6"/>
  <c r="C21" i="6" s="1"/>
  <c r="I231" i="7"/>
  <c r="J195" i="7"/>
  <c r="C196" i="7"/>
  <c r="K187" i="7"/>
  <c r="E187" i="7"/>
  <c r="K75" i="7"/>
  <c r="C55" i="5"/>
  <c r="H272" i="6"/>
  <c r="H260" i="6"/>
  <c r="C198" i="6"/>
  <c r="C188" i="6"/>
  <c r="C179" i="6"/>
  <c r="I116" i="6"/>
  <c r="H116" i="6" s="1"/>
  <c r="D83" i="6"/>
  <c r="D76" i="6"/>
  <c r="C287" i="7"/>
  <c r="C286" i="7" s="1"/>
  <c r="H259" i="7"/>
  <c r="I76" i="7"/>
  <c r="H77" i="7"/>
  <c r="C97" i="5"/>
  <c r="H59" i="5"/>
  <c r="H56" i="5"/>
  <c r="F27" i="5"/>
  <c r="F21" i="5" s="1"/>
  <c r="H276" i="6"/>
  <c r="H270" i="6"/>
  <c r="H264" i="6"/>
  <c r="C205" i="6"/>
  <c r="H199" i="6"/>
  <c r="C196" i="6"/>
  <c r="H192" i="6"/>
  <c r="H189" i="6"/>
  <c r="H180" i="6"/>
  <c r="H177" i="6"/>
  <c r="H168" i="6"/>
  <c r="H162" i="6"/>
  <c r="H138" i="6"/>
  <c r="C131" i="6"/>
  <c r="H129" i="6"/>
  <c r="H128" i="6" s="1"/>
  <c r="H105" i="6"/>
  <c r="H96" i="6"/>
  <c r="H86" i="6"/>
  <c r="C77" i="6"/>
  <c r="I67" i="6"/>
  <c r="H67" i="6" s="1"/>
  <c r="E52" i="6"/>
  <c r="H287" i="7"/>
  <c r="H286" i="7" s="1"/>
  <c r="D268" i="7"/>
  <c r="C269" i="7"/>
  <c r="H252" i="7"/>
  <c r="I251" i="7"/>
  <c r="H251" i="7" s="1"/>
  <c r="C251" i="7"/>
  <c r="K230" i="7"/>
  <c r="I204" i="7"/>
  <c r="H204" i="7" s="1"/>
  <c r="H205" i="7"/>
  <c r="L195" i="7"/>
  <c r="L194" i="7" s="1"/>
  <c r="F195" i="7"/>
  <c r="C191" i="7"/>
  <c r="G187" i="7"/>
  <c r="H175" i="7"/>
  <c r="C233" i="6"/>
  <c r="F76" i="6"/>
  <c r="J53" i="6"/>
  <c r="C54" i="6"/>
  <c r="J230" i="7"/>
  <c r="K195" i="7"/>
  <c r="H192" i="7"/>
  <c r="I191" i="7"/>
  <c r="H191" i="7" s="1"/>
  <c r="I165" i="7"/>
  <c r="H165" i="7" s="1"/>
  <c r="H166" i="7"/>
  <c r="C165" i="7"/>
  <c r="H70" i="6"/>
  <c r="I58" i="6"/>
  <c r="H58" i="6" s="1"/>
  <c r="I55" i="6"/>
  <c r="C28" i="6"/>
  <c r="C22" i="6"/>
  <c r="C287" i="6" s="1"/>
  <c r="H280" i="7"/>
  <c r="I275" i="7"/>
  <c r="H275" i="7" s="1"/>
  <c r="I263" i="7"/>
  <c r="H263" i="7" s="1"/>
  <c r="C252" i="7"/>
  <c r="H239" i="7"/>
  <c r="H236" i="7"/>
  <c r="C233" i="7"/>
  <c r="H228" i="7"/>
  <c r="H217" i="7"/>
  <c r="D204" i="7"/>
  <c r="I198" i="7"/>
  <c r="C192" i="7"/>
  <c r="I188" i="7"/>
  <c r="I179" i="7"/>
  <c r="H179" i="7" s="1"/>
  <c r="F75" i="7"/>
  <c r="K53" i="7"/>
  <c r="K52" i="7" s="1"/>
  <c r="I54" i="7"/>
  <c r="H55" i="7"/>
  <c r="C251" i="8"/>
  <c r="J230" i="8"/>
  <c r="E230" i="8"/>
  <c r="E194" i="8" s="1"/>
  <c r="C191" i="8"/>
  <c r="J187" i="8"/>
  <c r="E187" i="8"/>
  <c r="K21" i="8"/>
  <c r="H27" i="8"/>
  <c r="H287" i="8"/>
  <c r="H286" i="8" s="1"/>
  <c r="C287" i="8"/>
  <c r="C286" i="8" s="1"/>
  <c r="L230" i="9"/>
  <c r="L195" i="9"/>
  <c r="H68" i="6"/>
  <c r="K27" i="6"/>
  <c r="C271" i="7"/>
  <c r="C259" i="7"/>
  <c r="H253" i="7"/>
  <c r="H247" i="7"/>
  <c r="H234" i="7"/>
  <c r="C175" i="7"/>
  <c r="C166" i="7"/>
  <c r="I151" i="7"/>
  <c r="H151" i="7" s="1"/>
  <c r="I144" i="7"/>
  <c r="H144" i="7" s="1"/>
  <c r="C136" i="7"/>
  <c r="I131" i="7"/>
  <c r="I122" i="7"/>
  <c r="H122" i="7" s="1"/>
  <c r="I112" i="7"/>
  <c r="H112" i="7" s="1"/>
  <c r="C89" i="7"/>
  <c r="I84" i="7"/>
  <c r="C77" i="7"/>
  <c r="E75" i="7"/>
  <c r="D195" i="8"/>
  <c r="C196" i="8"/>
  <c r="F75" i="8"/>
  <c r="H258" i="9"/>
  <c r="C55" i="6"/>
  <c r="H260" i="7"/>
  <c r="H232" i="7"/>
  <c r="C198" i="7"/>
  <c r="C188" i="7"/>
  <c r="H176" i="7"/>
  <c r="H167" i="7"/>
  <c r="H161" i="7"/>
  <c r="H137" i="7"/>
  <c r="H104" i="7"/>
  <c r="H90" i="7"/>
  <c r="H81" i="7"/>
  <c r="H78" i="7"/>
  <c r="L53" i="7"/>
  <c r="F21" i="7"/>
  <c r="L230" i="8"/>
  <c r="L195" i="8"/>
  <c r="L194" i="8" s="1"/>
  <c r="C165" i="8"/>
  <c r="J53" i="8"/>
  <c r="E53" i="8"/>
  <c r="C27" i="8"/>
  <c r="F21" i="8"/>
  <c r="C69" i="6"/>
  <c r="C131" i="7"/>
  <c r="C84" i="7"/>
  <c r="I69" i="7"/>
  <c r="H69" i="7" s="1"/>
  <c r="I268" i="8"/>
  <c r="C258" i="8"/>
  <c r="F230" i="8"/>
  <c r="F195" i="8"/>
  <c r="F194" i="8" s="1"/>
  <c r="F187" i="8"/>
  <c r="D75" i="8"/>
  <c r="D53" i="8"/>
  <c r="F230" i="9"/>
  <c r="F195" i="9"/>
  <c r="F194" i="9" s="1"/>
  <c r="C69" i="7"/>
  <c r="H59" i="7"/>
  <c r="H56" i="7"/>
  <c r="D54" i="7"/>
  <c r="K258" i="8"/>
  <c r="K230" i="8" s="1"/>
  <c r="G258" i="8"/>
  <c r="G230" i="8" s="1"/>
  <c r="I251" i="8"/>
  <c r="H251" i="8" s="1"/>
  <c r="K204" i="8"/>
  <c r="K195" i="8" s="1"/>
  <c r="G204" i="8"/>
  <c r="C204" i="8" s="1"/>
  <c r="C198" i="8"/>
  <c r="I191" i="8"/>
  <c r="H191" i="8" s="1"/>
  <c r="K174" i="8"/>
  <c r="K173" i="8" s="1"/>
  <c r="G174" i="8"/>
  <c r="G173" i="8" s="1"/>
  <c r="I173" i="8"/>
  <c r="I165" i="8"/>
  <c r="H165" i="8" s="1"/>
  <c r="K130" i="8"/>
  <c r="G130" i="8"/>
  <c r="I83" i="8"/>
  <c r="K76" i="8"/>
  <c r="G76" i="8"/>
  <c r="K54" i="8"/>
  <c r="K53" i="8" s="1"/>
  <c r="G54" i="8"/>
  <c r="G53" i="8" s="1"/>
  <c r="C28" i="8"/>
  <c r="I251" i="9"/>
  <c r="H251" i="9" s="1"/>
  <c r="H233" i="9"/>
  <c r="C233" i="9"/>
  <c r="K195" i="9"/>
  <c r="G195" i="9"/>
  <c r="G194" i="9" s="1"/>
  <c r="I187" i="9"/>
  <c r="H187" i="9" s="1"/>
  <c r="E187" i="9"/>
  <c r="D75" i="9"/>
  <c r="L21" i="7"/>
  <c r="D21" i="7"/>
  <c r="H271" i="8"/>
  <c r="H233" i="8"/>
  <c r="H89" i="8"/>
  <c r="H69" i="8"/>
  <c r="H271" i="9"/>
  <c r="D269" i="9"/>
  <c r="H259" i="9"/>
  <c r="H235" i="9"/>
  <c r="G230" i="9"/>
  <c r="J204" i="9"/>
  <c r="J195" i="9" s="1"/>
  <c r="H188" i="9"/>
  <c r="G75" i="9"/>
  <c r="G52" i="9" s="1"/>
  <c r="K27" i="7"/>
  <c r="C271" i="8"/>
  <c r="C233" i="8"/>
  <c r="I204" i="8"/>
  <c r="I196" i="8"/>
  <c r="I130" i="8"/>
  <c r="C89" i="8"/>
  <c r="I76" i="8"/>
  <c r="C69" i="8"/>
  <c r="I54" i="8"/>
  <c r="C281" i="9"/>
  <c r="C259" i="9"/>
  <c r="E195" i="9"/>
  <c r="C196" i="9"/>
  <c r="H192" i="9"/>
  <c r="D191" i="9"/>
  <c r="C191" i="9" s="1"/>
  <c r="C192" i="9"/>
  <c r="H67" i="9"/>
  <c r="I53" i="9"/>
  <c r="I231" i="9"/>
  <c r="E231" i="9"/>
  <c r="E230" i="9" s="1"/>
  <c r="D231" i="9"/>
  <c r="C205" i="9"/>
  <c r="H198" i="9"/>
  <c r="C198" i="9"/>
  <c r="D195" i="9"/>
  <c r="H130" i="9"/>
  <c r="J75" i="9"/>
  <c r="E53" i="9"/>
  <c r="C188" i="9"/>
  <c r="C174" i="9"/>
  <c r="C166" i="9"/>
  <c r="C136" i="9"/>
  <c r="C84" i="9"/>
  <c r="J54" i="9"/>
  <c r="J53" i="9" s="1"/>
  <c r="H43" i="9"/>
  <c r="F27" i="9"/>
  <c r="F21" i="9" s="1"/>
  <c r="H288" i="10"/>
  <c r="H251" i="10"/>
  <c r="H191" i="10"/>
  <c r="J187" i="10"/>
  <c r="H175" i="9"/>
  <c r="L165" i="9"/>
  <c r="H165" i="9" s="1"/>
  <c r="H131" i="9"/>
  <c r="L83" i="9"/>
  <c r="H77" i="9"/>
  <c r="H69" i="9"/>
  <c r="D67" i="9"/>
  <c r="C67" i="9" s="1"/>
  <c r="L54" i="9"/>
  <c r="L53" i="9" s="1"/>
  <c r="D54" i="9"/>
  <c r="H275" i="10"/>
  <c r="D269" i="10"/>
  <c r="I230" i="10"/>
  <c r="H196" i="10"/>
  <c r="C196" i="10"/>
  <c r="C77" i="9"/>
  <c r="C55" i="9"/>
  <c r="K27" i="9"/>
  <c r="J21" i="9"/>
  <c r="G195" i="10"/>
  <c r="G187" i="10"/>
  <c r="H165" i="10"/>
  <c r="H136" i="9"/>
  <c r="H22" i="9"/>
  <c r="H287" i="9" s="1"/>
  <c r="H286" i="9" s="1"/>
  <c r="H281" i="10"/>
  <c r="C281" i="10"/>
  <c r="H259" i="10"/>
  <c r="C259" i="10"/>
  <c r="D258" i="10"/>
  <c r="K187" i="10"/>
  <c r="F251" i="10"/>
  <c r="C251" i="10" s="1"/>
  <c r="L204" i="10"/>
  <c r="L195" i="10" s="1"/>
  <c r="D204" i="10"/>
  <c r="H198" i="10"/>
  <c r="F191" i="10"/>
  <c r="C191" i="10" s="1"/>
  <c r="L174" i="10"/>
  <c r="L173" i="10" s="1"/>
  <c r="D174" i="10"/>
  <c r="F165" i="10"/>
  <c r="C165" i="10" s="1"/>
  <c r="H141" i="10"/>
  <c r="F130" i="10"/>
  <c r="K130" i="10"/>
  <c r="E83" i="10"/>
  <c r="C216" i="10"/>
  <c r="C198" i="10"/>
  <c r="J130" i="10"/>
  <c r="E130" i="10"/>
  <c r="C131" i="10"/>
  <c r="H89" i="10"/>
  <c r="I83" i="10"/>
  <c r="D53" i="10"/>
  <c r="C27" i="10"/>
  <c r="H233" i="10"/>
  <c r="D231" i="10"/>
  <c r="D187" i="10"/>
  <c r="C136" i="10"/>
  <c r="H131" i="10"/>
  <c r="I130" i="10"/>
  <c r="C141" i="10"/>
  <c r="C95" i="10"/>
  <c r="H84" i="10"/>
  <c r="K83" i="10"/>
  <c r="K75" i="10" s="1"/>
  <c r="C67" i="10"/>
  <c r="K53" i="10"/>
  <c r="F53" i="10"/>
  <c r="G83" i="10"/>
  <c r="G75" i="10" s="1"/>
  <c r="I76" i="10"/>
  <c r="C69" i="10"/>
  <c r="I54" i="10"/>
  <c r="H28" i="10"/>
  <c r="G21" i="10"/>
  <c r="C271" i="11"/>
  <c r="G258" i="11"/>
  <c r="C259" i="11"/>
  <c r="I258" i="11"/>
  <c r="H227" i="11"/>
  <c r="J204" i="11"/>
  <c r="J195" i="11" s="1"/>
  <c r="I195" i="11"/>
  <c r="H196" i="11"/>
  <c r="H191" i="11"/>
  <c r="C191" i="11"/>
  <c r="I187" i="11"/>
  <c r="D187" i="11"/>
  <c r="G75" i="11"/>
  <c r="L53" i="11"/>
  <c r="H80" i="10"/>
  <c r="H58" i="10"/>
  <c r="F231" i="11"/>
  <c r="F230" i="11" s="1"/>
  <c r="C216" i="11"/>
  <c r="D204" i="11"/>
  <c r="L195" i="11"/>
  <c r="G195" i="11"/>
  <c r="L187" i="11"/>
  <c r="C80" i="10"/>
  <c r="I67" i="10"/>
  <c r="H67" i="10" s="1"/>
  <c r="C58" i="10"/>
  <c r="I269" i="11"/>
  <c r="H252" i="11"/>
  <c r="D251" i="11"/>
  <c r="C251" i="11" s="1"/>
  <c r="C252" i="11"/>
  <c r="H235" i="11"/>
  <c r="K230" i="11"/>
  <c r="C205" i="11"/>
  <c r="F204" i="11"/>
  <c r="F195" i="11" s="1"/>
  <c r="E187" i="11"/>
  <c r="C83" i="11"/>
  <c r="H198" i="11"/>
  <c r="D196" i="11"/>
  <c r="H192" i="11"/>
  <c r="H188" i="11"/>
  <c r="H166" i="11"/>
  <c r="H136" i="11"/>
  <c r="D130" i="11"/>
  <c r="H84" i="11"/>
  <c r="H80" i="11"/>
  <c r="D76" i="11"/>
  <c r="H58" i="11"/>
  <c r="D54" i="11"/>
  <c r="F27" i="11"/>
  <c r="H22" i="11"/>
  <c r="H287" i="11" s="1"/>
  <c r="I231" i="11"/>
  <c r="C192" i="11"/>
  <c r="C188" i="11"/>
  <c r="C166" i="11"/>
  <c r="C84" i="11"/>
  <c r="I67" i="11"/>
  <c r="H67" i="11" s="1"/>
  <c r="E67" i="11"/>
  <c r="C67" i="11" s="1"/>
  <c r="C22" i="11"/>
  <c r="C287" i="11" s="1"/>
  <c r="F174" i="11"/>
  <c r="F173" i="11" s="1"/>
  <c r="H131" i="11"/>
  <c r="F130" i="11"/>
  <c r="H77" i="11"/>
  <c r="H55" i="11"/>
  <c r="C77" i="11"/>
  <c r="C55" i="11"/>
  <c r="K52" i="6" l="1"/>
  <c r="C204" i="6"/>
  <c r="H174" i="11"/>
  <c r="H258" i="11"/>
  <c r="H187" i="10"/>
  <c r="H269" i="10"/>
  <c r="G75" i="8"/>
  <c r="G284" i="8" s="1"/>
  <c r="C83" i="8"/>
  <c r="C231" i="8"/>
  <c r="C83" i="6"/>
  <c r="F52" i="7"/>
  <c r="D230" i="7"/>
  <c r="C130" i="7"/>
  <c r="H231" i="10"/>
  <c r="L230" i="10"/>
  <c r="L194" i="10" s="1"/>
  <c r="H268" i="10"/>
  <c r="I53" i="11"/>
  <c r="L75" i="11"/>
  <c r="J194" i="5"/>
  <c r="L51" i="8"/>
  <c r="G52" i="10"/>
  <c r="H130" i="8"/>
  <c r="H258" i="8"/>
  <c r="D75" i="7"/>
  <c r="D83" i="5"/>
  <c r="C83" i="5" s="1"/>
  <c r="H258" i="5"/>
  <c r="C174" i="5"/>
  <c r="E230" i="7"/>
  <c r="E284" i="7" s="1"/>
  <c r="J52" i="7"/>
  <c r="G230" i="7"/>
  <c r="G194" i="7" s="1"/>
  <c r="G51" i="7" s="1"/>
  <c r="C76" i="10"/>
  <c r="E52" i="5"/>
  <c r="E284" i="8"/>
  <c r="C286" i="11"/>
  <c r="C187" i="8"/>
  <c r="C269" i="8"/>
  <c r="G195" i="8"/>
  <c r="L52" i="7"/>
  <c r="L51" i="7" s="1"/>
  <c r="L50" i="7" s="1"/>
  <c r="C204" i="7"/>
  <c r="I269" i="7"/>
  <c r="C174" i="6"/>
  <c r="E230" i="5"/>
  <c r="E194" i="5" s="1"/>
  <c r="E51" i="5" s="1"/>
  <c r="H231" i="8"/>
  <c r="E75" i="11"/>
  <c r="J230" i="11"/>
  <c r="F75" i="9"/>
  <c r="F284" i="9" s="1"/>
  <c r="H76" i="9"/>
  <c r="J52" i="9"/>
  <c r="L194" i="11"/>
  <c r="K230" i="10"/>
  <c r="E194" i="10"/>
  <c r="H83" i="11"/>
  <c r="K75" i="11"/>
  <c r="K52" i="11" s="1"/>
  <c r="F75" i="10"/>
  <c r="H54" i="11"/>
  <c r="F194" i="11"/>
  <c r="C258" i="10"/>
  <c r="E230" i="10"/>
  <c r="L52" i="10"/>
  <c r="J194" i="10"/>
  <c r="C83" i="10"/>
  <c r="I75" i="11"/>
  <c r="I52" i="11" s="1"/>
  <c r="J75" i="11"/>
  <c r="J52" i="11" s="1"/>
  <c r="J51" i="11" s="1"/>
  <c r="G230" i="11"/>
  <c r="G284" i="11" s="1"/>
  <c r="K194" i="11"/>
  <c r="G284" i="10"/>
  <c r="C173" i="11"/>
  <c r="K21" i="10"/>
  <c r="J75" i="10"/>
  <c r="H173" i="10"/>
  <c r="K52" i="9"/>
  <c r="C83" i="9"/>
  <c r="C173" i="9"/>
  <c r="C204" i="9"/>
  <c r="C130" i="9"/>
  <c r="K75" i="9"/>
  <c r="I75" i="9"/>
  <c r="G51" i="9"/>
  <c r="G50" i="9" s="1"/>
  <c r="D187" i="9"/>
  <c r="C187" i="9" s="1"/>
  <c r="H269" i="9"/>
  <c r="E75" i="9"/>
  <c r="H173" i="9"/>
  <c r="H204" i="9"/>
  <c r="H174" i="9"/>
  <c r="K21" i="4"/>
  <c r="J75" i="4"/>
  <c r="H286" i="4"/>
  <c r="L75" i="4"/>
  <c r="L284" i="4" s="1"/>
  <c r="J230" i="4"/>
  <c r="J52" i="4"/>
  <c r="J51" i="4" s="1"/>
  <c r="J285" i="4" s="1"/>
  <c r="L194" i="4"/>
  <c r="H174" i="4"/>
  <c r="H187" i="4"/>
  <c r="J194" i="4"/>
  <c r="H173" i="4"/>
  <c r="K75" i="4"/>
  <c r="K284" i="4" s="1"/>
  <c r="K51" i="11"/>
  <c r="F75" i="11"/>
  <c r="F52" i="11" s="1"/>
  <c r="C174" i="11"/>
  <c r="H286" i="11"/>
  <c r="H76" i="11"/>
  <c r="L284" i="11"/>
  <c r="K21" i="11"/>
  <c r="C258" i="11"/>
  <c r="C269" i="11"/>
  <c r="H173" i="11"/>
  <c r="G194" i="11"/>
  <c r="H130" i="11"/>
  <c r="J284" i="10"/>
  <c r="K284" i="10"/>
  <c r="D75" i="10"/>
  <c r="C75" i="10" s="1"/>
  <c r="E75" i="10"/>
  <c r="H174" i="10"/>
  <c r="H130" i="10"/>
  <c r="C54" i="10"/>
  <c r="C130" i="10"/>
  <c r="C204" i="10"/>
  <c r="K194" i="10"/>
  <c r="G194" i="10"/>
  <c r="G51" i="10" s="1"/>
  <c r="K284" i="9"/>
  <c r="I195" i="9"/>
  <c r="G284" i="9"/>
  <c r="C76" i="9"/>
  <c r="H83" i="9"/>
  <c r="E284" i="9"/>
  <c r="K75" i="8"/>
  <c r="F52" i="8"/>
  <c r="F51" i="8" s="1"/>
  <c r="F285" i="8" s="1"/>
  <c r="H204" i="8"/>
  <c r="H83" i="8"/>
  <c r="H173" i="8"/>
  <c r="C174" i="8"/>
  <c r="H174" i="8"/>
  <c r="J194" i="8"/>
  <c r="J51" i="8" s="1"/>
  <c r="J52" i="8"/>
  <c r="C130" i="8"/>
  <c r="K284" i="8"/>
  <c r="C76" i="8"/>
  <c r="C173" i="8"/>
  <c r="F284" i="8"/>
  <c r="H269" i="8"/>
  <c r="L284" i="8"/>
  <c r="G284" i="7"/>
  <c r="J284" i="7"/>
  <c r="E194" i="7"/>
  <c r="C75" i="7"/>
  <c r="C258" i="7"/>
  <c r="K194" i="7"/>
  <c r="C174" i="7"/>
  <c r="F194" i="7"/>
  <c r="C231" i="7"/>
  <c r="K51" i="7"/>
  <c r="K50" i="7" s="1"/>
  <c r="L284" i="6"/>
  <c r="L194" i="6"/>
  <c r="L51" i="6" s="1"/>
  <c r="K51" i="6"/>
  <c r="K50" i="6" s="1"/>
  <c r="G194" i="6"/>
  <c r="G52" i="6"/>
  <c r="J194" i="6"/>
  <c r="C130" i="6"/>
  <c r="E284" i="6"/>
  <c r="E194" i="6"/>
  <c r="K284" i="6"/>
  <c r="I231" i="6"/>
  <c r="H231" i="6" s="1"/>
  <c r="F195" i="6"/>
  <c r="C195" i="6" s="1"/>
  <c r="F230" i="6"/>
  <c r="C286" i="6"/>
  <c r="F75" i="6"/>
  <c r="F52" i="6" s="1"/>
  <c r="C269" i="6"/>
  <c r="F194" i="5"/>
  <c r="C173" i="5"/>
  <c r="C269" i="5"/>
  <c r="I187" i="5"/>
  <c r="H187" i="5" s="1"/>
  <c r="H204" i="5"/>
  <c r="L51" i="5"/>
  <c r="L50" i="5" s="1"/>
  <c r="C204" i="5"/>
  <c r="I67" i="5"/>
  <c r="H67" i="5" s="1"/>
  <c r="C258" i="5"/>
  <c r="J284" i="4"/>
  <c r="K194" i="4"/>
  <c r="J194" i="11"/>
  <c r="K194" i="8"/>
  <c r="K284" i="5"/>
  <c r="K52" i="5"/>
  <c r="G194" i="5"/>
  <c r="G51" i="5" s="1"/>
  <c r="G284" i="5"/>
  <c r="J194" i="9"/>
  <c r="J51" i="9" s="1"/>
  <c r="J284" i="9"/>
  <c r="K50" i="11"/>
  <c r="K285" i="11"/>
  <c r="L50" i="8"/>
  <c r="L285" i="8"/>
  <c r="E53" i="11"/>
  <c r="E52" i="11" s="1"/>
  <c r="I53" i="10"/>
  <c r="H54" i="10"/>
  <c r="C268" i="11"/>
  <c r="K284" i="11"/>
  <c r="H76" i="8"/>
  <c r="I75" i="8"/>
  <c r="H75" i="8" s="1"/>
  <c r="I83" i="7"/>
  <c r="H83" i="7" s="1"/>
  <c r="H84" i="7"/>
  <c r="I268" i="7"/>
  <c r="H269" i="7"/>
  <c r="E51" i="6"/>
  <c r="I130" i="6"/>
  <c r="H130" i="6" s="1"/>
  <c r="H131" i="6"/>
  <c r="I268" i="6"/>
  <c r="H269" i="6"/>
  <c r="J284" i="6"/>
  <c r="C27" i="11"/>
  <c r="F21" i="11"/>
  <c r="E194" i="11"/>
  <c r="C231" i="11"/>
  <c r="G52" i="11"/>
  <c r="H204" i="11"/>
  <c r="C53" i="10"/>
  <c r="H83" i="10"/>
  <c r="J52" i="10"/>
  <c r="D173" i="10"/>
  <c r="C173" i="10" s="1"/>
  <c r="C174" i="10"/>
  <c r="H204" i="10"/>
  <c r="C287" i="10"/>
  <c r="C286" i="10" s="1"/>
  <c r="D195" i="10"/>
  <c r="H230" i="10"/>
  <c r="H53" i="9"/>
  <c r="I52" i="9"/>
  <c r="C287" i="9"/>
  <c r="C286" i="9" s="1"/>
  <c r="L75" i="9"/>
  <c r="L52" i="9" s="1"/>
  <c r="C21" i="7"/>
  <c r="C75" i="9"/>
  <c r="K194" i="9"/>
  <c r="K52" i="8"/>
  <c r="K51" i="8" s="1"/>
  <c r="C54" i="8"/>
  <c r="E51" i="7"/>
  <c r="C230" i="8"/>
  <c r="L194" i="9"/>
  <c r="I67" i="7"/>
  <c r="H67" i="7" s="1"/>
  <c r="I187" i="7"/>
  <c r="H187" i="7" s="1"/>
  <c r="H188" i="7"/>
  <c r="K284" i="7"/>
  <c r="D75" i="6"/>
  <c r="C76" i="6"/>
  <c r="J194" i="7"/>
  <c r="J51" i="7" s="1"/>
  <c r="F284" i="7"/>
  <c r="H196" i="6"/>
  <c r="C21" i="5"/>
  <c r="I173" i="6"/>
  <c r="H173" i="6" s="1"/>
  <c r="H174" i="6"/>
  <c r="G284" i="6"/>
  <c r="D230" i="6"/>
  <c r="J52" i="5"/>
  <c r="J51" i="5" s="1"/>
  <c r="I174" i="5"/>
  <c r="H175" i="5"/>
  <c r="I83" i="4"/>
  <c r="H83" i="4" s="1"/>
  <c r="H84" i="4"/>
  <c r="I130" i="4"/>
  <c r="H130" i="4" s="1"/>
  <c r="H131" i="4"/>
  <c r="L284" i="5"/>
  <c r="D194" i="5"/>
  <c r="C195" i="5"/>
  <c r="D195" i="11"/>
  <c r="C196" i="11"/>
  <c r="H269" i="11"/>
  <c r="I268" i="11"/>
  <c r="D230" i="11"/>
  <c r="H27" i="9"/>
  <c r="C54" i="9"/>
  <c r="D53" i="9"/>
  <c r="I230" i="9"/>
  <c r="H230" i="9" s="1"/>
  <c r="H231" i="9"/>
  <c r="I130" i="7"/>
  <c r="H130" i="7" s="1"/>
  <c r="H131" i="7"/>
  <c r="L284" i="7"/>
  <c r="D187" i="6"/>
  <c r="C187" i="6" s="1"/>
  <c r="C191" i="6"/>
  <c r="H83" i="5"/>
  <c r="D53" i="11"/>
  <c r="C54" i="11"/>
  <c r="C204" i="11"/>
  <c r="L52" i="11"/>
  <c r="L51" i="11" s="1"/>
  <c r="C187" i="11"/>
  <c r="I75" i="10"/>
  <c r="H75" i="10" s="1"/>
  <c r="H76" i="10"/>
  <c r="K52" i="10"/>
  <c r="F230" i="10"/>
  <c r="F194" i="10" s="1"/>
  <c r="H287" i="10"/>
  <c r="H286" i="10" s="1"/>
  <c r="K21" i="9"/>
  <c r="C27" i="9"/>
  <c r="C195" i="9"/>
  <c r="C231" i="9"/>
  <c r="D230" i="9"/>
  <c r="C230" i="9" s="1"/>
  <c r="F52" i="9"/>
  <c r="F51" i="9" s="1"/>
  <c r="F50" i="9" s="1"/>
  <c r="E194" i="9"/>
  <c r="H54" i="8"/>
  <c r="I53" i="8"/>
  <c r="D53" i="7"/>
  <c r="C54" i="7"/>
  <c r="D52" i="8"/>
  <c r="C53" i="8"/>
  <c r="E52" i="8"/>
  <c r="E51" i="8" s="1"/>
  <c r="D284" i="8"/>
  <c r="I54" i="6"/>
  <c r="H55" i="6"/>
  <c r="C230" i="7"/>
  <c r="C53" i="6"/>
  <c r="I174" i="7"/>
  <c r="H76" i="7"/>
  <c r="H231" i="7"/>
  <c r="I76" i="6"/>
  <c r="H77" i="6"/>
  <c r="I204" i="6"/>
  <c r="H204" i="6" s="1"/>
  <c r="H205" i="6"/>
  <c r="H27" i="5"/>
  <c r="D75" i="5"/>
  <c r="C75" i="5" s="1"/>
  <c r="I83" i="6"/>
  <c r="H83" i="6" s="1"/>
  <c r="F53" i="5"/>
  <c r="F52" i="5" s="1"/>
  <c r="I195" i="5"/>
  <c r="E284" i="5"/>
  <c r="H76" i="4"/>
  <c r="D75" i="11"/>
  <c r="C76" i="11"/>
  <c r="I230" i="11"/>
  <c r="H230" i="11" s="1"/>
  <c r="H231" i="11"/>
  <c r="C130" i="11"/>
  <c r="H53" i="11"/>
  <c r="H187" i="11"/>
  <c r="H195" i="11"/>
  <c r="C231" i="10"/>
  <c r="D230" i="10"/>
  <c r="F187" i="10"/>
  <c r="F52" i="10" s="1"/>
  <c r="I194" i="10"/>
  <c r="H195" i="10"/>
  <c r="C269" i="10"/>
  <c r="D268" i="10"/>
  <c r="H54" i="9"/>
  <c r="E52" i="9"/>
  <c r="I194" i="9"/>
  <c r="H195" i="9"/>
  <c r="H196" i="8"/>
  <c r="I195" i="8"/>
  <c r="H27" i="7"/>
  <c r="K21" i="7"/>
  <c r="D268" i="9"/>
  <c r="C269" i="9"/>
  <c r="I187" i="8"/>
  <c r="H187" i="8" s="1"/>
  <c r="H268" i="9"/>
  <c r="H268" i="8"/>
  <c r="G194" i="8"/>
  <c r="D194" i="8"/>
  <c r="C195" i="8"/>
  <c r="I230" i="8"/>
  <c r="H230" i="8" s="1"/>
  <c r="H27" i="6"/>
  <c r="I53" i="7"/>
  <c r="H54" i="7"/>
  <c r="I196" i="7"/>
  <c r="H198" i="7"/>
  <c r="J52" i="6"/>
  <c r="C268" i="7"/>
  <c r="C27" i="5"/>
  <c r="I258" i="7"/>
  <c r="H258" i="7" s="1"/>
  <c r="D195" i="7"/>
  <c r="D284" i="7" s="1"/>
  <c r="K21" i="6"/>
  <c r="C268" i="6"/>
  <c r="D284" i="6"/>
  <c r="D52" i="5"/>
  <c r="H54" i="5"/>
  <c r="H76" i="5"/>
  <c r="I130" i="5"/>
  <c r="H130" i="5" s="1"/>
  <c r="H131" i="5"/>
  <c r="I54" i="4"/>
  <c r="H55" i="4"/>
  <c r="I258" i="4"/>
  <c r="H258" i="4" s="1"/>
  <c r="H259" i="4"/>
  <c r="I230" i="5"/>
  <c r="H230" i="5" s="1"/>
  <c r="H231" i="5"/>
  <c r="I268" i="5"/>
  <c r="H269" i="5"/>
  <c r="I195" i="4"/>
  <c r="K194" i="5"/>
  <c r="I269" i="4"/>
  <c r="I230" i="6"/>
  <c r="H230" i="6" s="1"/>
  <c r="I165" i="5"/>
  <c r="H165" i="5" s="1"/>
  <c r="H166" i="5"/>
  <c r="C230" i="5"/>
  <c r="H231" i="4"/>
  <c r="C268" i="5"/>
  <c r="E50" i="5" l="1"/>
  <c r="E285" i="5"/>
  <c r="L50" i="6"/>
  <c r="L285" i="6"/>
  <c r="F284" i="6"/>
  <c r="H75" i="11"/>
  <c r="F50" i="8"/>
  <c r="J51" i="6"/>
  <c r="J285" i="6" s="1"/>
  <c r="L285" i="7"/>
  <c r="F284" i="11"/>
  <c r="L284" i="10"/>
  <c r="L285" i="5"/>
  <c r="G51" i="6"/>
  <c r="G50" i="6" s="1"/>
  <c r="F51" i="7"/>
  <c r="F285" i="7" s="1"/>
  <c r="G52" i="8"/>
  <c r="C194" i="5"/>
  <c r="K285" i="6"/>
  <c r="K285" i="7"/>
  <c r="F51" i="5"/>
  <c r="F50" i="5" s="1"/>
  <c r="C75" i="6"/>
  <c r="C75" i="8"/>
  <c r="E284" i="10"/>
  <c r="L284" i="9"/>
  <c r="G285" i="9"/>
  <c r="J51" i="10"/>
  <c r="C75" i="11"/>
  <c r="K51" i="10"/>
  <c r="L51" i="10"/>
  <c r="L285" i="10" s="1"/>
  <c r="C230" i="11"/>
  <c r="F51" i="11"/>
  <c r="F50" i="11" s="1"/>
  <c r="I194" i="11"/>
  <c r="H194" i="11" s="1"/>
  <c r="C230" i="10"/>
  <c r="J284" i="11"/>
  <c r="H75" i="9"/>
  <c r="L51" i="9"/>
  <c r="L285" i="9" s="1"/>
  <c r="K51" i="9"/>
  <c r="K50" i="9" s="1"/>
  <c r="L52" i="4"/>
  <c r="L51" i="4" s="1"/>
  <c r="L285" i="4" s="1"/>
  <c r="K52" i="4"/>
  <c r="K51" i="4" s="1"/>
  <c r="J50" i="4"/>
  <c r="I75" i="4"/>
  <c r="H75" i="4" s="1"/>
  <c r="F285" i="11"/>
  <c r="E284" i="11"/>
  <c r="G51" i="11"/>
  <c r="G50" i="11" s="1"/>
  <c r="G50" i="10"/>
  <c r="G285" i="10"/>
  <c r="H194" i="10"/>
  <c r="E52" i="10"/>
  <c r="E51" i="10" s="1"/>
  <c r="E285" i="10" s="1"/>
  <c r="F51" i="10"/>
  <c r="F285" i="10" s="1"/>
  <c r="H194" i="9"/>
  <c r="I284" i="9"/>
  <c r="F285" i="9"/>
  <c r="E51" i="9"/>
  <c r="E50" i="9" s="1"/>
  <c r="H284" i="9"/>
  <c r="C284" i="8"/>
  <c r="G51" i="8"/>
  <c r="G285" i="8" s="1"/>
  <c r="F50" i="7"/>
  <c r="G285" i="6"/>
  <c r="D52" i="6"/>
  <c r="C52" i="6" s="1"/>
  <c r="F194" i="6"/>
  <c r="F51" i="6" s="1"/>
  <c r="D284" i="5"/>
  <c r="I53" i="5"/>
  <c r="H53" i="5" s="1"/>
  <c r="F284" i="5"/>
  <c r="C53" i="5"/>
  <c r="F285" i="5"/>
  <c r="L50" i="4"/>
  <c r="F50" i="10"/>
  <c r="J50" i="7"/>
  <c r="J285" i="7"/>
  <c r="J285" i="8"/>
  <c r="J50" i="8"/>
  <c r="I52" i="8"/>
  <c r="H53" i="8"/>
  <c r="D52" i="9"/>
  <c r="C53" i="9"/>
  <c r="H174" i="5"/>
  <c r="I173" i="5"/>
  <c r="H173" i="5" s="1"/>
  <c r="C284" i="5"/>
  <c r="H269" i="4"/>
  <c r="I268" i="4"/>
  <c r="H268" i="5"/>
  <c r="D194" i="7"/>
  <c r="C194" i="7" s="1"/>
  <c r="C195" i="7"/>
  <c r="J50" i="6"/>
  <c r="H53" i="7"/>
  <c r="I284" i="8"/>
  <c r="C268" i="10"/>
  <c r="D284" i="10"/>
  <c r="I230" i="7"/>
  <c r="H230" i="7" s="1"/>
  <c r="H54" i="6"/>
  <c r="I53" i="6"/>
  <c r="C53" i="7"/>
  <c r="D52" i="7"/>
  <c r="F284" i="10"/>
  <c r="G50" i="7"/>
  <c r="G285" i="7"/>
  <c r="L50" i="10"/>
  <c r="J50" i="5"/>
  <c r="J285" i="5"/>
  <c r="I195" i="6"/>
  <c r="H52" i="9"/>
  <c r="I51" i="9"/>
  <c r="C195" i="10"/>
  <c r="D194" i="10"/>
  <c r="C194" i="10" s="1"/>
  <c r="H268" i="7"/>
  <c r="J50" i="9"/>
  <c r="J285" i="9"/>
  <c r="I173" i="7"/>
  <c r="H173" i="7" s="1"/>
  <c r="H174" i="7"/>
  <c r="H54" i="4"/>
  <c r="I53" i="4"/>
  <c r="I75" i="5"/>
  <c r="H75" i="5" s="1"/>
  <c r="C52" i="5"/>
  <c r="D51" i="5"/>
  <c r="C194" i="8"/>
  <c r="I51" i="11"/>
  <c r="H52" i="11"/>
  <c r="D194" i="9"/>
  <c r="C194" i="9" s="1"/>
  <c r="C187" i="10"/>
  <c r="C53" i="11"/>
  <c r="D52" i="11"/>
  <c r="C195" i="11"/>
  <c r="D194" i="11"/>
  <c r="C194" i="11" s="1"/>
  <c r="K50" i="8"/>
  <c r="K285" i="8"/>
  <c r="D52" i="10"/>
  <c r="H268" i="6"/>
  <c r="H53" i="10"/>
  <c r="H284" i="10" s="1"/>
  <c r="I52" i="10"/>
  <c r="K51" i="5"/>
  <c r="E50" i="10"/>
  <c r="E50" i="7"/>
  <c r="E285" i="7"/>
  <c r="J50" i="11"/>
  <c r="J285" i="11"/>
  <c r="I230" i="4"/>
  <c r="H230" i="4" s="1"/>
  <c r="H195" i="4"/>
  <c r="G50" i="5"/>
  <c r="G285" i="5"/>
  <c r="I195" i="7"/>
  <c r="H196" i="7"/>
  <c r="C268" i="9"/>
  <c r="D284" i="9"/>
  <c r="I194" i="8"/>
  <c r="H194" i="8" s="1"/>
  <c r="H195" i="8"/>
  <c r="E285" i="9"/>
  <c r="K50" i="4"/>
  <c r="K285" i="4"/>
  <c r="I194" i="5"/>
  <c r="H194" i="5" s="1"/>
  <c r="H195" i="5"/>
  <c r="I75" i="6"/>
  <c r="H75" i="6" s="1"/>
  <c r="H76" i="6"/>
  <c r="I75" i="7"/>
  <c r="H75" i="7" s="1"/>
  <c r="E50" i="8"/>
  <c r="E285" i="8"/>
  <c r="D51" i="8"/>
  <c r="C52" i="8"/>
  <c r="K50" i="10"/>
  <c r="K285" i="10"/>
  <c r="L50" i="11"/>
  <c r="L285" i="11"/>
  <c r="H268" i="11"/>
  <c r="H284" i="11" s="1"/>
  <c r="I284" i="11"/>
  <c r="C230" i="6"/>
  <c r="D194" i="6"/>
  <c r="J50" i="10"/>
  <c r="J285" i="10"/>
  <c r="E50" i="6"/>
  <c r="E285" i="6"/>
  <c r="D284" i="11"/>
  <c r="E51" i="11"/>
  <c r="I284" i="10"/>
  <c r="G50" i="8" l="1"/>
  <c r="C284" i="6"/>
  <c r="C284" i="7"/>
  <c r="K285" i="9"/>
  <c r="L50" i="9"/>
  <c r="C284" i="9"/>
  <c r="C284" i="11"/>
  <c r="G285" i="11"/>
  <c r="H284" i="8"/>
  <c r="I284" i="7"/>
  <c r="F50" i="6"/>
  <c r="F285" i="6"/>
  <c r="C194" i="6"/>
  <c r="I284" i="5"/>
  <c r="I194" i="4"/>
  <c r="H194" i="4" s="1"/>
  <c r="K50" i="5"/>
  <c r="K285" i="5"/>
  <c r="D51" i="11"/>
  <c r="C52" i="11"/>
  <c r="C284" i="10"/>
  <c r="E50" i="11"/>
  <c r="E285" i="11"/>
  <c r="I51" i="10"/>
  <c r="H52" i="10"/>
  <c r="D51" i="10"/>
  <c r="C52" i="10"/>
  <c r="D51" i="6"/>
  <c r="I52" i="4"/>
  <c r="H53" i="4"/>
  <c r="H195" i="6"/>
  <c r="I194" i="6"/>
  <c r="H194" i="6" s="1"/>
  <c r="D51" i="7"/>
  <c r="C52" i="7"/>
  <c r="H284" i="5"/>
  <c r="D51" i="9"/>
  <c r="C52" i="9"/>
  <c r="D50" i="5"/>
  <c r="C50" i="5" s="1"/>
  <c r="C51" i="5"/>
  <c r="D285" i="5"/>
  <c r="C285" i="5" s="1"/>
  <c r="D50" i="8"/>
  <c r="C50" i="8" s="1"/>
  <c r="C51" i="8"/>
  <c r="D25" i="8"/>
  <c r="D285" i="8" s="1"/>
  <c r="C285" i="8" s="1"/>
  <c r="I194" i="7"/>
  <c r="H194" i="7" s="1"/>
  <c r="H195" i="7"/>
  <c r="H284" i="7" s="1"/>
  <c r="I284" i="6"/>
  <c r="I50" i="11"/>
  <c r="H50" i="11" s="1"/>
  <c r="H51" i="11"/>
  <c r="I25" i="11"/>
  <c r="I285" i="11" s="1"/>
  <c r="H285" i="11" s="1"/>
  <c r="I25" i="9"/>
  <c r="I285" i="9" s="1"/>
  <c r="H285" i="9" s="1"/>
  <c r="I50" i="9"/>
  <c r="H51" i="9"/>
  <c r="I52" i="6"/>
  <c r="H53" i="6"/>
  <c r="H284" i="6" s="1"/>
  <c r="I52" i="7"/>
  <c r="H268" i="4"/>
  <c r="H284" i="4" s="1"/>
  <c r="I284" i="4"/>
  <c r="H52" i="8"/>
  <c r="I51" i="8"/>
  <c r="I52" i="5"/>
  <c r="H50" i="9" l="1"/>
  <c r="H52" i="6"/>
  <c r="I51" i="6"/>
  <c r="D50" i="6"/>
  <c r="C50" i="6" s="1"/>
  <c r="C51" i="6"/>
  <c r="D285" i="6"/>
  <c r="C285" i="6" s="1"/>
  <c r="H51" i="10"/>
  <c r="I25" i="10"/>
  <c r="I285" i="10" s="1"/>
  <c r="H285" i="10" s="1"/>
  <c r="I50" i="10"/>
  <c r="H50" i="10" s="1"/>
  <c r="I25" i="8"/>
  <c r="I285" i="8" s="1"/>
  <c r="H285" i="8" s="1"/>
  <c r="I50" i="8"/>
  <c r="H50" i="8" s="1"/>
  <c r="H51" i="8"/>
  <c r="I51" i="7"/>
  <c r="H52" i="7"/>
  <c r="C51" i="11"/>
  <c r="D25" i="11"/>
  <c r="D50" i="11"/>
  <c r="C50" i="11" s="1"/>
  <c r="I21" i="9"/>
  <c r="H21" i="9" s="1"/>
  <c r="H25" i="9"/>
  <c r="H25" i="11"/>
  <c r="I21" i="11"/>
  <c r="H21" i="11" s="1"/>
  <c r="C25" i="8"/>
  <c r="D21" i="8"/>
  <c r="C21" i="8" s="1"/>
  <c r="C51" i="7"/>
  <c r="D50" i="7"/>
  <c r="C50" i="7" s="1"/>
  <c r="D285" i="7"/>
  <c r="C285" i="7" s="1"/>
  <c r="D25" i="10"/>
  <c r="D50" i="10"/>
  <c r="C50" i="10" s="1"/>
  <c r="C51" i="10"/>
  <c r="D50" i="9"/>
  <c r="C50" i="9" s="1"/>
  <c r="D25" i="9"/>
  <c r="D285" i="9" s="1"/>
  <c r="C285" i="9" s="1"/>
  <c r="C51" i="9"/>
  <c r="H52" i="4"/>
  <c r="I51" i="4"/>
  <c r="I51" i="5"/>
  <c r="H52" i="5"/>
  <c r="C25" i="10" l="1"/>
  <c r="D21" i="10"/>
  <c r="C21" i="10" s="1"/>
  <c r="I50" i="7"/>
  <c r="H50" i="7" s="1"/>
  <c r="H51" i="7"/>
  <c r="I25" i="7"/>
  <c r="I285" i="7"/>
  <c r="H285" i="7" s="1"/>
  <c r="I25" i="6"/>
  <c r="I285" i="6" s="1"/>
  <c r="H285" i="6" s="1"/>
  <c r="I50" i="6"/>
  <c r="H50" i="6" s="1"/>
  <c r="H51" i="6"/>
  <c r="I25" i="5"/>
  <c r="I285" i="5" s="1"/>
  <c r="H285" i="5" s="1"/>
  <c r="I50" i="5"/>
  <c r="H50" i="5" s="1"/>
  <c r="H51" i="5"/>
  <c r="I50" i="4"/>
  <c r="H50" i="4" s="1"/>
  <c r="H51" i="4"/>
  <c r="I25" i="4"/>
  <c r="I285" i="4" s="1"/>
  <c r="H285" i="4" s="1"/>
  <c r="C25" i="9"/>
  <c r="D21" i="9"/>
  <c r="C21" i="9" s="1"/>
  <c r="C25" i="11"/>
  <c r="D21" i="11"/>
  <c r="C21" i="11" s="1"/>
  <c r="I21" i="10"/>
  <c r="H21" i="10" s="1"/>
  <c r="H25" i="10"/>
  <c r="H25" i="8"/>
  <c r="I21" i="8"/>
  <c r="H21" i="8" s="1"/>
  <c r="D285" i="10"/>
  <c r="C285" i="10" s="1"/>
  <c r="D285" i="11"/>
  <c r="C285" i="11" s="1"/>
  <c r="H25" i="4" l="1"/>
  <c r="I21" i="4"/>
  <c r="H21" i="4" s="1"/>
  <c r="H25" i="7"/>
  <c r="I21" i="7"/>
  <c r="H21" i="7" s="1"/>
  <c r="H25" i="5"/>
  <c r="I21" i="5"/>
  <c r="H21" i="5" s="1"/>
  <c r="H25" i="6"/>
  <c r="I21" i="6"/>
  <c r="H21" i="6" s="1"/>
  <c r="D22" i="3" l="1"/>
  <c r="E22" i="3"/>
  <c r="F22" i="3"/>
  <c r="G22" i="3"/>
  <c r="G21" i="3" s="1"/>
  <c r="I22" i="3"/>
  <c r="J22" i="3"/>
  <c r="K22" i="3"/>
  <c r="L22" i="3"/>
  <c r="C23" i="3"/>
  <c r="H23" i="3"/>
  <c r="C24" i="3"/>
  <c r="H24" i="3"/>
  <c r="C25" i="3"/>
  <c r="C26" i="3"/>
  <c r="H26" i="3"/>
  <c r="F27" i="3"/>
  <c r="F28" i="3"/>
  <c r="C28" i="3" s="1"/>
  <c r="K28" i="3"/>
  <c r="H28" i="3" s="1"/>
  <c r="C29" i="3"/>
  <c r="H29" i="3"/>
  <c r="C30" i="3"/>
  <c r="H30" i="3"/>
  <c r="C31" i="3"/>
  <c r="H31" i="3"/>
  <c r="F32" i="3"/>
  <c r="C32" i="3" s="1"/>
  <c r="K32" i="3"/>
  <c r="H32" i="3" s="1"/>
  <c r="C33" i="3"/>
  <c r="H33" i="3"/>
  <c r="F34" i="3"/>
  <c r="C34" i="3" s="1"/>
  <c r="K34" i="3"/>
  <c r="H34" i="3" s="1"/>
  <c r="C35" i="3"/>
  <c r="H35" i="3"/>
  <c r="C36" i="3"/>
  <c r="H36" i="3"/>
  <c r="F37" i="3"/>
  <c r="C37" i="3" s="1"/>
  <c r="K37" i="3"/>
  <c r="H37" i="3" s="1"/>
  <c r="C38" i="3"/>
  <c r="H38" i="3"/>
  <c r="C39" i="3"/>
  <c r="H39" i="3"/>
  <c r="C40" i="3"/>
  <c r="H40" i="3"/>
  <c r="C41" i="3"/>
  <c r="H41" i="3"/>
  <c r="C42" i="3"/>
  <c r="H42" i="3"/>
  <c r="D43" i="3"/>
  <c r="E43" i="3"/>
  <c r="F43" i="3"/>
  <c r="I43" i="3"/>
  <c r="J43" i="3"/>
  <c r="K43" i="3"/>
  <c r="C44" i="3"/>
  <c r="H44" i="3"/>
  <c r="G45" i="3"/>
  <c r="C45" i="3" s="1"/>
  <c r="L45" i="3"/>
  <c r="H45" i="3" s="1"/>
  <c r="C46" i="3"/>
  <c r="H46" i="3"/>
  <c r="C47" i="3"/>
  <c r="H47" i="3"/>
  <c r="D55" i="3"/>
  <c r="E55" i="3"/>
  <c r="E54" i="3" s="1"/>
  <c r="F55" i="3"/>
  <c r="G55" i="3"/>
  <c r="G54" i="3" s="1"/>
  <c r="J55" i="3"/>
  <c r="K55" i="3"/>
  <c r="K54" i="3" s="1"/>
  <c r="L55" i="3"/>
  <c r="C56" i="3"/>
  <c r="H56" i="3"/>
  <c r="C57" i="3"/>
  <c r="H57" i="3"/>
  <c r="D58" i="3"/>
  <c r="D54" i="3" s="1"/>
  <c r="E58" i="3"/>
  <c r="F58" i="3"/>
  <c r="G58" i="3"/>
  <c r="J58" i="3"/>
  <c r="K58" i="3"/>
  <c r="L58" i="3"/>
  <c r="L54" i="3" s="1"/>
  <c r="C59" i="3"/>
  <c r="H59" i="3"/>
  <c r="C60" i="3"/>
  <c r="H60" i="3"/>
  <c r="C61" i="3"/>
  <c r="H61" i="3"/>
  <c r="C62" i="3"/>
  <c r="H62" i="3"/>
  <c r="C63" i="3"/>
  <c r="H63" i="3"/>
  <c r="C64" i="3"/>
  <c r="H64" i="3"/>
  <c r="C65" i="3"/>
  <c r="H65" i="3"/>
  <c r="C66" i="3"/>
  <c r="H66" i="3"/>
  <c r="C68" i="3"/>
  <c r="H68" i="3"/>
  <c r="D69" i="3"/>
  <c r="D67" i="3" s="1"/>
  <c r="E69" i="3"/>
  <c r="E67" i="3" s="1"/>
  <c r="F69" i="3"/>
  <c r="F67" i="3" s="1"/>
  <c r="G69" i="3"/>
  <c r="G67" i="3" s="1"/>
  <c r="J69" i="3"/>
  <c r="J67" i="3" s="1"/>
  <c r="K69" i="3"/>
  <c r="K67" i="3" s="1"/>
  <c r="L69" i="3"/>
  <c r="L67" i="3" s="1"/>
  <c r="C70" i="3"/>
  <c r="C71" i="3"/>
  <c r="H71" i="3"/>
  <c r="C72" i="3"/>
  <c r="H72" i="3"/>
  <c r="C73" i="3"/>
  <c r="H73" i="3"/>
  <c r="C74" i="3"/>
  <c r="H74" i="3"/>
  <c r="D77" i="3"/>
  <c r="D76" i="3" s="1"/>
  <c r="E77" i="3"/>
  <c r="F77" i="3"/>
  <c r="G77" i="3"/>
  <c r="J77" i="3"/>
  <c r="K77" i="3"/>
  <c r="L77" i="3"/>
  <c r="L76" i="3" s="1"/>
  <c r="C78" i="3"/>
  <c r="H78" i="3"/>
  <c r="I77" i="3"/>
  <c r="C79" i="3"/>
  <c r="H79" i="3"/>
  <c r="D80" i="3"/>
  <c r="E80" i="3"/>
  <c r="F80" i="3"/>
  <c r="G80" i="3"/>
  <c r="J80" i="3"/>
  <c r="K80" i="3"/>
  <c r="L80" i="3"/>
  <c r="C81" i="3"/>
  <c r="H81" i="3"/>
  <c r="I80" i="3"/>
  <c r="C82" i="3"/>
  <c r="H82" i="3"/>
  <c r="D84" i="3"/>
  <c r="E84" i="3"/>
  <c r="F84" i="3"/>
  <c r="G84" i="3"/>
  <c r="J84" i="3"/>
  <c r="K84" i="3"/>
  <c r="L84" i="3"/>
  <c r="C85" i="3"/>
  <c r="C86" i="3"/>
  <c r="H86" i="3"/>
  <c r="C87" i="3"/>
  <c r="H87" i="3"/>
  <c r="C88" i="3"/>
  <c r="H88" i="3"/>
  <c r="D89" i="3"/>
  <c r="E89" i="3"/>
  <c r="F89" i="3"/>
  <c r="C89" i="3" s="1"/>
  <c r="G89" i="3"/>
  <c r="J89" i="3"/>
  <c r="K89" i="3"/>
  <c r="L89" i="3"/>
  <c r="C90" i="3"/>
  <c r="H90" i="3"/>
  <c r="I89" i="3"/>
  <c r="C91" i="3"/>
  <c r="H91" i="3"/>
  <c r="C92" i="3"/>
  <c r="H92" i="3"/>
  <c r="C93" i="3"/>
  <c r="H93" i="3"/>
  <c r="C94" i="3"/>
  <c r="H94" i="3"/>
  <c r="D95" i="3"/>
  <c r="C95" i="3" s="1"/>
  <c r="E95" i="3"/>
  <c r="F95" i="3"/>
  <c r="G95" i="3"/>
  <c r="J95" i="3"/>
  <c r="K95" i="3"/>
  <c r="L95" i="3"/>
  <c r="C96" i="3"/>
  <c r="H96" i="3"/>
  <c r="C97" i="3"/>
  <c r="H97" i="3"/>
  <c r="C98" i="3"/>
  <c r="C99" i="3"/>
  <c r="H99" i="3"/>
  <c r="C100" i="3"/>
  <c r="H100" i="3"/>
  <c r="C101" i="3"/>
  <c r="H101" i="3"/>
  <c r="C102" i="3"/>
  <c r="H102" i="3"/>
  <c r="D103" i="3"/>
  <c r="E103" i="3"/>
  <c r="F103" i="3"/>
  <c r="G103" i="3"/>
  <c r="J103" i="3"/>
  <c r="K103" i="3"/>
  <c r="L103" i="3"/>
  <c r="C104" i="3"/>
  <c r="H104" i="3"/>
  <c r="C105" i="3"/>
  <c r="H105" i="3"/>
  <c r="C106" i="3"/>
  <c r="H106" i="3"/>
  <c r="C107" i="3"/>
  <c r="H107" i="3"/>
  <c r="C108" i="3"/>
  <c r="H108" i="3"/>
  <c r="C109" i="3"/>
  <c r="H109" i="3"/>
  <c r="C110" i="3"/>
  <c r="H110" i="3"/>
  <c r="C111" i="3"/>
  <c r="H111" i="3"/>
  <c r="D112" i="3"/>
  <c r="E112" i="3"/>
  <c r="F112" i="3"/>
  <c r="G112" i="3"/>
  <c r="J112" i="3"/>
  <c r="K112" i="3"/>
  <c r="L112" i="3"/>
  <c r="C113" i="3"/>
  <c r="I112" i="3"/>
  <c r="C114" i="3"/>
  <c r="H114" i="3"/>
  <c r="C115" i="3"/>
  <c r="H115" i="3"/>
  <c r="D116" i="3"/>
  <c r="E116" i="3"/>
  <c r="F116" i="3"/>
  <c r="G116" i="3"/>
  <c r="J116" i="3"/>
  <c r="K116" i="3"/>
  <c r="L116" i="3"/>
  <c r="C117" i="3"/>
  <c r="H117" i="3"/>
  <c r="C118" i="3"/>
  <c r="H118" i="3"/>
  <c r="C119" i="3"/>
  <c r="C120" i="3"/>
  <c r="H120" i="3"/>
  <c r="C121" i="3"/>
  <c r="H121" i="3"/>
  <c r="E122" i="3"/>
  <c r="F122" i="3"/>
  <c r="G122" i="3"/>
  <c r="J122" i="3"/>
  <c r="K122" i="3"/>
  <c r="L122" i="3"/>
  <c r="C123" i="3"/>
  <c r="C124" i="3"/>
  <c r="H124" i="3"/>
  <c r="D125" i="3"/>
  <c r="C125" i="3" s="1"/>
  <c r="H125" i="3"/>
  <c r="C126" i="3"/>
  <c r="H126" i="3"/>
  <c r="C127" i="3"/>
  <c r="H127" i="3"/>
  <c r="D128" i="3"/>
  <c r="E128" i="3"/>
  <c r="F128" i="3"/>
  <c r="G128" i="3"/>
  <c r="J128" i="3"/>
  <c r="K128" i="3"/>
  <c r="L128" i="3"/>
  <c r="C129" i="3"/>
  <c r="C128" i="3" s="1"/>
  <c r="H129" i="3"/>
  <c r="H128" i="3" s="1"/>
  <c r="I128" i="3"/>
  <c r="D131" i="3"/>
  <c r="E131" i="3"/>
  <c r="F131" i="3"/>
  <c r="G131" i="3"/>
  <c r="J131" i="3"/>
  <c r="K131" i="3"/>
  <c r="L131" i="3"/>
  <c r="C132" i="3"/>
  <c r="C133" i="3"/>
  <c r="H133" i="3"/>
  <c r="C134" i="3"/>
  <c r="H134" i="3"/>
  <c r="C135" i="3"/>
  <c r="H135" i="3"/>
  <c r="D136" i="3"/>
  <c r="E136" i="3"/>
  <c r="F136" i="3"/>
  <c r="G136" i="3"/>
  <c r="J136" i="3"/>
  <c r="K136" i="3"/>
  <c r="L136" i="3"/>
  <c r="C137" i="3"/>
  <c r="H137" i="3"/>
  <c r="C138" i="3"/>
  <c r="H138" i="3"/>
  <c r="C139" i="3"/>
  <c r="C140" i="3"/>
  <c r="H140" i="3"/>
  <c r="D141" i="3"/>
  <c r="E141" i="3"/>
  <c r="F141" i="3"/>
  <c r="G141" i="3"/>
  <c r="J141" i="3"/>
  <c r="K141" i="3"/>
  <c r="L141" i="3"/>
  <c r="C142" i="3"/>
  <c r="C143" i="3"/>
  <c r="H143" i="3"/>
  <c r="D144" i="3"/>
  <c r="E144" i="3"/>
  <c r="F144" i="3"/>
  <c r="G144" i="3"/>
  <c r="J144" i="3"/>
  <c r="K144" i="3"/>
  <c r="L144" i="3"/>
  <c r="C145" i="3"/>
  <c r="C146" i="3"/>
  <c r="H146" i="3"/>
  <c r="C147" i="3"/>
  <c r="H147" i="3"/>
  <c r="C148" i="3"/>
  <c r="H148" i="3"/>
  <c r="C149" i="3"/>
  <c r="H149" i="3"/>
  <c r="C150" i="3"/>
  <c r="H150" i="3"/>
  <c r="D151" i="3"/>
  <c r="E151" i="3"/>
  <c r="F151" i="3"/>
  <c r="G151" i="3"/>
  <c r="J151" i="3"/>
  <c r="K151" i="3"/>
  <c r="L151" i="3"/>
  <c r="C152" i="3"/>
  <c r="C153" i="3"/>
  <c r="H153" i="3"/>
  <c r="C154" i="3"/>
  <c r="H154" i="3"/>
  <c r="C155" i="3"/>
  <c r="H155" i="3"/>
  <c r="C156" i="3"/>
  <c r="H156" i="3"/>
  <c r="C157" i="3"/>
  <c r="H157" i="3"/>
  <c r="C158" i="3"/>
  <c r="H158" i="3"/>
  <c r="C159" i="3"/>
  <c r="H159" i="3"/>
  <c r="D160" i="3"/>
  <c r="E160" i="3"/>
  <c r="F160" i="3"/>
  <c r="G160" i="3"/>
  <c r="I160" i="3"/>
  <c r="J160" i="3"/>
  <c r="K160" i="3"/>
  <c r="L160" i="3"/>
  <c r="C161" i="3"/>
  <c r="H161" i="3"/>
  <c r="C162" i="3"/>
  <c r="H162" i="3"/>
  <c r="C163" i="3"/>
  <c r="H163" i="3"/>
  <c r="C164" i="3"/>
  <c r="H164" i="3"/>
  <c r="K165" i="3"/>
  <c r="D166" i="3"/>
  <c r="D165" i="3" s="1"/>
  <c r="E166" i="3"/>
  <c r="E165" i="3" s="1"/>
  <c r="F166" i="3"/>
  <c r="F165" i="3" s="1"/>
  <c r="G166" i="3"/>
  <c r="G165" i="3" s="1"/>
  <c r="J166" i="3"/>
  <c r="J165" i="3" s="1"/>
  <c r="K166" i="3"/>
  <c r="L166" i="3"/>
  <c r="L165" i="3" s="1"/>
  <c r="C167" i="3"/>
  <c r="H167" i="3"/>
  <c r="C168" i="3"/>
  <c r="H168" i="3"/>
  <c r="C169" i="3"/>
  <c r="H169" i="3"/>
  <c r="C170" i="3"/>
  <c r="H170" i="3"/>
  <c r="C171" i="3"/>
  <c r="H171" i="3"/>
  <c r="C172" i="3"/>
  <c r="H172" i="3"/>
  <c r="D175" i="3"/>
  <c r="E175" i="3"/>
  <c r="F175" i="3"/>
  <c r="G175" i="3"/>
  <c r="J175" i="3"/>
  <c r="K175" i="3"/>
  <c r="L175" i="3"/>
  <c r="C176" i="3"/>
  <c r="H176" i="3"/>
  <c r="C177" i="3"/>
  <c r="H177" i="3"/>
  <c r="C178" i="3"/>
  <c r="D179" i="3"/>
  <c r="E179" i="3"/>
  <c r="F179" i="3"/>
  <c r="G179" i="3"/>
  <c r="J179" i="3"/>
  <c r="K179" i="3"/>
  <c r="K174" i="3" s="1"/>
  <c r="L179" i="3"/>
  <c r="C180" i="3"/>
  <c r="H180" i="3"/>
  <c r="I179" i="3"/>
  <c r="C181" i="3"/>
  <c r="H181" i="3"/>
  <c r="C182" i="3"/>
  <c r="H182" i="3"/>
  <c r="C183" i="3"/>
  <c r="H183" i="3"/>
  <c r="D184" i="3"/>
  <c r="E184" i="3"/>
  <c r="F184" i="3"/>
  <c r="G184" i="3"/>
  <c r="J184" i="3"/>
  <c r="K184" i="3"/>
  <c r="L184" i="3"/>
  <c r="C185" i="3"/>
  <c r="H185" i="3"/>
  <c r="C186" i="3"/>
  <c r="I184" i="3"/>
  <c r="D188" i="3"/>
  <c r="E188" i="3"/>
  <c r="F188" i="3"/>
  <c r="G188" i="3"/>
  <c r="J188" i="3"/>
  <c r="K188" i="3"/>
  <c r="L188" i="3"/>
  <c r="C189" i="3"/>
  <c r="H189" i="3"/>
  <c r="I188" i="3"/>
  <c r="C190" i="3"/>
  <c r="H190" i="3"/>
  <c r="D192" i="3"/>
  <c r="E192" i="3"/>
  <c r="E191" i="3" s="1"/>
  <c r="F192" i="3"/>
  <c r="F191" i="3" s="1"/>
  <c r="G192" i="3"/>
  <c r="G191" i="3" s="1"/>
  <c r="I192" i="3"/>
  <c r="I191" i="3" s="1"/>
  <c r="J192" i="3"/>
  <c r="J191" i="3" s="1"/>
  <c r="K192" i="3"/>
  <c r="K191" i="3" s="1"/>
  <c r="L192" i="3"/>
  <c r="L191" i="3" s="1"/>
  <c r="L187" i="3" s="1"/>
  <c r="C193" i="3"/>
  <c r="H193" i="3"/>
  <c r="C197" i="3"/>
  <c r="D198" i="3"/>
  <c r="D196" i="3" s="1"/>
  <c r="E198" i="3"/>
  <c r="E196" i="3" s="1"/>
  <c r="F198" i="3"/>
  <c r="F196" i="3" s="1"/>
  <c r="G198" i="3"/>
  <c r="G196" i="3" s="1"/>
  <c r="J198" i="3"/>
  <c r="J196" i="3" s="1"/>
  <c r="K198" i="3"/>
  <c r="K196" i="3" s="1"/>
  <c r="L198" i="3"/>
  <c r="L196" i="3" s="1"/>
  <c r="C199" i="3"/>
  <c r="H199" i="3"/>
  <c r="I198" i="3"/>
  <c r="C200" i="3"/>
  <c r="H200" i="3"/>
  <c r="C201" i="3"/>
  <c r="H201" i="3"/>
  <c r="C202" i="3"/>
  <c r="H202" i="3"/>
  <c r="C203" i="3"/>
  <c r="H203" i="3"/>
  <c r="D205" i="3"/>
  <c r="E205" i="3"/>
  <c r="F205" i="3"/>
  <c r="G205" i="3"/>
  <c r="J205" i="3"/>
  <c r="K205" i="3"/>
  <c r="L205" i="3"/>
  <c r="C206" i="3"/>
  <c r="C207" i="3"/>
  <c r="H207" i="3"/>
  <c r="C208" i="3"/>
  <c r="H208" i="3"/>
  <c r="C209" i="3"/>
  <c r="H209" i="3"/>
  <c r="C210" i="3"/>
  <c r="H210" i="3"/>
  <c r="C211" i="3"/>
  <c r="H211" i="3"/>
  <c r="C212" i="3"/>
  <c r="H212" i="3"/>
  <c r="C213" i="3"/>
  <c r="H213" i="3"/>
  <c r="C214" i="3"/>
  <c r="H214" i="3"/>
  <c r="C215" i="3"/>
  <c r="H215" i="3"/>
  <c r="D216" i="3"/>
  <c r="E216" i="3"/>
  <c r="F216" i="3"/>
  <c r="G216" i="3"/>
  <c r="J216" i="3"/>
  <c r="K216" i="3"/>
  <c r="L216" i="3"/>
  <c r="C217" i="3"/>
  <c r="C218" i="3"/>
  <c r="H218" i="3"/>
  <c r="C219" i="3"/>
  <c r="H219" i="3"/>
  <c r="C220" i="3"/>
  <c r="H220" i="3"/>
  <c r="C221" i="3"/>
  <c r="H221" i="3"/>
  <c r="C222" i="3"/>
  <c r="H222" i="3"/>
  <c r="C223" i="3"/>
  <c r="H223" i="3"/>
  <c r="C224" i="3"/>
  <c r="H224" i="3"/>
  <c r="C225" i="3"/>
  <c r="H225" i="3"/>
  <c r="C226" i="3"/>
  <c r="H226" i="3"/>
  <c r="D227" i="3"/>
  <c r="E227" i="3"/>
  <c r="F227" i="3"/>
  <c r="G227" i="3"/>
  <c r="J227" i="3"/>
  <c r="K227" i="3"/>
  <c r="L227" i="3"/>
  <c r="C228" i="3"/>
  <c r="C229" i="3"/>
  <c r="H229" i="3"/>
  <c r="C232" i="3"/>
  <c r="H232" i="3"/>
  <c r="D233" i="3"/>
  <c r="E233" i="3"/>
  <c r="F233" i="3"/>
  <c r="G233" i="3"/>
  <c r="I233" i="3"/>
  <c r="J233" i="3"/>
  <c r="K233" i="3"/>
  <c r="L233" i="3"/>
  <c r="C234" i="3"/>
  <c r="H234" i="3"/>
  <c r="D235" i="3"/>
  <c r="E235" i="3"/>
  <c r="F235" i="3"/>
  <c r="G235" i="3"/>
  <c r="J235" i="3"/>
  <c r="K235" i="3"/>
  <c r="L235" i="3"/>
  <c r="C236" i="3"/>
  <c r="C237" i="3"/>
  <c r="H237" i="3"/>
  <c r="D238" i="3"/>
  <c r="E238" i="3"/>
  <c r="F238" i="3"/>
  <c r="G238" i="3"/>
  <c r="J238" i="3"/>
  <c r="K238" i="3"/>
  <c r="L238" i="3"/>
  <c r="C239" i="3"/>
  <c r="C240" i="3"/>
  <c r="H240" i="3"/>
  <c r="C241" i="3"/>
  <c r="H241" i="3"/>
  <c r="C242" i="3"/>
  <c r="H242" i="3"/>
  <c r="C243" i="3"/>
  <c r="H243" i="3"/>
  <c r="C244" i="3"/>
  <c r="H244" i="3"/>
  <c r="C245" i="3"/>
  <c r="H245" i="3"/>
  <c r="D246" i="3"/>
  <c r="E246" i="3"/>
  <c r="F246" i="3"/>
  <c r="G246" i="3"/>
  <c r="J246" i="3"/>
  <c r="K246" i="3"/>
  <c r="L246" i="3"/>
  <c r="C247" i="3"/>
  <c r="H247" i="3"/>
  <c r="C248" i="3"/>
  <c r="C249" i="3"/>
  <c r="H249" i="3"/>
  <c r="C250" i="3"/>
  <c r="H250" i="3"/>
  <c r="D252" i="3"/>
  <c r="E252" i="3"/>
  <c r="E251" i="3" s="1"/>
  <c r="F252" i="3"/>
  <c r="F251" i="3" s="1"/>
  <c r="G252" i="3"/>
  <c r="G251" i="3" s="1"/>
  <c r="J252" i="3"/>
  <c r="J251" i="3" s="1"/>
  <c r="K252" i="3"/>
  <c r="K251" i="3" s="1"/>
  <c r="L252" i="3"/>
  <c r="L251" i="3" s="1"/>
  <c r="C253" i="3"/>
  <c r="H253" i="3"/>
  <c r="C254" i="3"/>
  <c r="I252" i="3"/>
  <c r="I251" i="3" s="1"/>
  <c r="C255" i="3"/>
  <c r="H255" i="3"/>
  <c r="C256" i="3"/>
  <c r="H256" i="3"/>
  <c r="C257" i="3"/>
  <c r="H257" i="3"/>
  <c r="D259" i="3"/>
  <c r="E259" i="3"/>
  <c r="F259" i="3"/>
  <c r="G259" i="3"/>
  <c r="G258" i="3" s="1"/>
  <c r="I259" i="3"/>
  <c r="J259" i="3"/>
  <c r="K259" i="3"/>
  <c r="L259" i="3"/>
  <c r="C260" i="3"/>
  <c r="H260" i="3"/>
  <c r="C261" i="3"/>
  <c r="H261" i="3"/>
  <c r="C262" i="3"/>
  <c r="H262" i="3"/>
  <c r="D263" i="3"/>
  <c r="D258" i="3" s="1"/>
  <c r="E263" i="3"/>
  <c r="F263" i="3"/>
  <c r="G263" i="3"/>
  <c r="J263" i="3"/>
  <c r="K263" i="3"/>
  <c r="L263" i="3"/>
  <c r="L258" i="3" s="1"/>
  <c r="C264" i="3"/>
  <c r="H264" i="3"/>
  <c r="I263" i="3"/>
  <c r="C265" i="3"/>
  <c r="H265" i="3"/>
  <c r="C266" i="3"/>
  <c r="H266" i="3"/>
  <c r="C267" i="3"/>
  <c r="H267" i="3"/>
  <c r="C270" i="3"/>
  <c r="H270" i="3"/>
  <c r="D271" i="3"/>
  <c r="E271" i="3"/>
  <c r="F271" i="3"/>
  <c r="G271" i="3"/>
  <c r="I271" i="3"/>
  <c r="J271" i="3"/>
  <c r="K271" i="3"/>
  <c r="L271" i="3"/>
  <c r="C272" i="3"/>
  <c r="H272" i="3"/>
  <c r="C273" i="3"/>
  <c r="H273" i="3"/>
  <c r="C274" i="3"/>
  <c r="H274" i="3"/>
  <c r="D275" i="3"/>
  <c r="E275" i="3"/>
  <c r="F275" i="3"/>
  <c r="F269" i="3" s="1"/>
  <c r="G275" i="3"/>
  <c r="J275" i="3"/>
  <c r="K275" i="3"/>
  <c r="L275" i="3"/>
  <c r="L269" i="3" s="1"/>
  <c r="L268" i="3" s="1"/>
  <c r="C276" i="3"/>
  <c r="H276" i="3"/>
  <c r="I275" i="3"/>
  <c r="C277" i="3"/>
  <c r="H277" i="3"/>
  <c r="C278" i="3"/>
  <c r="H278" i="3"/>
  <c r="D279" i="3"/>
  <c r="E279" i="3"/>
  <c r="F279" i="3"/>
  <c r="G279" i="3"/>
  <c r="J279" i="3"/>
  <c r="K279" i="3"/>
  <c r="L279" i="3"/>
  <c r="C280" i="3"/>
  <c r="D281" i="3"/>
  <c r="E281" i="3"/>
  <c r="F281" i="3"/>
  <c r="G281" i="3"/>
  <c r="I281" i="3"/>
  <c r="I287" i="3" s="1"/>
  <c r="J281" i="3"/>
  <c r="J287" i="3" s="1"/>
  <c r="J286" i="3" s="1"/>
  <c r="K281" i="3"/>
  <c r="L281" i="3"/>
  <c r="C282" i="3"/>
  <c r="H282" i="3"/>
  <c r="C283" i="3"/>
  <c r="H283" i="3"/>
  <c r="E287" i="3"/>
  <c r="F287" i="3"/>
  <c r="K287" i="3"/>
  <c r="D288" i="3"/>
  <c r="E288" i="3"/>
  <c r="F288" i="3"/>
  <c r="G288" i="3"/>
  <c r="I288" i="3"/>
  <c r="J288" i="3"/>
  <c r="K288" i="3"/>
  <c r="L288" i="3"/>
  <c r="C289" i="3"/>
  <c r="H289" i="3"/>
  <c r="C290" i="3"/>
  <c r="H290" i="3"/>
  <c r="C291" i="3"/>
  <c r="H291" i="3"/>
  <c r="C292" i="3"/>
  <c r="H292" i="3"/>
  <c r="C293" i="3"/>
  <c r="H293" i="3"/>
  <c r="C294" i="3"/>
  <c r="H294" i="3"/>
  <c r="C295" i="3"/>
  <c r="H295" i="3"/>
  <c r="C296" i="3"/>
  <c r="H296" i="3"/>
  <c r="D22" i="2"/>
  <c r="E22" i="2"/>
  <c r="F22" i="2"/>
  <c r="G22" i="2"/>
  <c r="I22" i="2"/>
  <c r="I287" i="2" s="1"/>
  <c r="J22" i="2"/>
  <c r="K22" i="2"/>
  <c r="L22" i="2"/>
  <c r="C23" i="2"/>
  <c r="H23" i="2"/>
  <c r="C24" i="2"/>
  <c r="H24" i="2"/>
  <c r="C25" i="2"/>
  <c r="C26" i="2"/>
  <c r="H26" i="2"/>
  <c r="F28" i="2"/>
  <c r="C28" i="2" s="1"/>
  <c r="K28" i="2"/>
  <c r="H28" i="2" s="1"/>
  <c r="C29" i="2"/>
  <c r="H29" i="2"/>
  <c r="C30" i="2"/>
  <c r="H30" i="2"/>
  <c r="C31" i="2"/>
  <c r="H31" i="2"/>
  <c r="F32" i="2"/>
  <c r="C32" i="2" s="1"/>
  <c r="K32" i="2"/>
  <c r="H32" i="2" s="1"/>
  <c r="C33" i="2"/>
  <c r="H33" i="2"/>
  <c r="F34" i="2"/>
  <c r="C34" i="2" s="1"/>
  <c r="H34" i="2"/>
  <c r="K34" i="2"/>
  <c r="C35" i="2"/>
  <c r="H35" i="2"/>
  <c r="C36" i="2"/>
  <c r="H36" i="2"/>
  <c r="F37" i="2"/>
  <c r="C37" i="2" s="1"/>
  <c r="K37" i="2"/>
  <c r="H37" i="2" s="1"/>
  <c r="C38" i="2"/>
  <c r="H38" i="2"/>
  <c r="C39" i="2"/>
  <c r="H39" i="2"/>
  <c r="C40" i="2"/>
  <c r="H40" i="2"/>
  <c r="C41" i="2"/>
  <c r="H41" i="2"/>
  <c r="C42" i="2"/>
  <c r="H42" i="2"/>
  <c r="D43" i="2"/>
  <c r="E43" i="2"/>
  <c r="F43" i="2"/>
  <c r="I43" i="2"/>
  <c r="J43" i="2"/>
  <c r="K43" i="2"/>
  <c r="C44" i="2"/>
  <c r="H44" i="2"/>
  <c r="G45" i="2"/>
  <c r="L45" i="2"/>
  <c r="H45" i="2" s="1"/>
  <c r="C46" i="2"/>
  <c r="H46" i="2"/>
  <c r="C47" i="2"/>
  <c r="H47" i="2"/>
  <c r="D55" i="2"/>
  <c r="E55" i="2"/>
  <c r="F55" i="2"/>
  <c r="G55" i="2"/>
  <c r="J55" i="2"/>
  <c r="K55" i="2"/>
  <c r="L55" i="2"/>
  <c r="L54" i="2" s="1"/>
  <c r="C56" i="2"/>
  <c r="C57" i="2"/>
  <c r="H57" i="2"/>
  <c r="D58" i="2"/>
  <c r="E58" i="2"/>
  <c r="F58" i="2"/>
  <c r="G58" i="2"/>
  <c r="J58" i="2"/>
  <c r="K58" i="2"/>
  <c r="L58" i="2"/>
  <c r="C59" i="2"/>
  <c r="H59" i="2"/>
  <c r="C60" i="2"/>
  <c r="H60" i="2"/>
  <c r="C61" i="2"/>
  <c r="H61" i="2"/>
  <c r="C62" i="2"/>
  <c r="H62" i="2"/>
  <c r="C63" i="2"/>
  <c r="H63" i="2"/>
  <c r="C64" i="2"/>
  <c r="H64" i="2"/>
  <c r="C65" i="2"/>
  <c r="H65" i="2"/>
  <c r="C66" i="2"/>
  <c r="H66" i="2"/>
  <c r="C68" i="2"/>
  <c r="H68" i="2"/>
  <c r="D69" i="2"/>
  <c r="E69" i="2"/>
  <c r="E67" i="2" s="1"/>
  <c r="F69" i="2"/>
  <c r="F67" i="2" s="1"/>
  <c r="G69" i="2"/>
  <c r="G67" i="2" s="1"/>
  <c r="J69" i="2"/>
  <c r="J67" i="2" s="1"/>
  <c r="K69" i="2"/>
  <c r="K67" i="2" s="1"/>
  <c r="L69" i="2"/>
  <c r="L67" i="2" s="1"/>
  <c r="C70" i="2"/>
  <c r="H70" i="2"/>
  <c r="C71" i="2"/>
  <c r="H71" i="2"/>
  <c r="C72" i="2"/>
  <c r="H72" i="2"/>
  <c r="C73" i="2"/>
  <c r="H73" i="2"/>
  <c r="C74" i="2"/>
  <c r="H74" i="2"/>
  <c r="D77" i="2"/>
  <c r="E77" i="2"/>
  <c r="E76" i="2" s="1"/>
  <c r="F77" i="2"/>
  <c r="F76" i="2" s="1"/>
  <c r="G77" i="2"/>
  <c r="J77" i="2"/>
  <c r="K77" i="2"/>
  <c r="L77" i="2"/>
  <c r="C78" i="2"/>
  <c r="C79" i="2"/>
  <c r="H79" i="2"/>
  <c r="D80" i="2"/>
  <c r="E80" i="2"/>
  <c r="F80" i="2"/>
  <c r="G80" i="2"/>
  <c r="J80" i="2"/>
  <c r="J76" i="2" s="1"/>
  <c r="K80" i="2"/>
  <c r="L80" i="2"/>
  <c r="C81" i="2"/>
  <c r="C82" i="2"/>
  <c r="H82" i="2"/>
  <c r="D84" i="2"/>
  <c r="E84" i="2"/>
  <c r="F84" i="2"/>
  <c r="G84" i="2"/>
  <c r="I84" i="2"/>
  <c r="J84" i="2"/>
  <c r="K84" i="2"/>
  <c r="L84" i="2"/>
  <c r="C85" i="2"/>
  <c r="H85" i="2"/>
  <c r="C86" i="2"/>
  <c r="H86" i="2"/>
  <c r="C87" i="2"/>
  <c r="H87" i="2"/>
  <c r="C88" i="2"/>
  <c r="H88" i="2"/>
  <c r="D89" i="2"/>
  <c r="E89" i="2"/>
  <c r="F89" i="2"/>
  <c r="G89" i="2"/>
  <c r="J89" i="2"/>
  <c r="K89" i="2"/>
  <c r="L89" i="2"/>
  <c r="C90" i="2"/>
  <c r="C91" i="2"/>
  <c r="H91" i="2"/>
  <c r="C92" i="2"/>
  <c r="H92" i="2"/>
  <c r="C93" i="2"/>
  <c r="H93" i="2"/>
  <c r="C94" i="2"/>
  <c r="H94" i="2"/>
  <c r="D95" i="2"/>
  <c r="E95" i="2"/>
  <c r="F95" i="2"/>
  <c r="G95" i="2"/>
  <c r="J95" i="2"/>
  <c r="K95" i="2"/>
  <c r="L95" i="2"/>
  <c r="C96" i="2"/>
  <c r="H96" i="2"/>
  <c r="C97" i="2"/>
  <c r="H97" i="2"/>
  <c r="C98" i="2"/>
  <c r="H98" i="2"/>
  <c r="C99" i="2"/>
  <c r="H99" i="2"/>
  <c r="C100" i="2"/>
  <c r="H100" i="2"/>
  <c r="C101" i="2"/>
  <c r="H101" i="2"/>
  <c r="C102" i="2"/>
  <c r="H102" i="2"/>
  <c r="D103" i="2"/>
  <c r="E103" i="2"/>
  <c r="F103" i="2"/>
  <c r="G103" i="2"/>
  <c r="J103" i="2"/>
  <c r="K103" i="2"/>
  <c r="L103" i="2"/>
  <c r="C104" i="2"/>
  <c r="C105" i="2"/>
  <c r="H105" i="2"/>
  <c r="C106" i="2"/>
  <c r="H106" i="2"/>
  <c r="C107" i="2"/>
  <c r="H107" i="2"/>
  <c r="C108" i="2"/>
  <c r="H108" i="2"/>
  <c r="C109" i="2"/>
  <c r="H109" i="2"/>
  <c r="C110" i="2"/>
  <c r="H110" i="2"/>
  <c r="C111" i="2"/>
  <c r="H111" i="2"/>
  <c r="D112" i="2"/>
  <c r="E112" i="2"/>
  <c r="F112" i="2"/>
  <c r="G112" i="2"/>
  <c r="I112" i="2"/>
  <c r="J112" i="2"/>
  <c r="K112" i="2"/>
  <c r="L112" i="2"/>
  <c r="C113" i="2"/>
  <c r="H113" i="2"/>
  <c r="C114" i="2"/>
  <c r="H114" i="2"/>
  <c r="C115" i="2"/>
  <c r="H115" i="2"/>
  <c r="D116" i="2"/>
  <c r="E116" i="2"/>
  <c r="F116" i="2"/>
  <c r="G116" i="2"/>
  <c r="J116" i="2"/>
  <c r="K116" i="2"/>
  <c r="L116" i="2"/>
  <c r="C117" i="2"/>
  <c r="H117" i="2"/>
  <c r="I116" i="2"/>
  <c r="C118" i="2"/>
  <c r="H118" i="2"/>
  <c r="C119" i="2"/>
  <c r="H119" i="2"/>
  <c r="C120" i="2"/>
  <c r="H120" i="2"/>
  <c r="C121" i="2"/>
  <c r="H121" i="2"/>
  <c r="E122" i="2"/>
  <c r="F122" i="2"/>
  <c r="G122" i="2"/>
  <c r="I122" i="2"/>
  <c r="J122" i="2"/>
  <c r="K122" i="2"/>
  <c r="L122" i="2"/>
  <c r="C123" i="2"/>
  <c r="D123" i="2"/>
  <c r="H123" i="2"/>
  <c r="C124" i="2"/>
  <c r="H124" i="2"/>
  <c r="D125" i="2"/>
  <c r="C125" i="2" s="1"/>
  <c r="H125" i="2"/>
  <c r="C126" i="2"/>
  <c r="H126" i="2"/>
  <c r="C127" i="2"/>
  <c r="D127" i="2"/>
  <c r="H127" i="2"/>
  <c r="D128" i="2"/>
  <c r="E128" i="2"/>
  <c r="F128" i="2"/>
  <c r="G128" i="2"/>
  <c r="I128" i="2"/>
  <c r="J128" i="2"/>
  <c r="K128" i="2"/>
  <c r="L128" i="2"/>
  <c r="C129" i="2"/>
  <c r="C128" i="2" s="1"/>
  <c r="H129" i="2"/>
  <c r="H128" i="2" s="1"/>
  <c r="D131" i="2"/>
  <c r="E131" i="2"/>
  <c r="F131" i="2"/>
  <c r="G131" i="2"/>
  <c r="J131" i="2"/>
  <c r="K131" i="2"/>
  <c r="L131" i="2"/>
  <c r="C132" i="2"/>
  <c r="H132" i="2"/>
  <c r="I131" i="2"/>
  <c r="C133" i="2"/>
  <c r="H133" i="2"/>
  <c r="C134" i="2"/>
  <c r="H134" i="2"/>
  <c r="C135" i="2"/>
  <c r="H135" i="2"/>
  <c r="D136" i="2"/>
  <c r="E136" i="2"/>
  <c r="F136" i="2"/>
  <c r="G136" i="2"/>
  <c r="J136" i="2"/>
  <c r="K136" i="2"/>
  <c r="L136" i="2"/>
  <c r="C137" i="2"/>
  <c r="H137" i="2"/>
  <c r="C138" i="2"/>
  <c r="H138" i="2"/>
  <c r="C139" i="2"/>
  <c r="H139" i="2"/>
  <c r="I136" i="2"/>
  <c r="C140" i="2"/>
  <c r="H140" i="2"/>
  <c r="D141" i="2"/>
  <c r="E141" i="2"/>
  <c r="F141" i="2"/>
  <c r="G141" i="2"/>
  <c r="J141" i="2"/>
  <c r="K141" i="2"/>
  <c r="L141" i="2"/>
  <c r="C142" i="2"/>
  <c r="H142" i="2"/>
  <c r="I141" i="2"/>
  <c r="C143" i="2"/>
  <c r="H143" i="2"/>
  <c r="D144" i="2"/>
  <c r="E144" i="2"/>
  <c r="F144" i="2"/>
  <c r="G144" i="2"/>
  <c r="J144" i="2"/>
  <c r="K144" i="2"/>
  <c r="L144" i="2"/>
  <c r="C145" i="2"/>
  <c r="H145" i="2"/>
  <c r="C146" i="2"/>
  <c r="H146" i="2"/>
  <c r="C147" i="2"/>
  <c r="H147" i="2"/>
  <c r="C148" i="2"/>
  <c r="H148" i="2"/>
  <c r="C149" i="2"/>
  <c r="H149" i="2"/>
  <c r="C150" i="2"/>
  <c r="H150" i="2"/>
  <c r="D151" i="2"/>
  <c r="E151" i="2"/>
  <c r="F151" i="2"/>
  <c r="G151" i="2"/>
  <c r="J151" i="2"/>
  <c r="K151" i="2"/>
  <c r="L151" i="2"/>
  <c r="C152" i="2"/>
  <c r="H152" i="2"/>
  <c r="I151" i="2"/>
  <c r="C153" i="2"/>
  <c r="H153" i="2"/>
  <c r="C154" i="2"/>
  <c r="H154" i="2"/>
  <c r="C155" i="2"/>
  <c r="H155" i="2"/>
  <c r="C156" i="2"/>
  <c r="H156" i="2"/>
  <c r="C157" i="2"/>
  <c r="H157" i="2"/>
  <c r="C158" i="2"/>
  <c r="H158" i="2"/>
  <c r="C159" i="2"/>
  <c r="H159" i="2"/>
  <c r="D160" i="2"/>
  <c r="E160" i="2"/>
  <c r="F160" i="2"/>
  <c r="G160" i="2"/>
  <c r="I160" i="2"/>
  <c r="J160" i="2"/>
  <c r="K160" i="2"/>
  <c r="L160" i="2"/>
  <c r="C161" i="2"/>
  <c r="H161" i="2"/>
  <c r="C162" i="2"/>
  <c r="H162" i="2"/>
  <c r="C163" i="2"/>
  <c r="H163" i="2"/>
  <c r="C164" i="2"/>
  <c r="H164" i="2"/>
  <c r="E166" i="2"/>
  <c r="E165" i="2" s="1"/>
  <c r="F166" i="2"/>
  <c r="F165" i="2" s="1"/>
  <c r="G166" i="2"/>
  <c r="G165" i="2" s="1"/>
  <c r="J166" i="2"/>
  <c r="J165" i="2" s="1"/>
  <c r="K166" i="2"/>
  <c r="K165" i="2" s="1"/>
  <c r="L166" i="2"/>
  <c r="L165" i="2" s="1"/>
  <c r="C167" i="2"/>
  <c r="H167" i="2"/>
  <c r="C168" i="2"/>
  <c r="H168" i="2"/>
  <c r="C169" i="2"/>
  <c r="H169" i="2"/>
  <c r="I166" i="2"/>
  <c r="I165" i="2" s="1"/>
  <c r="C170" i="2"/>
  <c r="D170" i="2"/>
  <c r="D166" i="2" s="1"/>
  <c r="H170" i="2"/>
  <c r="C171" i="2"/>
  <c r="H171" i="2"/>
  <c r="C172" i="2"/>
  <c r="H172" i="2"/>
  <c r="D175" i="2"/>
  <c r="E175" i="2"/>
  <c r="F175" i="2"/>
  <c r="G175" i="2"/>
  <c r="J175" i="2"/>
  <c r="K175" i="2"/>
  <c r="L175" i="2"/>
  <c r="C176" i="2"/>
  <c r="C177" i="2"/>
  <c r="H177" i="2"/>
  <c r="C178" i="2"/>
  <c r="H178" i="2"/>
  <c r="D179" i="2"/>
  <c r="E179" i="2"/>
  <c r="F179" i="2"/>
  <c r="G179" i="2"/>
  <c r="J179" i="2"/>
  <c r="K179" i="2"/>
  <c r="L179" i="2"/>
  <c r="C180" i="2"/>
  <c r="H180" i="2"/>
  <c r="C181" i="2"/>
  <c r="H181" i="2"/>
  <c r="C182" i="2"/>
  <c r="H182" i="2"/>
  <c r="I179" i="2"/>
  <c r="C183" i="2"/>
  <c r="H183" i="2"/>
  <c r="D184" i="2"/>
  <c r="E184" i="2"/>
  <c r="F184" i="2"/>
  <c r="G184" i="2"/>
  <c r="J184" i="2"/>
  <c r="K184" i="2"/>
  <c r="L184" i="2"/>
  <c r="C185" i="2"/>
  <c r="H185" i="2"/>
  <c r="I184" i="2"/>
  <c r="C186" i="2"/>
  <c r="H186" i="2"/>
  <c r="D188" i="2"/>
  <c r="E188" i="2"/>
  <c r="F188" i="2"/>
  <c r="G188" i="2"/>
  <c r="I188" i="2"/>
  <c r="J188" i="2"/>
  <c r="K188" i="2"/>
  <c r="L188" i="2"/>
  <c r="C189" i="2"/>
  <c r="H189" i="2"/>
  <c r="C190" i="2"/>
  <c r="H190" i="2"/>
  <c r="E191" i="2"/>
  <c r="D192" i="2"/>
  <c r="D191" i="2" s="1"/>
  <c r="E192" i="2"/>
  <c r="F192" i="2"/>
  <c r="G192" i="2"/>
  <c r="G191" i="2" s="1"/>
  <c r="G187" i="2" s="1"/>
  <c r="J192" i="2"/>
  <c r="J191" i="2" s="1"/>
  <c r="J187" i="2" s="1"/>
  <c r="K192" i="2"/>
  <c r="K191" i="2" s="1"/>
  <c r="L192" i="2"/>
  <c r="L191" i="2" s="1"/>
  <c r="C193" i="2"/>
  <c r="H193" i="2"/>
  <c r="I192" i="2"/>
  <c r="C197" i="2"/>
  <c r="H197" i="2"/>
  <c r="D198" i="2"/>
  <c r="E198" i="2"/>
  <c r="E196" i="2" s="1"/>
  <c r="F198" i="2"/>
  <c r="F196" i="2" s="1"/>
  <c r="G198" i="2"/>
  <c r="G196" i="2" s="1"/>
  <c r="I198" i="2"/>
  <c r="J198" i="2"/>
  <c r="J196" i="2" s="1"/>
  <c r="K198" i="2"/>
  <c r="K196" i="2" s="1"/>
  <c r="L198" i="2"/>
  <c r="L196" i="2" s="1"/>
  <c r="C199" i="2"/>
  <c r="H199" i="2"/>
  <c r="C200" i="2"/>
  <c r="H200" i="2"/>
  <c r="C201" i="2"/>
  <c r="H201" i="2"/>
  <c r="C202" i="2"/>
  <c r="H202" i="2"/>
  <c r="C203" i="2"/>
  <c r="H203" i="2"/>
  <c r="D205" i="2"/>
  <c r="D204" i="2" s="1"/>
  <c r="E205" i="2"/>
  <c r="F205" i="2"/>
  <c r="G205" i="2"/>
  <c r="J205" i="2"/>
  <c r="K205" i="2"/>
  <c r="L205" i="2"/>
  <c r="C206" i="2"/>
  <c r="H206" i="2"/>
  <c r="C207" i="2"/>
  <c r="H207" i="2"/>
  <c r="C208" i="2"/>
  <c r="H208" i="2"/>
  <c r="C209" i="2"/>
  <c r="H209" i="2"/>
  <c r="C210" i="2"/>
  <c r="H210" i="2"/>
  <c r="C211" i="2"/>
  <c r="H211" i="2"/>
  <c r="C212" i="2"/>
  <c r="H212" i="2"/>
  <c r="C213" i="2"/>
  <c r="H213" i="2"/>
  <c r="C214" i="2"/>
  <c r="H214" i="2"/>
  <c r="C215" i="2"/>
  <c r="H215" i="2"/>
  <c r="D216" i="2"/>
  <c r="E216" i="2"/>
  <c r="F216" i="2"/>
  <c r="G216" i="2"/>
  <c r="J216" i="2"/>
  <c r="K216" i="2"/>
  <c r="L216" i="2"/>
  <c r="C217" i="2"/>
  <c r="H217" i="2"/>
  <c r="C218" i="2"/>
  <c r="H218" i="2"/>
  <c r="C219" i="2"/>
  <c r="H219" i="2"/>
  <c r="C220" i="2"/>
  <c r="H220" i="2"/>
  <c r="C221" i="2"/>
  <c r="H221" i="2"/>
  <c r="C222" i="2"/>
  <c r="H222" i="2"/>
  <c r="C223" i="2"/>
  <c r="H223" i="2"/>
  <c r="C224" i="2"/>
  <c r="H224" i="2"/>
  <c r="C225" i="2"/>
  <c r="H225" i="2"/>
  <c r="C226" i="2"/>
  <c r="H226" i="2"/>
  <c r="D227" i="2"/>
  <c r="E227" i="2"/>
  <c r="F227" i="2"/>
  <c r="G227" i="2"/>
  <c r="I227" i="2"/>
  <c r="J227" i="2"/>
  <c r="K227" i="2"/>
  <c r="L227" i="2"/>
  <c r="C228" i="2"/>
  <c r="H228" i="2"/>
  <c r="C229" i="2"/>
  <c r="H229" i="2"/>
  <c r="C232" i="2"/>
  <c r="D233" i="2"/>
  <c r="E233" i="2"/>
  <c r="F233" i="2"/>
  <c r="G233" i="2"/>
  <c r="J233" i="2"/>
  <c r="K233" i="2"/>
  <c r="K231" i="2" s="1"/>
  <c r="L233" i="2"/>
  <c r="C234" i="2"/>
  <c r="H234" i="2"/>
  <c r="I233" i="2"/>
  <c r="D235" i="2"/>
  <c r="E235" i="2"/>
  <c r="F235" i="2"/>
  <c r="G235" i="2"/>
  <c r="J235" i="2"/>
  <c r="K235" i="2"/>
  <c r="L235" i="2"/>
  <c r="C236" i="2"/>
  <c r="H236" i="2"/>
  <c r="C237" i="2"/>
  <c r="I235" i="2"/>
  <c r="H235" i="2" s="1"/>
  <c r="D238" i="2"/>
  <c r="E238" i="2"/>
  <c r="F238" i="2"/>
  <c r="G238" i="2"/>
  <c r="I238" i="2"/>
  <c r="J238" i="2"/>
  <c r="K238" i="2"/>
  <c r="L238" i="2"/>
  <c r="C239" i="2"/>
  <c r="H239" i="2"/>
  <c r="C240" i="2"/>
  <c r="H240" i="2"/>
  <c r="C241" i="2"/>
  <c r="H241" i="2"/>
  <c r="C242" i="2"/>
  <c r="H242" i="2"/>
  <c r="C243" i="2"/>
  <c r="H243" i="2"/>
  <c r="C244" i="2"/>
  <c r="H244" i="2"/>
  <c r="C245" i="2"/>
  <c r="H245" i="2"/>
  <c r="D246" i="2"/>
  <c r="E246" i="2"/>
  <c r="F246" i="2"/>
  <c r="G246" i="2"/>
  <c r="J246" i="2"/>
  <c r="K246" i="2"/>
  <c r="L246" i="2"/>
  <c r="C247" i="2"/>
  <c r="C248" i="2"/>
  <c r="H248" i="2"/>
  <c r="C249" i="2"/>
  <c r="H249" i="2"/>
  <c r="C250" i="2"/>
  <c r="H250" i="2"/>
  <c r="E251" i="2"/>
  <c r="D252" i="2"/>
  <c r="D251" i="2" s="1"/>
  <c r="E252" i="2"/>
  <c r="F252" i="2"/>
  <c r="F251" i="2" s="1"/>
  <c r="G252" i="2"/>
  <c r="G251" i="2" s="1"/>
  <c r="J252" i="2"/>
  <c r="J251" i="2" s="1"/>
  <c r="K252" i="2"/>
  <c r="K251" i="2" s="1"/>
  <c r="L252" i="2"/>
  <c r="L251" i="2" s="1"/>
  <c r="C253" i="2"/>
  <c r="H253" i="2"/>
  <c r="I252" i="2"/>
  <c r="I251" i="2" s="1"/>
  <c r="C254" i="2"/>
  <c r="H254" i="2"/>
  <c r="C255" i="2"/>
  <c r="H255" i="2"/>
  <c r="C256" i="2"/>
  <c r="H256" i="2"/>
  <c r="C257" i="2"/>
  <c r="H257" i="2"/>
  <c r="D259" i="2"/>
  <c r="E259" i="2"/>
  <c r="F259" i="2"/>
  <c r="G259" i="2"/>
  <c r="I259" i="2"/>
  <c r="J259" i="2"/>
  <c r="K259" i="2"/>
  <c r="L259" i="2"/>
  <c r="C260" i="2"/>
  <c r="H260" i="2"/>
  <c r="C261" i="2"/>
  <c r="H261" i="2"/>
  <c r="C262" i="2"/>
  <c r="H262" i="2"/>
  <c r="D263" i="2"/>
  <c r="E263" i="2"/>
  <c r="F263" i="2"/>
  <c r="F258" i="2" s="1"/>
  <c r="G263" i="2"/>
  <c r="J263" i="2"/>
  <c r="K263" i="2"/>
  <c r="L263" i="2"/>
  <c r="C264" i="2"/>
  <c r="H264" i="2"/>
  <c r="C265" i="2"/>
  <c r="C266" i="2"/>
  <c r="H266" i="2"/>
  <c r="C267" i="2"/>
  <c r="H267" i="2"/>
  <c r="C270" i="2"/>
  <c r="H270" i="2"/>
  <c r="D271" i="2"/>
  <c r="E271" i="2"/>
  <c r="F271" i="2"/>
  <c r="G271" i="2"/>
  <c r="J271" i="2"/>
  <c r="K271" i="2"/>
  <c r="L271" i="2"/>
  <c r="C272" i="2"/>
  <c r="C273" i="2"/>
  <c r="H273" i="2"/>
  <c r="C274" i="2"/>
  <c r="H274" i="2"/>
  <c r="D275" i="2"/>
  <c r="E275" i="2"/>
  <c r="F275" i="2"/>
  <c r="G275" i="2"/>
  <c r="J275" i="2"/>
  <c r="K275" i="2"/>
  <c r="L275" i="2"/>
  <c r="L269" i="2" s="1"/>
  <c r="C276" i="2"/>
  <c r="H276" i="2"/>
  <c r="C277" i="2"/>
  <c r="I275" i="2"/>
  <c r="C278" i="2"/>
  <c r="H278" i="2"/>
  <c r="D279" i="2"/>
  <c r="E279" i="2"/>
  <c r="F279" i="2"/>
  <c r="G279" i="2"/>
  <c r="I279" i="2"/>
  <c r="J279" i="2"/>
  <c r="K279" i="2"/>
  <c r="L279" i="2"/>
  <c r="C280" i="2"/>
  <c r="H280" i="2"/>
  <c r="D281" i="2"/>
  <c r="E281" i="2"/>
  <c r="F281" i="2"/>
  <c r="G281" i="2"/>
  <c r="G287" i="2" s="1"/>
  <c r="I281" i="2"/>
  <c r="J281" i="2"/>
  <c r="K281" i="2"/>
  <c r="L281" i="2"/>
  <c r="C282" i="2"/>
  <c r="H282" i="2"/>
  <c r="C283" i="2"/>
  <c r="H283" i="2"/>
  <c r="D287" i="2"/>
  <c r="D286" i="2" s="1"/>
  <c r="F287" i="2"/>
  <c r="K287" i="2"/>
  <c r="L287" i="2"/>
  <c r="D288" i="2"/>
  <c r="E288" i="2"/>
  <c r="F288" i="2"/>
  <c r="F286" i="2" s="1"/>
  <c r="G288" i="2"/>
  <c r="I288" i="2"/>
  <c r="J288" i="2"/>
  <c r="K288" i="2"/>
  <c r="K286" i="2" s="1"/>
  <c r="L288" i="2"/>
  <c r="C289" i="2"/>
  <c r="H289" i="2"/>
  <c r="C290" i="2"/>
  <c r="H290" i="2"/>
  <c r="C291" i="2"/>
  <c r="H291" i="2"/>
  <c r="C292" i="2"/>
  <c r="H292" i="2"/>
  <c r="C293" i="2"/>
  <c r="H293" i="2"/>
  <c r="C294" i="2"/>
  <c r="H294" i="2"/>
  <c r="C295" i="2"/>
  <c r="H295" i="2"/>
  <c r="C296" i="2"/>
  <c r="H296" i="2"/>
  <c r="D22" i="1"/>
  <c r="E22" i="1"/>
  <c r="F22" i="1"/>
  <c r="F287" i="1" s="1"/>
  <c r="F286" i="1" s="1"/>
  <c r="G22" i="1"/>
  <c r="I22" i="1"/>
  <c r="J22" i="1"/>
  <c r="K22" i="1"/>
  <c r="K287" i="1" s="1"/>
  <c r="L22" i="1"/>
  <c r="C23" i="1"/>
  <c r="H23" i="1"/>
  <c r="C24" i="1"/>
  <c r="H24" i="1"/>
  <c r="D25" i="1"/>
  <c r="C25" i="1" s="1"/>
  <c r="C26" i="1"/>
  <c r="H26" i="1"/>
  <c r="C28" i="1"/>
  <c r="F28" i="1"/>
  <c r="K28" i="1"/>
  <c r="C29" i="1"/>
  <c r="H29" i="1"/>
  <c r="C30" i="1"/>
  <c r="H30" i="1"/>
  <c r="C31" i="1"/>
  <c r="H31" i="1"/>
  <c r="F32" i="1"/>
  <c r="C32" i="1" s="1"/>
  <c r="K32" i="1"/>
  <c r="H32" i="1" s="1"/>
  <c r="C33" i="1"/>
  <c r="H33" i="1"/>
  <c r="F34" i="1"/>
  <c r="C34" i="1" s="1"/>
  <c r="K34" i="1"/>
  <c r="H34" i="1" s="1"/>
  <c r="C35" i="1"/>
  <c r="H35" i="1"/>
  <c r="C36" i="1"/>
  <c r="H36" i="1"/>
  <c r="F37" i="1"/>
  <c r="C37" i="1" s="1"/>
  <c r="K37" i="1"/>
  <c r="H37" i="1" s="1"/>
  <c r="C38" i="1"/>
  <c r="H38" i="1"/>
  <c r="C39" i="1"/>
  <c r="H39" i="1"/>
  <c r="C40" i="1"/>
  <c r="H40" i="1"/>
  <c r="C41" i="1"/>
  <c r="H41" i="1"/>
  <c r="C42" i="1"/>
  <c r="H42" i="1"/>
  <c r="D43" i="1"/>
  <c r="D21" i="1" s="1"/>
  <c r="E43" i="1"/>
  <c r="E21" i="1" s="1"/>
  <c r="F43" i="1"/>
  <c r="I43" i="1"/>
  <c r="J43" i="1"/>
  <c r="K43" i="1"/>
  <c r="C44" i="1"/>
  <c r="H44" i="1"/>
  <c r="G45" i="1"/>
  <c r="C45" i="1" s="1"/>
  <c r="L45" i="1"/>
  <c r="H45" i="1" s="1"/>
  <c r="C46" i="1"/>
  <c r="H46" i="1"/>
  <c r="C47" i="1"/>
  <c r="H47" i="1"/>
  <c r="D55" i="1"/>
  <c r="E55" i="1"/>
  <c r="F55" i="1"/>
  <c r="F54" i="1" s="1"/>
  <c r="G55" i="1"/>
  <c r="J55" i="1"/>
  <c r="K55" i="1"/>
  <c r="L55" i="1"/>
  <c r="C56" i="1"/>
  <c r="C57" i="1"/>
  <c r="H57" i="1"/>
  <c r="D58" i="1"/>
  <c r="E58" i="1"/>
  <c r="F58" i="1"/>
  <c r="G58" i="1"/>
  <c r="J58" i="1"/>
  <c r="K58" i="1"/>
  <c r="L58" i="1"/>
  <c r="C59" i="1"/>
  <c r="C60" i="1"/>
  <c r="H60" i="1"/>
  <c r="C61" i="1"/>
  <c r="H61" i="1"/>
  <c r="C62" i="1"/>
  <c r="H62" i="1"/>
  <c r="C63" i="1"/>
  <c r="H63" i="1"/>
  <c r="C64" i="1"/>
  <c r="H64" i="1"/>
  <c r="C65" i="1"/>
  <c r="H65" i="1"/>
  <c r="C66" i="1"/>
  <c r="H66" i="1"/>
  <c r="C68" i="1"/>
  <c r="H68" i="1"/>
  <c r="D69" i="1"/>
  <c r="E69" i="1"/>
  <c r="E67" i="1" s="1"/>
  <c r="F69" i="1"/>
  <c r="F67" i="1" s="1"/>
  <c r="G69" i="1"/>
  <c r="G67" i="1" s="1"/>
  <c r="J69" i="1"/>
  <c r="J67" i="1" s="1"/>
  <c r="K69" i="1"/>
  <c r="K67" i="1" s="1"/>
  <c r="L69" i="1"/>
  <c r="L67" i="1" s="1"/>
  <c r="C70" i="1"/>
  <c r="H70" i="1"/>
  <c r="C71" i="1"/>
  <c r="I69" i="1"/>
  <c r="I67" i="1" s="1"/>
  <c r="C72" i="1"/>
  <c r="H72" i="1"/>
  <c r="C73" i="1"/>
  <c r="H73" i="1"/>
  <c r="C74" i="1"/>
  <c r="H74" i="1"/>
  <c r="D77" i="1"/>
  <c r="E77" i="1"/>
  <c r="E76" i="1" s="1"/>
  <c r="F77" i="1"/>
  <c r="G77" i="1"/>
  <c r="J77" i="1"/>
  <c r="K77" i="1"/>
  <c r="L77" i="1"/>
  <c r="C78" i="1"/>
  <c r="C79" i="1"/>
  <c r="H79" i="1"/>
  <c r="D80" i="1"/>
  <c r="E80" i="1"/>
  <c r="F80" i="1"/>
  <c r="G80" i="1"/>
  <c r="J80" i="1"/>
  <c r="J76" i="1" s="1"/>
  <c r="K80" i="1"/>
  <c r="L80" i="1"/>
  <c r="C81" i="1"/>
  <c r="C82" i="1"/>
  <c r="H82" i="1"/>
  <c r="D84" i="1"/>
  <c r="E84" i="1"/>
  <c r="F84" i="1"/>
  <c r="G84" i="1"/>
  <c r="I84" i="1"/>
  <c r="J84" i="1"/>
  <c r="K84" i="1"/>
  <c r="L84" i="1"/>
  <c r="C85" i="1"/>
  <c r="H85" i="1"/>
  <c r="C86" i="1"/>
  <c r="H86" i="1"/>
  <c r="C87" i="1"/>
  <c r="H87" i="1"/>
  <c r="C88" i="1"/>
  <c r="H88" i="1"/>
  <c r="D89" i="1"/>
  <c r="E89" i="1"/>
  <c r="F89" i="1"/>
  <c r="G89" i="1"/>
  <c r="J89" i="1"/>
  <c r="K89" i="1"/>
  <c r="L89" i="1"/>
  <c r="C90" i="1"/>
  <c r="C91" i="1"/>
  <c r="H91" i="1"/>
  <c r="C92" i="1"/>
  <c r="H92" i="1"/>
  <c r="C93" i="1"/>
  <c r="H93" i="1"/>
  <c r="C94" i="1"/>
  <c r="H94" i="1"/>
  <c r="D95" i="1"/>
  <c r="E95" i="1"/>
  <c r="F95" i="1"/>
  <c r="G95" i="1"/>
  <c r="J95" i="1"/>
  <c r="K95" i="1"/>
  <c r="L95" i="1"/>
  <c r="C96" i="1"/>
  <c r="H96" i="1"/>
  <c r="C97" i="1"/>
  <c r="H97" i="1"/>
  <c r="C98" i="1"/>
  <c r="H98" i="1"/>
  <c r="C99" i="1"/>
  <c r="H99" i="1"/>
  <c r="C100" i="1"/>
  <c r="H100" i="1"/>
  <c r="C101" i="1"/>
  <c r="H101" i="1"/>
  <c r="C102" i="1"/>
  <c r="H102" i="1"/>
  <c r="E103" i="1"/>
  <c r="F103" i="1"/>
  <c r="G103" i="1"/>
  <c r="J103" i="1"/>
  <c r="K103" i="1"/>
  <c r="L103" i="1"/>
  <c r="D104" i="1"/>
  <c r="D103" i="1" s="1"/>
  <c r="H104" i="1"/>
  <c r="C105" i="1"/>
  <c r="C106" i="1"/>
  <c r="H106" i="1"/>
  <c r="C107" i="1"/>
  <c r="H107" i="1"/>
  <c r="C108" i="1"/>
  <c r="H108" i="1"/>
  <c r="C109" i="1"/>
  <c r="H109" i="1"/>
  <c r="C110" i="1"/>
  <c r="H110" i="1"/>
  <c r="C111" i="1"/>
  <c r="H111" i="1"/>
  <c r="D112" i="1"/>
  <c r="E112" i="1"/>
  <c r="F112" i="1"/>
  <c r="G112" i="1"/>
  <c r="J112" i="1"/>
  <c r="K112" i="1"/>
  <c r="L112" i="1"/>
  <c r="C113" i="1"/>
  <c r="H113" i="1"/>
  <c r="C114" i="1"/>
  <c r="I112" i="1"/>
  <c r="C115" i="1"/>
  <c r="H115" i="1"/>
  <c r="D116" i="1"/>
  <c r="E116" i="1"/>
  <c r="F116" i="1"/>
  <c r="G116" i="1"/>
  <c r="I116" i="1"/>
  <c r="J116" i="1"/>
  <c r="K116" i="1"/>
  <c r="L116" i="1"/>
  <c r="C117" i="1"/>
  <c r="H117" i="1"/>
  <c r="C118" i="1"/>
  <c r="H118" i="1"/>
  <c r="C119" i="1"/>
  <c r="H119" i="1"/>
  <c r="C120" i="1"/>
  <c r="H120" i="1"/>
  <c r="C121" i="1"/>
  <c r="H121" i="1"/>
  <c r="D122" i="1"/>
  <c r="E122" i="1"/>
  <c r="F122" i="1"/>
  <c r="G122" i="1"/>
  <c r="J122" i="1"/>
  <c r="K122" i="1"/>
  <c r="L122" i="1"/>
  <c r="C123" i="1"/>
  <c r="H123" i="1"/>
  <c r="C124" i="1"/>
  <c r="C125" i="1"/>
  <c r="H125" i="1"/>
  <c r="C126" i="1"/>
  <c r="H126" i="1"/>
  <c r="C127" i="1"/>
  <c r="H127" i="1"/>
  <c r="D128" i="1"/>
  <c r="E128" i="1"/>
  <c r="F128" i="1"/>
  <c r="G128" i="1"/>
  <c r="J128" i="1"/>
  <c r="K128" i="1"/>
  <c r="L128" i="1"/>
  <c r="C129" i="1"/>
  <c r="C128" i="1" s="1"/>
  <c r="D131" i="1"/>
  <c r="E131" i="1"/>
  <c r="F131" i="1"/>
  <c r="G131" i="1"/>
  <c r="J131" i="1"/>
  <c r="K131" i="1"/>
  <c r="L131" i="1"/>
  <c r="C132" i="1"/>
  <c r="H132" i="1"/>
  <c r="C133" i="1"/>
  <c r="I131" i="1"/>
  <c r="C134" i="1"/>
  <c r="H134" i="1"/>
  <c r="C135" i="1"/>
  <c r="H135" i="1"/>
  <c r="D136" i="1"/>
  <c r="E136" i="1"/>
  <c r="F136" i="1"/>
  <c r="G136" i="1"/>
  <c r="J136" i="1"/>
  <c r="K136" i="1"/>
  <c r="L136" i="1"/>
  <c r="C137" i="1"/>
  <c r="H137" i="1"/>
  <c r="I136" i="1"/>
  <c r="C138" i="1"/>
  <c r="H138" i="1"/>
  <c r="C139" i="1"/>
  <c r="H139" i="1"/>
  <c r="C140" i="1"/>
  <c r="H140" i="1"/>
  <c r="D141" i="1"/>
  <c r="E141" i="1"/>
  <c r="F141" i="1"/>
  <c r="G141" i="1"/>
  <c r="J141" i="1"/>
  <c r="K141" i="1"/>
  <c r="L141" i="1"/>
  <c r="C142" i="1"/>
  <c r="H142" i="1"/>
  <c r="C143" i="1"/>
  <c r="I141" i="1"/>
  <c r="H141" i="1" s="1"/>
  <c r="D144" i="1"/>
  <c r="E144" i="1"/>
  <c r="F144" i="1"/>
  <c r="G144" i="1"/>
  <c r="J144" i="1"/>
  <c r="K144" i="1"/>
  <c r="L144" i="1"/>
  <c r="C145" i="1"/>
  <c r="H145" i="1"/>
  <c r="C146" i="1"/>
  <c r="I144" i="1"/>
  <c r="C147" i="1"/>
  <c r="H147" i="1"/>
  <c r="C148" i="1"/>
  <c r="H148" i="1"/>
  <c r="C149" i="1"/>
  <c r="H149" i="1"/>
  <c r="C150" i="1"/>
  <c r="H150" i="1"/>
  <c r="D151" i="1"/>
  <c r="E151" i="1"/>
  <c r="F151" i="1"/>
  <c r="G151" i="1"/>
  <c r="J151" i="1"/>
  <c r="K151" i="1"/>
  <c r="L151" i="1"/>
  <c r="C152" i="1"/>
  <c r="H152" i="1"/>
  <c r="C153" i="1"/>
  <c r="C154" i="1"/>
  <c r="H154" i="1"/>
  <c r="C155" i="1"/>
  <c r="H155" i="1"/>
  <c r="C156" i="1"/>
  <c r="H156" i="1"/>
  <c r="C157" i="1"/>
  <c r="H157" i="1"/>
  <c r="C158" i="1"/>
  <c r="H158" i="1"/>
  <c r="C159" i="1"/>
  <c r="H159" i="1"/>
  <c r="D160" i="1"/>
  <c r="E160" i="1"/>
  <c r="F160" i="1"/>
  <c r="G160" i="1"/>
  <c r="J160" i="1"/>
  <c r="K160" i="1"/>
  <c r="L160" i="1"/>
  <c r="C161" i="1"/>
  <c r="H161" i="1"/>
  <c r="C162" i="1"/>
  <c r="H162" i="1"/>
  <c r="C163" i="1"/>
  <c r="H163" i="1"/>
  <c r="C164" i="1"/>
  <c r="H164" i="1"/>
  <c r="E165" i="1"/>
  <c r="D166" i="1"/>
  <c r="D165" i="1" s="1"/>
  <c r="E166" i="1"/>
  <c r="F166" i="1"/>
  <c r="F165" i="1" s="1"/>
  <c r="G166" i="1"/>
  <c r="G165" i="1" s="1"/>
  <c r="J166" i="1"/>
  <c r="J165" i="1" s="1"/>
  <c r="K166" i="1"/>
  <c r="K165" i="1" s="1"/>
  <c r="L166" i="1"/>
  <c r="L165" i="1" s="1"/>
  <c r="C167" i="1"/>
  <c r="H167" i="1"/>
  <c r="C168" i="1"/>
  <c r="H168" i="1"/>
  <c r="C169" i="1"/>
  <c r="H169" i="1"/>
  <c r="C170" i="1"/>
  <c r="H170" i="1"/>
  <c r="C171" i="1"/>
  <c r="H171" i="1"/>
  <c r="C172" i="1"/>
  <c r="H172" i="1"/>
  <c r="D174" i="1"/>
  <c r="D175" i="1"/>
  <c r="E175" i="1"/>
  <c r="F175" i="1"/>
  <c r="G175" i="1"/>
  <c r="J175" i="1"/>
  <c r="K175" i="1"/>
  <c r="L175" i="1"/>
  <c r="C176" i="1"/>
  <c r="H176" i="1"/>
  <c r="C177" i="1"/>
  <c r="H177" i="1"/>
  <c r="C178" i="1"/>
  <c r="H178" i="1"/>
  <c r="D179" i="1"/>
  <c r="E179" i="1"/>
  <c r="E174" i="1" s="1"/>
  <c r="F179" i="1"/>
  <c r="G179" i="1"/>
  <c r="J179" i="1"/>
  <c r="K179" i="1"/>
  <c r="L179" i="1"/>
  <c r="C180" i="1"/>
  <c r="C181" i="1"/>
  <c r="H181" i="1"/>
  <c r="C182" i="1"/>
  <c r="H182" i="1"/>
  <c r="C183" i="1"/>
  <c r="H183" i="1"/>
  <c r="D184" i="1"/>
  <c r="E184" i="1"/>
  <c r="F184" i="1"/>
  <c r="G184" i="1"/>
  <c r="J184" i="1"/>
  <c r="K184" i="1"/>
  <c r="L184" i="1"/>
  <c r="C185" i="1"/>
  <c r="H185" i="1"/>
  <c r="C186" i="1"/>
  <c r="H186" i="1"/>
  <c r="D188" i="1"/>
  <c r="E188" i="1"/>
  <c r="F188" i="1"/>
  <c r="G188" i="1"/>
  <c r="I188" i="1"/>
  <c r="J188" i="1"/>
  <c r="K188" i="1"/>
  <c r="L188" i="1"/>
  <c r="C189" i="1"/>
  <c r="H189" i="1"/>
  <c r="C190" i="1"/>
  <c r="H190" i="1"/>
  <c r="D192" i="1"/>
  <c r="D191" i="1" s="1"/>
  <c r="E192" i="1"/>
  <c r="E191" i="1" s="1"/>
  <c r="F192" i="1"/>
  <c r="F191" i="1" s="1"/>
  <c r="F187" i="1" s="1"/>
  <c r="G192" i="1"/>
  <c r="G191" i="1" s="1"/>
  <c r="G187" i="1" s="1"/>
  <c r="J192" i="1"/>
  <c r="J191" i="1" s="1"/>
  <c r="J187" i="1" s="1"/>
  <c r="K192" i="1"/>
  <c r="K191" i="1" s="1"/>
  <c r="L192" i="1"/>
  <c r="L191" i="1" s="1"/>
  <c r="C193" i="1"/>
  <c r="H193" i="1"/>
  <c r="C197" i="1"/>
  <c r="H197" i="1"/>
  <c r="D198" i="1"/>
  <c r="D196" i="1" s="1"/>
  <c r="E198" i="1"/>
  <c r="E196" i="1" s="1"/>
  <c r="F198" i="1"/>
  <c r="F196" i="1" s="1"/>
  <c r="G198" i="1"/>
  <c r="G196" i="1" s="1"/>
  <c r="I198" i="1"/>
  <c r="J198" i="1"/>
  <c r="J196" i="1" s="1"/>
  <c r="K198" i="1"/>
  <c r="K196" i="1" s="1"/>
  <c r="L198" i="1"/>
  <c r="L196" i="1" s="1"/>
  <c r="C199" i="1"/>
  <c r="H199" i="1"/>
  <c r="C200" i="1"/>
  <c r="H200" i="1"/>
  <c r="C201" i="1"/>
  <c r="H201" i="1"/>
  <c r="C202" i="1"/>
  <c r="H202" i="1"/>
  <c r="C203" i="1"/>
  <c r="H203" i="1"/>
  <c r="D205" i="1"/>
  <c r="D204" i="1" s="1"/>
  <c r="E205" i="1"/>
  <c r="F205" i="1"/>
  <c r="G205" i="1"/>
  <c r="J205" i="1"/>
  <c r="K205" i="1"/>
  <c r="L205" i="1"/>
  <c r="C206" i="1"/>
  <c r="H206" i="1"/>
  <c r="C207" i="1"/>
  <c r="C208" i="1"/>
  <c r="H208" i="1"/>
  <c r="C209" i="1"/>
  <c r="H209" i="1"/>
  <c r="C210" i="1"/>
  <c r="H210" i="1"/>
  <c r="C211" i="1"/>
  <c r="H211" i="1"/>
  <c r="C212" i="1"/>
  <c r="H212" i="1"/>
  <c r="C213" i="1"/>
  <c r="H213" i="1"/>
  <c r="C214" i="1"/>
  <c r="H214" i="1"/>
  <c r="C215" i="1"/>
  <c r="H215" i="1"/>
  <c r="D216" i="1"/>
  <c r="E216" i="1"/>
  <c r="F216" i="1"/>
  <c r="G216" i="1"/>
  <c r="J216" i="1"/>
  <c r="K216" i="1"/>
  <c r="L216" i="1"/>
  <c r="C217" i="1"/>
  <c r="H217" i="1"/>
  <c r="C218" i="1"/>
  <c r="C219" i="1"/>
  <c r="H219" i="1"/>
  <c r="C220" i="1"/>
  <c r="H220" i="1"/>
  <c r="C221" i="1"/>
  <c r="H221" i="1"/>
  <c r="C222" i="1"/>
  <c r="H222" i="1"/>
  <c r="C223" i="1"/>
  <c r="H223" i="1"/>
  <c r="C224" i="1"/>
  <c r="H224" i="1"/>
  <c r="C225" i="1"/>
  <c r="H225" i="1"/>
  <c r="D226" i="1"/>
  <c r="C226" i="1" s="1"/>
  <c r="H226" i="1"/>
  <c r="D227" i="1"/>
  <c r="E227" i="1"/>
  <c r="F227" i="1"/>
  <c r="G227" i="1"/>
  <c r="I227" i="1"/>
  <c r="J227" i="1"/>
  <c r="K227" i="1"/>
  <c r="L227" i="1"/>
  <c r="C228" i="1"/>
  <c r="H228" i="1"/>
  <c r="C229" i="1"/>
  <c r="H229" i="1"/>
  <c r="C232" i="1"/>
  <c r="H232" i="1"/>
  <c r="D233" i="1"/>
  <c r="E233" i="1"/>
  <c r="F233" i="1"/>
  <c r="G233" i="1"/>
  <c r="J233" i="1"/>
  <c r="K233" i="1"/>
  <c r="L233" i="1"/>
  <c r="L231" i="1" s="1"/>
  <c r="C234" i="1"/>
  <c r="I233" i="1"/>
  <c r="D235" i="1"/>
  <c r="E235" i="1"/>
  <c r="F235" i="1"/>
  <c r="G235" i="1"/>
  <c r="J235" i="1"/>
  <c r="K235" i="1"/>
  <c r="L235" i="1"/>
  <c r="C236" i="1"/>
  <c r="H236" i="1"/>
  <c r="I235" i="1"/>
  <c r="C237" i="1"/>
  <c r="H237" i="1"/>
  <c r="D238" i="1"/>
  <c r="E238" i="1"/>
  <c r="F238" i="1"/>
  <c r="G238" i="1"/>
  <c r="J238" i="1"/>
  <c r="K238" i="1"/>
  <c r="L238" i="1"/>
  <c r="C239" i="1"/>
  <c r="H239" i="1"/>
  <c r="I238" i="1"/>
  <c r="C240" i="1"/>
  <c r="H240" i="1"/>
  <c r="C241" i="1"/>
  <c r="H241" i="1"/>
  <c r="C242" i="1"/>
  <c r="H242" i="1"/>
  <c r="C243" i="1"/>
  <c r="H243" i="1"/>
  <c r="C244" i="1"/>
  <c r="H244" i="1"/>
  <c r="C245" i="1"/>
  <c r="H245" i="1"/>
  <c r="D246" i="1"/>
  <c r="E246" i="1"/>
  <c r="F246" i="1"/>
  <c r="G246" i="1"/>
  <c r="J246" i="1"/>
  <c r="K246" i="1"/>
  <c r="L246" i="1"/>
  <c r="C247" i="1"/>
  <c r="I246" i="1"/>
  <c r="H246" i="1" s="1"/>
  <c r="C248" i="1"/>
  <c r="H248" i="1"/>
  <c r="C249" i="1"/>
  <c r="H249" i="1"/>
  <c r="C250" i="1"/>
  <c r="H250" i="1"/>
  <c r="D252" i="1"/>
  <c r="D251" i="1" s="1"/>
  <c r="E252" i="1"/>
  <c r="E251" i="1" s="1"/>
  <c r="F252" i="1"/>
  <c r="F251" i="1" s="1"/>
  <c r="G252" i="1"/>
  <c r="J252" i="1"/>
  <c r="J251" i="1" s="1"/>
  <c r="K252" i="1"/>
  <c r="K251" i="1" s="1"/>
  <c r="L252" i="1"/>
  <c r="L251" i="1" s="1"/>
  <c r="C253" i="1"/>
  <c r="I252" i="1"/>
  <c r="C254" i="1"/>
  <c r="H254" i="1"/>
  <c r="C255" i="1"/>
  <c r="H255" i="1"/>
  <c r="C256" i="1"/>
  <c r="H256" i="1"/>
  <c r="C257" i="1"/>
  <c r="H257" i="1"/>
  <c r="D259" i="1"/>
  <c r="E259" i="1"/>
  <c r="F259" i="1"/>
  <c r="F258" i="1" s="1"/>
  <c r="G259" i="1"/>
  <c r="J259" i="1"/>
  <c r="J258" i="1" s="1"/>
  <c r="K259" i="1"/>
  <c r="L259" i="1"/>
  <c r="C260" i="1"/>
  <c r="H260" i="1"/>
  <c r="C261" i="1"/>
  <c r="I259" i="1"/>
  <c r="C262" i="1"/>
  <c r="H262" i="1"/>
  <c r="D263" i="1"/>
  <c r="E263" i="1"/>
  <c r="F263" i="1"/>
  <c r="G263" i="1"/>
  <c r="J263" i="1"/>
  <c r="K263" i="1"/>
  <c r="K258" i="1" s="1"/>
  <c r="L263" i="1"/>
  <c r="C264" i="1"/>
  <c r="H264" i="1"/>
  <c r="C265" i="1"/>
  <c r="H265" i="1"/>
  <c r="C266" i="1"/>
  <c r="I263" i="1"/>
  <c r="C267" i="1"/>
  <c r="H267" i="1"/>
  <c r="C270" i="1"/>
  <c r="H270" i="1"/>
  <c r="D271" i="1"/>
  <c r="E271" i="1"/>
  <c r="F271" i="1"/>
  <c r="G271" i="1"/>
  <c r="J271" i="1"/>
  <c r="J269" i="1" s="1"/>
  <c r="K271" i="1"/>
  <c r="L271" i="1"/>
  <c r="C272" i="1"/>
  <c r="H272" i="1"/>
  <c r="C273" i="1"/>
  <c r="I271" i="1"/>
  <c r="C274" i="1"/>
  <c r="H274" i="1"/>
  <c r="D275" i="1"/>
  <c r="E275" i="1"/>
  <c r="F275" i="1"/>
  <c r="G275" i="1"/>
  <c r="G269" i="1" s="1"/>
  <c r="G268" i="1" s="1"/>
  <c r="I275" i="1"/>
  <c r="J275" i="1"/>
  <c r="K275" i="1"/>
  <c r="L275" i="1"/>
  <c r="C276" i="1"/>
  <c r="H276" i="1"/>
  <c r="C277" i="1"/>
  <c r="H277" i="1"/>
  <c r="C278" i="1"/>
  <c r="H278" i="1"/>
  <c r="D279" i="1"/>
  <c r="E279" i="1"/>
  <c r="F279" i="1"/>
  <c r="G279" i="1"/>
  <c r="J279" i="1"/>
  <c r="K279" i="1"/>
  <c r="L279" i="1"/>
  <c r="C280" i="1"/>
  <c r="H280" i="1"/>
  <c r="I279" i="1"/>
  <c r="D281" i="1"/>
  <c r="E281" i="1"/>
  <c r="F281" i="1"/>
  <c r="G281" i="1"/>
  <c r="G287" i="1" s="1"/>
  <c r="I281" i="1"/>
  <c r="J281" i="1"/>
  <c r="K281" i="1"/>
  <c r="L281" i="1"/>
  <c r="L287" i="1" s="1"/>
  <c r="C282" i="1"/>
  <c r="H282" i="1"/>
  <c r="C283" i="1"/>
  <c r="H283" i="1"/>
  <c r="D287" i="1"/>
  <c r="E287" i="1"/>
  <c r="I287" i="1"/>
  <c r="I286" i="1" s="1"/>
  <c r="D288" i="1"/>
  <c r="E288" i="1"/>
  <c r="F288" i="1"/>
  <c r="G288" i="1"/>
  <c r="I288" i="1"/>
  <c r="J288" i="1"/>
  <c r="K288" i="1"/>
  <c r="L288" i="1"/>
  <c r="C289" i="1"/>
  <c r="H289" i="1"/>
  <c r="C290" i="1"/>
  <c r="H290" i="1"/>
  <c r="C291" i="1"/>
  <c r="H291" i="1"/>
  <c r="C292" i="1"/>
  <c r="H292" i="1"/>
  <c r="C293" i="1"/>
  <c r="H293" i="1"/>
  <c r="C294" i="1"/>
  <c r="H294" i="1"/>
  <c r="C295" i="1"/>
  <c r="H295" i="1"/>
  <c r="C296" i="1"/>
  <c r="H296" i="1"/>
  <c r="J174" i="2" l="1"/>
  <c r="J173" i="2" s="1"/>
  <c r="J83" i="3"/>
  <c r="D187" i="1"/>
  <c r="L174" i="1"/>
  <c r="L173" i="1" s="1"/>
  <c r="F174" i="1"/>
  <c r="F173" i="1" s="1"/>
  <c r="C151" i="1"/>
  <c r="F130" i="1"/>
  <c r="E130" i="1"/>
  <c r="C104" i="1"/>
  <c r="E54" i="1"/>
  <c r="H43" i="1"/>
  <c r="F269" i="2"/>
  <c r="F268" i="2" s="1"/>
  <c r="E54" i="2"/>
  <c r="C281" i="3"/>
  <c r="F268" i="3"/>
  <c r="H271" i="3"/>
  <c r="E231" i="3"/>
  <c r="E204" i="3"/>
  <c r="G174" i="3"/>
  <c r="G173" i="3" s="1"/>
  <c r="H160" i="3"/>
  <c r="C160" i="3"/>
  <c r="C136" i="3"/>
  <c r="H112" i="3"/>
  <c r="F204" i="3"/>
  <c r="K204" i="1"/>
  <c r="G76" i="1"/>
  <c r="J54" i="1"/>
  <c r="J53" i="1" s="1"/>
  <c r="D54" i="1"/>
  <c r="C259" i="2"/>
  <c r="G204" i="2"/>
  <c r="G195" i="2" s="1"/>
  <c r="L204" i="2"/>
  <c r="C184" i="2"/>
  <c r="F174" i="2"/>
  <c r="D122" i="2"/>
  <c r="C122" i="2" s="1"/>
  <c r="C116" i="2"/>
  <c r="H112" i="2"/>
  <c r="C89" i="2"/>
  <c r="J54" i="2"/>
  <c r="J204" i="3"/>
  <c r="H184" i="3"/>
  <c r="L53" i="3"/>
  <c r="C58" i="3"/>
  <c r="H275" i="1"/>
  <c r="C233" i="1"/>
  <c r="C116" i="1"/>
  <c r="H112" i="1"/>
  <c r="C103" i="1"/>
  <c r="F76" i="1"/>
  <c r="F75" i="1" s="1"/>
  <c r="L21" i="1"/>
  <c r="G286" i="2"/>
  <c r="J269" i="2"/>
  <c r="J268" i="2" s="1"/>
  <c r="J258" i="2"/>
  <c r="K204" i="2"/>
  <c r="K195" i="2" s="1"/>
  <c r="E174" i="2"/>
  <c r="E173" i="2" s="1"/>
  <c r="H160" i="2"/>
  <c r="C144" i="2"/>
  <c r="C141" i="2"/>
  <c r="G54" i="2"/>
  <c r="J287" i="2"/>
  <c r="J286" i="2" s="1"/>
  <c r="E286" i="3"/>
  <c r="J269" i="3"/>
  <c r="K269" i="3"/>
  <c r="K258" i="3"/>
  <c r="C238" i="3"/>
  <c r="L231" i="3"/>
  <c r="H198" i="3"/>
  <c r="E187" i="3"/>
  <c r="H80" i="3"/>
  <c r="E195" i="3"/>
  <c r="K286" i="3"/>
  <c r="L130" i="3"/>
  <c r="L75" i="3" s="1"/>
  <c r="E76" i="3"/>
  <c r="C76" i="3" s="1"/>
  <c r="H288" i="3"/>
  <c r="C279" i="3"/>
  <c r="G269" i="3"/>
  <c r="G268" i="3" s="1"/>
  <c r="I269" i="3"/>
  <c r="H269" i="3" s="1"/>
  <c r="F231" i="3"/>
  <c r="C227" i="3"/>
  <c r="J195" i="3"/>
  <c r="H179" i="3"/>
  <c r="K173" i="3"/>
  <c r="C165" i="3"/>
  <c r="C144" i="3"/>
  <c r="C112" i="3"/>
  <c r="H89" i="3"/>
  <c r="G83" i="3"/>
  <c r="G187" i="3"/>
  <c r="L21" i="3"/>
  <c r="C288" i="3"/>
  <c r="I286" i="3"/>
  <c r="D287" i="3"/>
  <c r="D286" i="3" s="1"/>
  <c r="J268" i="3"/>
  <c r="C275" i="3"/>
  <c r="G231" i="3"/>
  <c r="G230" i="3" s="1"/>
  <c r="J231" i="3"/>
  <c r="L204" i="3"/>
  <c r="L195" i="3" s="1"/>
  <c r="L194" i="3" s="1"/>
  <c r="K187" i="3"/>
  <c r="C184" i="3"/>
  <c r="J130" i="3"/>
  <c r="D130" i="3"/>
  <c r="C103" i="3"/>
  <c r="L83" i="3"/>
  <c r="G76" i="3"/>
  <c r="G53" i="3"/>
  <c r="E21" i="3"/>
  <c r="F286" i="3"/>
  <c r="D204" i="3"/>
  <c r="D195" i="3" s="1"/>
  <c r="F130" i="3"/>
  <c r="K76" i="3"/>
  <c r="L287" i="3"/>
  <c r="L286" i="3" s="1"/>
  <c r="G287" i="3"/>
  <c r="G286" i="3" s="1"/>
  <c r="C246" i="3"/>
  <c r="C216" i="3"/>
  <c r="K204" i="3"/>
  <c r="K195" i="3" s="1"/>
  <c r="F195" i="3"/>
  <c r="J187" i="3"/>
  <c r="C188" i="3"/>
  <c r="C151" i="3"/>
  <c r="C141" i="3"/>
  <c r="E130" i="3"/>
  <c r="K83" i="3"/>
  <c r="C80" i="3"/>
  <c r="I286" i="2"/>
  <c r="G258" i="2"/>
  <c r="E21" i="2"/>
  <c r="L286" i="2"/>
  <c r="G269" i="2"/>
  <c r="G268" i="2" s="1"/>
  <c r="K258" i="2"/>
  <c r="C246" i="2"/>
  <c r="E231" i="2"/>
  <c r="G231" i="2"/>
  <c r="G230" i="2" s="1"/>
  <c r="G194" i="2" s="1"/>
  <c r="E187" i="2"/>
  <c r="K174" i="2"/>
  <c r="K173" i="2" s="1"/>
  <c r="C151" i="2"/>
  <c r="H136" i="2"/>
  <c r="E130" i="2"/>
  <c r="K130" i="2"/>
  <c r="H122" i="2"/>
  <c r="C95" i="2"/>
  <c r="L83" i="2"/>
  <c r="L76" i="2"/>
  <c r="C58" i="2"/>
  <c r="C55" i="2"/>
  <c r="C43" i="2"/>
  <c r="C22" i="2"/>
  <c r="G53" i="2"/>
  <c r="C288" i="2"/>
  <c r="C279" i="2"/>
  <c r="H275" i="2"/>
  <c r="L268" i="2"/>
  <c r="E258" i="2"/>
  <c r="C251" i="2"/>
  <c r="C238" i="2"/>
  <c r="L231" i="2"/>
  <c r="H227" i="2"/>
  <c r="H198" i="2"/>
  <c r="K187" i="2"/>
  <c r="C179" i="2"/>
  <c r="D174" i="2"/>
  <c r="D173" i="2" s="1"/>
  <c r="C173" i="2" s="1"/>
  <c r="H165" i="2"/>
  <c r="H151" i="2"/>
  <c r="C136" i="2"/>
  <c r="K83" i="2"/>
  <c r="C80" i="2"/>
  <c r="K54" i="2"/>
  <c r="K53" i="2" s="1"/>
  <c r="H43" i="2"/>
  <c r="H22" i="2"/>
  <c r="L21" i="2"/>
  <c r="E287" i="2"/>
  <c r="E286" i="2" s="1"/>
  <c r="H279" i="2"/>
  <c r="K269" i="2"/>
  <c r="K268" i="2" s="1"/>
  <c r="E269" i="2"/>
  <c r="E268" i="2" s="1"/>
  <c r="H238" i="2"/>
  <c r="C235" i="2"/>
  <c r="G174" i="2"/>
  <c r="G173" i="2" s="1"/>
  <c r="C160" i="2"/>
  <c r="G130" i="2"/>
  <c r="D130" i="2"/>
  <c r="C112" i="2"/>
  <c r="G83" i="2"/>
  <c r="D83" i="2"/>
  <c r="D76" i="2"/>
  <c r="J53" i="2"/>
  <c r="D54" i="2"/>
  <c r="G83" i="1"/>
  <c r="K27" i="1"/>
  <c r="H27" i="1" s="1"/>
  <c r="D286" i="1"/>
  <c r="H279" i="1"/>
  <c r="J268" i="1"/>
  <c r="D269" i="1"/>
  <c r="C263" i="1"/>
  <c r="L258" i="1"/>
  <c r="C246" i="1"/>
  <c r="H238" i="1"/>
  <c r="H235" i="1"/>
  <c r="F231" i="1"/>
  <c r="F230" i="1" s="1"/>
  <c r="C227" i="1"/>
  <c r="L204" i="1"/>
  <c r="L195" i="1" s="1"/>
  <c r="L187" i="1"/>
  <c r="C188" i="1"/>
  <c r="H144" i="1"/>
  <c r="K130" i="1"/>
  <c r="K83" i="1"/>
  <c r="K75" i="1" s="1"/>
  <c r="H116" i="1"/>
  <c r="L76" i="1"/>
  <c r="H67" i="1"/>
  <c r="C43" i="1"/>
  <c r="H28" i="1"/>
  <c r="H288" i="1"/>
  <c r="L286" i="1"/>
  <c r="G286" i="1"/>
  <c r="C279" i="1"/>
  <c r="K269" i="1"/>
  <c r="K268" i="1" s="1"/>
  <c r="H263" i="1"/>
  <c r="E258" i="1"/>
  <c r="C238" i="1"/>
  <c r="J231" i="1"/>
  <c r="J230" i="1" s="1"/>
  <c r="C235" i="1"/>
  <c r="K231" i="1"/>
  <c r="K230" i="1" s="1"/>
  <c r="E231" i="1"/>
  <c r="H227" i="1"/>
  <c r="K187" i="1"/>
  <c r="C184" i="1"/>
  <c r="C179" i="1"/>
  <c r="J174" i="1"/>
  <c r="J173" i="1" s="1"/>
  <c r="C175" i="1"/>
  <c r="C160" i="1"/>
  <c r="C141" i="1"/>
  <c r="J130" i="1"/>
  <c r="C136" i="1"/>
  <c r="C112" i="1"/>
  <c r="J83" i="1"/>
  <c r="C80" i="1"/>
  <c r="K76" i="1"/>
  <c r="L54" i="1"/>
  <c r="L53" i="1" s="1"/>
  <c r="F27" i="1"/>
  <c r="C27" i="1" s="1"/>
  <c r="C288" i="1"/>
  <c r="K286" i="1"/>
  <c r="E286" i="1"/>
  <c r="C281" i="1"/>
  <c r="C275" i="1"/>
  <c r="L269" i="1"/>
  <c r="L268" i="1" s="1"/>
  <c r="F269" i="1"/>
  <c r="F268" i="1" s="1"/>
  <c r="G258" i="1"/>
  <c r="D258" i="1"/>
  <c r="C252" i="1"/>
  <c r="G204" i="1"/>
  <c r="F204" i="1"/>
  <c r="J204" i="1"/>
  <c r="J195" i="1" s="1"/>
  <c r="J194" i="1" s="1"/>
  <c r="C205" i="1"/>
  <c r="C144" i="1"/>
  <c r="G130" i="1"/>
  <c r="C122" i="1"/>
  <c r="D83" i="1"/>
  <c r="D76" i="1"/>
  <c r="D75" i="1" s="1"/>
  <c r="C58" i="1"/>
  <c r="G21" i="1"/>
  <c r="I258" i="1"/>
  <c r="H258" i="1" s="1"/>
  <c r="H259" i="1"/>
  <c r="H252" i="1"/>
  <c r="I251" i="1"/>
  <c r="H251" i="1" s="1"/>
  <c r="F195" i="1"/>
  <c r="G75" i="1"/>
  <c r="E187" i="1"/>
  <c r="C187" i="1" s="1"/>
  <c r="C191" i="1"/>
  <c r="L194" i="1"/>
  <c r="D268" i="1"/>
  <c r="I269" i="1"/>
  <c r="H271" i="1"/>
  <c r="I231" i="1"/>
  <c r="H233" i="1"/>
  <c r="L230" i="1"/>
  <c r="E269" i="1"/>
  <c r="E268" i="1" s="1"/>
  <c r="G231" i="1"/>
  <c r="C77" i="1"/>
  <c r="H22" i="1"/>
  <c r="C233" i="2"/>
  <c r="H84" i="2"/>
  <c r="K27" i="2"/>
  <c r="C27" i="3"/>
  <c r="F21" i="3"/>
  <c r="H281" i="1"/>
  <c r="C271" i="1"/>
  <c r="H266" i="1"/>
  <c r="C259" i="1"/>
  <c r="H253" i="1"/>
  <c r="H247" i="1"/>
  <c r="H234" i="1"/>
  <c r="G195" i="1"/>
  <c r="C198" i="1"/>
  <c r="C196" i="1"/>
  <c r="I192" i="1"/>
  <c r="I184" i="1"/>
  <c r="H184" i="1" s="1"/>
  <c r="I166" i="1"/>
  <c r="I128" i="1"/>
  <c r="H129" i="1"/>
  <c r="H128" i="1" s="1"/>
  <c r="C95" i="1"/>
  <c r="C89" i="1"/>
  <c r="F83" i="1"/>
  <c r="J75" i="1"/>
  <c r="I58" i="1"/>
  <c r="H58" i="1" s="1"/>
  <c r="H59" i="1"/>
  <c r="K54" i="1"/>
  <c r="K53" i="1" s="1"/>
  <c r="C22" i="1"/>
  <c r="C287" i="1" s="1"/>
  <c r="C286" i="1" s="1"/>
  <c r="H281" i="2"/>
  <c r="C281" i="2"/>
  <c r="I271" i="2"/>
  <c r="H272" i="2"/>
  <c r="F204" i="2"/>
  <c r="F195" i="2" s="1"/>
  <c r="F194" i="2" s="1"/>
  <c r="H179" i="2"/>
  <c r="L174" i="2"/>
  <c r="L173" i="2" s="1"/>
  <c r="H166" i="2"/>
  <c r="D165" i="2"/>
  <c r="C165" i="2" s="1"/>
  <c r="C166" i="2"/>
  <c r="L130" i="2"/>
  <c r="I89" i="2"/>
  <c r="H89" i="2" s="1"/>
  <c r="H90" i="2"/>
  <c r="I77" i="2"/>
  <c r="H78" i="2"/>
  <c r="I89" i="1"/>
  <c r="H89" i="1" s="1"/>
  <c r="H90" i="1"/>
  <c r="H69" i="1"/>
  <c r="D67" i="1"/>
  <c r="C67" i="1" s="1"/>
  <c r="C69" i="1"/>
  <c r="G251" i="1"/>
  <c r="C251" i="1" s="1"/>
  <c r="I216" i="1"/>
  <c r="H216" i="1" s="1"/>
  <c r="H218" i="1"/>
  <c r="C216" i="1"/>
  <c r="E204" i="1"/>
  <c r="K195" i="1"/>
  <c r="D195" i="1"/>
  <c r="C192" i="1"/>
  <c r="H188" i="1"/>
  <c r="E173" i="1"/>
  <c r="I175" i="1"/>
  <c r="K174" i="1"/>
  <c r="K173" i="1" s="1"/>
  <c r="D173" i="1"/>
  <c r="C166" i="1"/>
  <c r="C165" i="1"/>
  <c r="I160" i="1"/>
  <c r="H160" i="1" s="1"/>
  <c r="H131" i="1"/>
  <c r="D130" i="1"/>
  <c r="C131" i="1"/>
  <c r="L83" i="1"/>
  <c r="E83" i="1"/>
  <c r="C84" i="1"/>
  <c r="I80" i="1"/>
  <c r="H80" i="1" s="1"/>
  <c r="H81" i="1"/>
  <c r="I55" i="1"/>
  <c r="H56" i="1"/>
  <c r="F53" i="1"/>
  <c r="C271" i="2"/>
  <c r="I196" i="1"/>
  <c r="H198" i="1"/>
  <c r="G174" i="1"/>
  <c r="G173" i="1" s="1"/>
  <c r="I95" i="1"/>
  <c r="H95" i="1" s="1"/>
  <c r="J52" i="1"/>
  <c r="H131" i="2"/>
  <c r="J287" i="1"/>
  <c r="J286" i="1" s="1"/>
  <c r="H273" i="1"/>
  <c r="H261" i="1"/>
  <c r="D231" i="1"/>
  <c r="I205" i="1"/>
  <c r="H207" i="1"/>
  <c r="I179" i="1"/>
  <c r="H179" i="1" s="1"/>
  <c r="H180" i="1"/>
  <c r="I151" i="1"/>
  <c r="H151" i="1" s="1"/>
  <c r="H136" i="1"/>
  <c r="L130" i="1"/>
  <c r="I122" i="1"/>
  <c r="H122" i="1" s="1"/>
  <c r="I103" i="1"/>
  <c r="H103" i="1" s="1"/>
  <c r="H105" i="1"/>
  <c r="H84" i="1"/>
  <c r="I77" i="1"/>
  <c r="H78" i="1"/>
  <c r="G54" i="1"/>
  <c r="G53" i="1" s="1"/>
  <c r="C55" i="1"/>
  <c r="E53" i="1"/>
  <c r="K21" i="1"/>
  <c r="F21" i="1"/>
  <c r="C21" i="1" s="1"/>
  <c r="H288" i="2"/>
  <c r="D269" i="2"/>
  <c r="C275" i="2"/>
  <c r="I263" i="2"/>
  <c r="H263" i="2" s="1"/>
  <c r="H265" i="2"/>
  <c r="H251" i="2"/>
  <c r="D231" i="2"/>
  <c r="K230" i="2"/>
  <c r="K194" i="2" s="1"/>
  <c r="I55" i="2"/>
  <c r="H56" i="2"/>
  <c r="H252" i="2"/>
  <c r="F231" i="2"/>
  <c r="F230" i="2" s="1"/>
  <c r="I231" i="2"/>
  <c r="H232" i="2"/>
  <c r="C227" i="2"/>
  <c r="C216" i="2"/>
  <c r="J204" i="2"/>
  <c r="J195" i="2" s="1"/>
  <c r="E204" i="2"/>
  <c r="C205" i="2"/>
  <c r="I196" i="2"/>
  <c r="C192" i="2"/>
  <c r="F191" i="2"/>
  <c r="F187" i="2" s="1"/>
  <c r="J130" i="2"/>
  <c r="I103" i="2"/>
  <c r="H103" i="2" s="1"/>
  <c r="H104" i="2"/>
  <c r="G76" i="2"/>
  <c r="C77" i="2"/>
  <c r="L53" i="2"/>
  <c r="I268" i="3"/>
  <c r="H192" i="3"/>
  <c r="D191" i="3"/>
  <c r="C192" i="3"/>
  <c r="C263" i="2"/>
  <c r="C252" i="2"/>
  <c r="I246" i="2"/>
  <c r="H246" i="2" s="1"/>
  <c r="J231" i="2"/>
  <c r="I216" i="2"/>
  <c r="H216" i="2" s="1"/>
  <c r="I205" i="2"/>
  <c r="I191" i="2"/>
  <c r="H191" i="2" s="1"/>
  <c r="H192" i="2"/>
  <c r="L187" i="2"/>
  <c r="H188" i="2"/>
  <c r="D187" i="2"/>
  <c r="C188" i="2"/>
  <c r="I175" i="2"/>
  <c r="H176" i="2"/>
  <c r="F173" i="2"/>
  <c r="C103" i="2"/>
  <c r="F83" i="2"/>
  <c r="L75" i="2"/>
  <c r="I69" i="2"/>
  <c r="D67" i="2"/>
  <c r="C67" i="2" s="1"/>
  <c r="C69" i="2"/>
  <c r="F54" i="2"/>
  <c r="F53" i="2" s="1"/>
  <c r="D21" i="2"/>
  <c r="I279" i="3"/>
  <c r="H279" i="3" s="1"/>
  <c r="H280" i="3"/>
  <c r="I144" i="3"/>
  <c r="H144" i="3" s="1"/>
  <c r="H145" i="3"/>
  <c r="I103" i="3"/>
  <c r="H103" i="3" s="1"/>
  <c r="H98" i="3"/>
  <c r="I95" i="3"/>
  <c r="H95" i="3" s="1"/>
  <c r="F54" i="3"/>
  <c r="F53" i="3" s="1"/>
  <c r="H153" i="1"/>
  <c r="H146" i="1"/>
  <c r="H143" i="1"/>
  <c r="H133" i="1"/>
  <c r="H124" i="1"/>
  <c r="H114" i="1"/>
  <c r="H71" i="1"/>
  <c r="H277" i="2"/>
  <c r="L258" i="2"/>
  <c r="L230" i="2" s="1"/>
  <c r="H259" i="2"/>
  <c r="D258" i="2"/>
  <c r="H247" i="2"/>
  <c r="H237" i="2"/>
  <c r="H233" i="2"/>
  <c r="L195" i="2"/>
  <c r="D196" i="2"/>
  <c r="C198" i="2"/>
  <c r="H184" i="2"/>
  <c r="C175" i="2"/>
  <c r="I144" i="2"/>
  <c r="H144" i="2" s="1"/>
  <c r="H141" i="2"/>
  <c r="C131" i="2"/>
  <c r="F130" i="2"/>
  <c r="H116" i="2"/>
  <c r="I95" i="2"/>
  <c r="H95" i="2" s="1"/>
  <c r="J83" i="2"/>
  <c r="J75" i="2" s="1"/>
  <c r="E83" i="2"/>
  <c r="C83" i="2" s="1"/>
  <c r="C84" i="2"/>
  <c r="I80" i="2"/>
  <c r="H80" i="2" s="1"/>
  <c r="H81" i="2"/>
  <c r="K76" i="2"/>
  <c r="K75" i="2" s="1"/>
  <c r="K284" i="2" s="1"/>
  <c r="I205" i="3"/>
  <c r="H206" i="3"/>
  <c r="E53" i="2"/>
  <c r="F27" i="2"/>
  <c r="K268" i="3"/>
  <c r="F258" i="3"/>
  <c r="F230" i="3" s="1"/>
  <c r="I246" i="3"/>
  <c r="H246" i="3" s="1"/>
  <c r="I238" i="3"/>
  <c r="H238" i="3" s="1"/>
  <c r="H239" i="3"/>
  <c r="K231" i="3"/>
  <c r="K230" i="3" s="1"/>
  <c r="G204" i="3"/>
  <c r="C205" i="3"/>
  <c r="C179" i="3"/>
  <c r="F174" i="3"/>
  <c r="F173" i="3" s="1"/>
  <c r="H119" i="3"/>
  <c r="I116" i="3"/>
  <c r="H116" i="3" s="1"/>
  <c r="I76" i="3"/>
  <c r="H77" i="3"/>
  <c r="I58" i="2"/>
  <c r="H58" i="2" s="1"/>
  <c r="H281" i="3"/>
  <c r="C271" i="3"/>
  <c r="E269" i="3"/>
  <c r="E268" i="3" s="1"/>
  <c r="J258" i="3"/>
  <c r="J230" i="3" s="1"/>
  <c r="E258" i="3"/>
  <c r="C258" i="3" s="1"/>
  <c r="C259" i="3"/>
  <c r="I235" i="3"/>
  <c r="H236" i="3"/>
  <c r="I227" i="3"/>
  <c r="H227" i="3" s="1"/>
  <c r="H228" i="3"/>
  <c r="I196" i="3"/>
  <c r="H197" i="3"/>
  <c r="F187" i="3"/>
  <c r="H178" i="3"/>
  <c r="I175" i="3"/>
  <c r="H139" i="3"/>
  <c r="I136" i="3"/>
  <c r="H136" i="3" s="1"/>
  <c r="I69" i="3"/>
  <c r="H69" i="3" s="1"/>
  <c r="H70" i="3"/>
  <c r="G21" i="2"/>
  <c r="C45" i="2"/>
  <c r="H275" i="3"/>
  <c r="H263" i="3"/>
  <c r="I258" i="3"/>
  <c r="H258" i="3" s="1"/>
  <c r="H259" i="3"/>
  <c r="H251" i="3"/>
  <c r="H252" i="3"/>
  <c r="D251" i="3"/>
  <c r="C251" i="3" s="1"/>
  <c r="C252" i="3"/>
  <c r="C235" i="3"/>
  <c r="L230" i="3"/>
  <c r="H233" i="3"/>
  <c r="D231" i="3"/>
  <c r="C233" i="3"/>
  <c r="I216" i="3"/>
  <c r="H216" i="3" s="1"/>
  <c r="H217" i="3"/>
  <c r="C196" i="3"/>
  <c r="H191" i="3"/>
  <c r="I187" i="3"/>
  <c r="H187" i="3" s="1"/>
  <c r="H188" i="3"/>
  <c r="I141" i="3"/>
  <c r="H141" i="3" s="1"/>
  <c r="H142" i="3"/>
  <c r="J174" i="3"/>
  <c r="J173" i="3" s="1"/>
  <c r="E174" i="3"/>
  <c r="E173" i="3" s="1"/>
  <c r="I166" i="3"/>
  <c r="K130" i="3"/>
  <c r="K75" i="3" s="1"/>
  <c r="I122" i="3"/>
  <c r="H122" i="3" s="1"/>
  <c r="F83" i="3"/>
  <c r="J76" i="3"/>
  <c r="C77" i="3"/>
  <c r="C69" i="3"/>
  <c r="I58" i="3"/>
  <c r="H58" i="3" s="1"/>
  <c r="I55" i="3"/>
  <c r="K53" i="3"/>
  <c r="E53" i="3"/>
  <c r="D53" i="3"/>
  <c r="C43" i="3"/>
  <c r="H22" i="3"/>
  <c r="H287" i="3" s="1"/>
  <c r="H286" i="3" s="1"/>
  <c r="D21" i="3"/>
  <c r="C22" i="3"/>
  <c r="C287" i="3" s="1"/>
  <c r="C286" i="3" s="1"/>
  <c r="D269" i="3"/>
  <c r="D174" i="3"/>
  <c r="I131" i="3"/>
  <c r="H132" i="3"/>
  <c r="D122" i="3"/>
  <c r="C122" i="3" s="1"/>
  <c r="I84" i="3"/>
  <c r="E83" i="3"/>
  <c r="I67" i="3"/>
  <c r="H67" i="3" s="1"/>
  <c r="J54" i="3"/>
  <c r="J53" i="3" s="1"/>
  <c r="C55" i="3"/>
  <c r="H43" i="3"/>
  <c r="K21" i="3"/>
  <c r="C263" i="3"/>
  <c r="H254" i="3"/>
  <c r="H248" i="3"/>
  <c r="C198" i="3"/>
  <c r="H186" i="3"/>
  <c r="L174" i="3"/>
  <c r="L173" i="3" s="1"/>
  <c r="I151" i="3"/>
  <c r="H151" i="3" s="1"/>
  <c r="H152" i="3"/>
  <c r="G130" i="3"/>
  <c r="C131" i="3"/>
  <c r="C116" i="3"/>
  <c r="D83" i="3"/>
  <c r="C84" i="3"/>
  <c r="F76" i="3"/>
  <c r="C67" i="3"/>
  <c r="C175" i="3"/>
  <c r="C166" i="3"/>
  <c r="H123" i="3"/>
  <c r="H113" i="3"/>
  <c r="H85" i="3"/>
  <c r="K27" i="3"/>
  <c r="L284" i="3" l="1"/>
  <c r="E75" i="3"/>
  <c r="J52" i="2"/>
  <c r="C258" i="2"/>
  <c r="C174" i="2"/>
  <c r="J230" i="2"/>
  <c r="C83" i="1"/>
  <c r="D75" i="2"/>
  <c r="C75" i="2" s="1"/>
  <c r="C130" i="2"/>
  <c r="E230" i="2"/>
  <c r="C130" i="3"/>
  <c r="F75" i="2"/>
  <c r="F284" i="2" s="1"/>
  <c r="C187" i="2"/>
  <c r="I130" i="2"/>
  <c r="H130" i="2" s="1"/>
  <c r="C130" i="1"/>
  <c r="J194" i="2"/>
  <c r="C83" i="3"/>
  <c r="C54" i="3"/>
  <c r="L284" i="2"/>
  <c r="C204" i="2"/>
  <c r="C54" i="2"/>
  <c r="E75" i="1"/>
  <c r="E52" i="1" s="1"/>
  <c r="J75" i="3"/>
  <c r="J284" i="3" s="1"/>
  <c r="C204" i="3"/>
  <c r="C21" i="3"/>
  <c r="K194" i="3"/>
  <c r="J52" i="3"/>
  <c r="K284" i="3"/>
  <c r="C191" i="2"/>
  <c r="E75" i="2"/>
  <c r="K52" i="2"/>
  <c r="E52" i="2"/>
  <c r="G75" i="2"/>
  <c r="G52" i="2" s="1"/>
  <c r="I258" i="2"/>
  <c r="H258" i="2" s="1"/>
  <c r="K284" i="1"/>
  <c r="F284" i="1"/>
  <c r="K194" i="1"/>
  <c r="J284" i="1"/>
  <c r="C76" i="1"/>
  <c r="L75" i="1"/>
  <c r="L52" i="1" s="1"/>
  <c r="L51" i="1" s="1"/>
  <c r="L285" i="1" s="1"/>
  <c r="C204" i="1"/>
  <c r="C258" i="1"/>
  <c r="J51" i="1"/>
  <c r="C54" i="1"/>
  <c r="I130" i="1"/>
  <c r="H130" i="1" s="1"/>
  <c r="E195" i="1"/>
  <c r="E194" i="1" s="1"/>
  <c r="D53" i="1"/>
  <c r="F194" i="1"/>
  <c r="E230" i="1"/>
  <c r="J194" i="3"/>
  <c r="F194" i="3"/>
  <c r="E284" i="1"/>
  <c r="H131" i="3"/>
  <c r="I130" i="3"/>
  <c r="H130" i="3" s="1"/>
  <c r="G195" i="3"/>
  <c r="C195" i="3" s="1"/>
  <c r="L194" i="2"/>
  <c r="H69" i="2"/>
  <c r="I67" i="2"/>
  <c r="H67" i="2" s="1"/>
  <c r="H268" i="3"/>
  <c r="H231" i="2"/>
  <c r="I204" i="1"/>
  <c r="H204" i="1" s="1"/>
  <c r="H205" i="1"/>
  <c r="L52" i="3"/>
  <c r="L51" i="3" s="1"/>
  <c r="D173" i="3"/>
  <c r="C173" i="3" s="1"/>
  <c r="C174" i="3"/>
  <c r="E52" i="3"/>
  <c r="E230" i="3"/>
  <c r="E194" i="3" s="1"/>
  <c r="D75" i="3"/>
  <c r="H175" i="2"/>
  <c r="I174" i="2"/>
  <c r="H196" i="2"/>
  <c r="C75" i="1"/>
  <c r="I83" i="1"/>
  <c r="H83" i="1" s="1"/>
  <c r="C231" i="1"/>
  <c r="D230" i="1"/>
  <c r="G284" i="2"/>
  <c r="D52" i="1"/>
  <c r="C53" i="1"/>
  <c r="C173" i="1"/>
  <c r="H77" i="2"/>
  <c r="I76" i="2"/>
  <c r="C287" i="2"/>
  <c r="C286" i="2" s="1"/>
  <c r="H287" i="1"/>
  <c r="H286" i="1" s="1"/>
  <c r="H231" i="1"/>
  <c r="I230" i="1"/>
  <c r="H230" i="1" s="1"/>
  <c r="C269" i="1"/>
  <c r="I83" i="3"/>
  <c r="H83" i="3" s="1"/>
  <c r="H84" i="3"/>
  <c r="C53" i="3"/>
  <c r="I204" i="2"/>
  <c r="H204" i="2" s="1"/>
  <c r="H205" i="2"/>
  <c r="C174" i="1"/>
  <c r="H271" i="2"/>
  <c r="I269" i="2"/>
  <c r="I165" i="1"/>
  <c r="H165" i="1" s="1"/>
  <c r="H166" i="1"/>
  <c r="K21" i="2"/>
  <c r="H27" i="2"/>
  <c r="H27" i="3"/>
  <c r="F75" i="3"/>
  <c r="F284" i="3" s="1"/>
  <c r="G75" i="3"/>
  <c r="G52" i="3" s="1"/>
  <c r="C269" i="3"/>
  <c r="D268" i="3"/>
  <c r="K52" i="3"/>
  <c r="I174" i="3"/>
  <c r="H175" i="3"/>
  <c r="H196" i="3"/>
  <c r="H235" i="3"/>
  <c r="I231" i="3"/>
  <c r="J284" i="2"/>
  <c r="L52" i="2"/>
  <c r="I187" i="2"/>
  <c r="H187" i="2" s="1"/>
  <c r="D230" i="2"/>
  <c r="C230" i="2" s="1"/>
  <c r="C231" i="2"/>
  <c r="G52" i="1"/>
  <c r="J50" i="1"/>
  <c r="J25" i="1"/>
  <c r="J21" i="1" s="1"/>
  <c r="J285" i="1"/>
  <c r="H196" i="1"/>
  <c r="C76" i="2"/>
  <c r="K52" i="1"/>
  <c r="K51" i="1" s="1"/>
  <c r="H192" i="1"/>
  <c r="I191" i="1"/>
  <c r="I83" i="2"/>
  <c r="H83" i="2" s="1"/>
  <c r="G230" i="1"/>
  <c r="G284" i="1" s="1"/>
  <c r="C268" i="1"/>
  <c r="I54" i="3"/>
  <c r="H55" i="3"/>
  <c r="I165" i="3"/>
  <c r="H165" i="3" s="1"/>
  <c r="H166" i="3"/>
  <c r="D230" i="3"/>
  <c r="C231" i="3"/>
  <c r="H76" i="3"/>
  <c r="C27" i="2"/>
  <c r="F21" i="2"/>
  <c r="C21" i="2" s="1"/>
  <c r="H205" i="3"/>
  <c r="I204" i="3"/>
  <c r="H204" i="3" s="1"/>
  <c r="D195" i="2"/>
  <c r="C196" i="2"/>
  <c r="F52" i="3"/>
  <c r="F51" i="3" s="1"/>
  <c r="C191" i="3"/>
  <c r="D187" i="3"/>
  <c r="C187" i="3" s="1"/>
  <c r="G51" i="2"/>
  <c r="D53" i="2"/>
  <c r="I54" i="2"/>
  <c r="H55" i="2"/>
  <c r="C269" i="2"/>
  <c r="D268" i="2"/>
  <c r="H77" i="1"/>
  <c r="I76" i="1"/>
  <c r="K51" i="2"/>
  <c r="K50" i="2" s="1"/>
  <c r="F52" i="1"/>
  <c r="H55" i="1"/>
  <c r="I54" i="1"/>
  <c r="I174" i="1"/>
  <c r="H175" i="1"/>
  <c r="C195" i="1"/>
  <c r="E195" i="2"/>
  <c r="H287" i="2"/>
  <c r="H286" i="2" s="1"/>
  <c r="I268" i="1"/>
  <c r="H269" i="1"/>
  <c r="C230" i="3" l="1"/>
  <c r="L51" i="2"/>
  <c r="F52" i="2"/>
  <c r="F51" i="2" s="1"/>
  <c r="F50" i="2" s="1"/>
  <c r="J51" i="2"/>
  <c r="L284" i="1"/>
  <c r="I75" i="3"/>
  <c r="H75" i="3" s="1"/>
  <c r="E284" i="3"/>
  <c r="L50" i="1"/>
  <c r="K51" i="3"/>
  <c r="E51" i="3"/>
  <c r="E50" i="3" s="1"/>
  <c r="J51" i="3"/>
  <c r="K285" i="2"/>
  <c r="I230" i="2"/>
  <c r="H230" i="2" s="1"/>
  <c r="F51" i="1"/>
  <c r="J50" i="3"/>
  <c r="J25" i="3"/>
  <c r="J21" i="3" s="1"/>
  <c r="I53" i="3"/>
  <c r="H54" i="3"/>
  <c r="E194" i="2"/>
  <c r="E51" i="2" s="1"/>
  <c r="E284" i="2"/>
  <c r="F50" i="1"/>
  <c r="F285" i="1"/>
  <c r="C268" i="2"/>
  <c r="D284" i="2"/>
  <c r="C53" i="2"/>
  <c r="D52" i="2"/>
  <c r="F50" i="3"/>
  <c r="F285" i="3"/>
  <c r="I195" i="3"/>
  <c r="I268" i="2"/>
  <c r="H269" i="2"/>
  <c r="I195" i="2"/>
  <c r="C75" i="3"/>
  <c r="L285" i="3"/>
  <c r="L50" i="3"/>
  <c r="E51" i="1"/>
  <c r="I53" i="2"/>
  <c r="H54" i="2"/>
  <c r="H268" i="1"/>
  <c r="I173" i="1"/>
  <c r="H173" i="1" s="1"/>
  <c r="H174" i="1"/>
  <c r="G50" i="2"/>
  <c r="G285" i="2"/>
  <c r="F285" i="2"/>
  <c r="H191" i="1"/>
  <c r="I187" i="1"/>
  <c r="H187" i="1" s="1"/>
  <c r="C268" i="3"/>
  <c r="D284" i="3"/>
  <c r="I75" i="2"/>
  <c r="H75" i="2" s="1"/>
  <c r="H76" i="2"/>
  <c r="C52" i="1"/>
  <c r="I173" i="2"/>
  <c r="H173" i="2" s="1"/>
  <c r="H174" i="2"/>
  <c r="G194" i="3"/>
  <c r="G51" i="3" s="1"/>
  <c r="G284" i="3"/>
  <c r="K50" i="1"/>
  <c r="K285" i="1"/>
  <c r="L50" i="2"/>
  <c r="L285" i="2"/>
  <c r="H174" i="3"/>
  <c r="I173" i="3"/>
  <c r="H173" i="3" s="1"/>
  <c r="C230" i="1"/>
  <c r="C284" i="1" s="1"/>
  <c r="D194" i="1"/>
  <c r="D51" i="1" s="1"/>
  <c r="I53" i="1"/>
  <c r="H54" i="1"/>
  <c r="I75" i="1"/>
  <c r="H75" i="1" s="1"/>
  <c r="H76" i="1"/>
  <c r="D194" i="2"/>
  <c r="C194" i="2" s="1"/>
  <c r="C195" i="2"/>
  <c r="D284" i="1"/>
  <c r="I195" i="1"/>
  <c r="I230" i="3"/>
  <c r="H231" i="3"/>
  <c r="D52" i="3"/>
  <c r="G194" i="1"/>
  <c r="G51" i="1" s="1"/>
  <c r="D194" i="3"/>
  <c r="J50" i="2" l="1"/>
  <c r="J25" i="2"/>
  <c r="K50" i="3"/>
  <c r="K285" i="3"/>
  <c r="E285" i="3"/>
  <c r="G50" i="1"/>
  <c r="G285" i="1"/>
  <c r="D50" i="1"/>
  <c r="C51" i="1"/>
  <c r="D285" i="1"/>
  <c r="G50" i="3"/>
  <c r="G285" i="3"/>
  <c r="D51" i="3"/>
  <c r="C52" i="3"/>
  <c r="E285" i="1"/>
  <c r="E50" i="1"/>
  <c r="H195" i="2"/>
  <c r="I194" i="2"/>
  <c r="H194" i="2" s="1"/>
  <c r="I52" i="3"/>
  <c r="H53" i="3"/>
  <c r="C194" i="3"/>
  <c r="H230" i="3"/>
  <c r="I284" i="3"/>
  <c r="H53" i="1"/>
  <c r="I52" i="1"/>
  <c r="C284" i="3"/>
  <c r="C284" i="2"/>
  <c r="E50" i="2"/>
  <c r="E285" i="2"/>
  <c r="J285" i="3"/>
  <c r="I194" i="1"/>
  <c r="H194" i="1" s="1"/>
  <c r="H195" i="1"/>
  <c r="H284" i="1" s="1"/>
  <c r="C194" i="1"/>
  <c r="I284" i="1"/>
  <c r="H53" i="2"/>
  <c r="I52" i="2"/>
  <c r="H268" i="2"/>
  <c r="I284" i="2"/>
  <c r="C52" i="2"/>
  <c r="D51" i="2"/>
  <c r="I194" i="3"/>
  <c r="H194" i="3" s="1"/>
  <c r="H195" i="3"/>
  <c r="J21" i="2" l="1"/>
  <c r="J285" i="2"/>
  <c r="H284" i="2"/>
  <c r="C285" i="1"/>
  <c r="C51" i="2"/>
  <c r="D50" i="2"/>
  <c r="C50" i="2" s="1"/>
  <c r="D285" i="2"/>
  <c r="C285" i="2" s="1"/>
  <c r="C51" i="3"/>
  <c r="D50" i="3"/>
  <c r="C50" i="3" s="1"/>
  <c r="D285" i="3"/>
  <c r="C285" i="3" s="1"/>
  <c r="I51" i="3"/>
  <c r="H52" i="3"/>
  <c r="C50" i="1"/>
  <c r="I51" i="1"/>
  <c r="H52" i="1"/>
  <c r="I51" i="2"/>
  <c r="H52" i="2"/>
  <c r="H284" i="3"/>
  <c r="I25" i="2" l="1"/>
  <c r="H51" i="2"/>
  <c r="I50" i="2"/>
  <c r="H50" i="2" s="1"/>
  <c r="I50" i="3"/>
  <c r="H50" i="3" s="1"/>
  <c r="H51" i="3"/>
  <c r="I25" i="3"/>
  <c r="I285" i="3" s="1"/>
  <c r="H285" i="3" s="1"/>
  <c r="H51" i="1"/>
  <c r="I25" i="1"/>
  <c r="I285" i="1" s="1"/>
  <c r="H285" i="1" s="1"/>
  <c r="I50" i="1"/>
  <c r="H50" i="1" s="1"/>
  <c r="H25" i="2" l="1"/>
  <c r="I21" i="2"/>
  <c r="H21" i="2" s="1"/>
  <c r="H25" i="3"/>
  <c r="I21" i="3"/>
  <c r="H21" i="3" s="1"/>
  <c r="I285" i="2"/>
  <c r="H285" i="2" s="1"/>
  <c r="I21" i="1"/>
  <c r="H21" i="1" s="1"/>
  <c r="H25" i="1"/>
</calcChain>
</file>

<file path=xl/sharedStrings.xml><?xml version="1.0" encoding="utf-8"?>
<sst xmlns="http://schemas.openxmlformats.org/spreadsheetml/2006/main" count="5480" uniqueCount="361">
  <si>
    <t>I.Kundziņa</t>
  </si>
  <si>
    <t>Galvenais grāmatvedis</t>
  </si>
  <si>
    <t>A.Grants</t>
  </si>
  <si>
    <t>Iestādes vadītājs</t>
  </si>
  <si>
    <t>*Stratēģiskā dokumenta nosaukums, kodu atšifrējums.</t>
  </si>
  <si>
    <t>Akcijas un cita līdzdalība komersantu pašu kapitālā neskaitot kopieguldījuma fonda akcijas</t>
  </si>
  <si>
    <t>F55 01 00 00</t>
  </si>
  <si>
    <t>Aizdevumi</t>
  </si>
  <si>
    <t>F40 01 00 00</t>
  </si>
  <si>
    <t>Saņemto ilgtermiņa aizņēmumu atmaksa</t>
  </si>
  <si>
    <t>F40 32 00 20</t>
  </si>
  <si>
    <t>Saņemtie ilgtermiņa aizņēmumi</t>
  </si>
  <si>
    <t>F40 32 00 10</t>
  </si>
  <si>
    <t>Saņemto vidēja termiņa aizņēmumu atmaksa</t>
  </si>
  <si>
    <t>F40 22 00 20</t>
  </si>
  <si>
    <t>Saņemtie vidēja termiņa aizņēmumi</t>
  </si>
  <si>
    <t>F40 22 00 10</t>
  </si>
  <si>
    <t>Saņemto īstermiņu aizņēmumu atmaksa</t>
  </si>
  <si>
    <t>F40 12 00 20</t>
  </si>
  <si>
    <t>Saņemtie īstermiņa aizņēmumi</t>
  </si>
  <si>
    <t>F40 12 00 10</t>
  </si>
  <si>
    <t>Aizņēmumi</t>
  </si>
  <si>
    <t>F40 02 00 00</t>
  </si>
  <si>
    <t>Naudas līdzekļi</t>
  </si>
  <si>
    <t>F21 01 00 00</t>
  </si>
  <si>
    <t>Finansēšana</t>
  </si>
  <si>
    <t>Ieņēmumu pārsniegums (+) vai deficīts (-)</t>
  </si>
  <si>
    <t>Kontrolsumma</t>
  </si>
  <si>
    <t>atgriežamie līdzekļi pašvaldības budžetam</t>
  </si>
  <si>
    <t>F22 01 00 20</t>
  </si>
  <si>
    <t>kases apgrozības līdzekļi</t>
  </si>
  <si>
    <t>F22 01 00 00</t>
  </si>
  <si>
    <t>Atlikums perioda beigās bankā, t.sk</t>
  </si>
  <si>
    <t>Pārējie pārskaitījumi ārvalstīm</t>
  </si>
  <si>
    <t>Starptautiskā sadarbība</t>
  </si>
  <si>
    <t>Pašvaldības iemaksa pašvaldību finanšu izlīdzināšanas fondā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</si>
  <si>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</si>
  <si>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atmaksa valsts budžetam par iepriekšējos gados saņemto, bet neizlietoto valsts budžeta transfertu uzturēšanas izdevumiem</t>
  </si>
  <si>
    <t>Pašvaldības  uzturēšanas izdevumu transferti uz valsts budžetu</t>
  </si>
  <si>
    <t>Pašvaldību uzturēšanas izdevumu transferti padotības iestādēm</t>
  </si>
  <si>
    <t>Pašvaldības speciālā budžeta uzturēšanas izdevumu transferts uz pašvaldības pamatbudžetu</t>
  </si>
  <si>
    <t>Pašvaldības pamatbudžeta uzturēšanas izdevumu transferts uz pašvaldības speciālo budžetu</t>
  </si>
  <si>
    <t>Pašvaldību uzturēšanas izdevumu iekšējie tranferti starp pašvaldības budžeta veidiem</t>
  </si>
  <si>
    <t>Pašvaldību  uzturēšanas izdevumu transferti citām pašvaldībām</t>
  </si>
  <si>
    <t>Pašvaldību  uzturēšanas izdevumu transferti</t>
  </si>
  <si>
    <t>Uzturēšanas izdevumu transferti, pašu resursu maksājumi, starptautiskā sadarbība</t>
  </si>
  <si>
    <t>Izsoles nodrošinājuma un citu maksājumu, kas saistīti ar dalību izsolēs, atmaksa</t>
  </si>
  <si>
    <t>Izdevumi brīvprātīgo iniciatīvu izpildei</t>
  </si>
  <si>
    <t>Naudas balvas</t>
  </si>
  <si>
    <t>Maksājumi iedzīvotājiem natūrā</t>
  </si>
  <si>
    <t>Maksājumi iedzīvotājiem natūrā, naudas balvas, izdevumi pašvaldību brīvprātīgo iniciatīvu izpildei</t>
  </si>
  <si>
    <t>Samaksa par pārējiem sociālajiem pakalpojumiem saskaņā ar pašvaldību saistošajiem noteikumiem</t>
  </si>
  <si>
    <t>Samaksa par ilgstošas sociālās aprūpes un sociālās rehabilitācijas institūciju sniegtajiem pakalpojumiem</t>
  </si>
  <si>
    <t>Samaksa par aprūpi mājās</t>
  </si>
  <si>
    <t>Pašvaldības pirktie sociālie pakalpojumi  iedzīvotājiem</t>
  </si>
  <si>
    <t>Pārējie klasifikācijā neminētie maksājumi iedzīvotājiem natūrā un kompensācijas</t>
  </si>
  <si>
    <t>Dzīvokļa pabalsti natūrā</t>
  </si>
  <si>
    <t>Atbalsta pasākumi un kompensācijas natūrā</t>
  </si>
  <si>
    <t>Sociālās garantijas bāreņiem un audžuģimenēm natūrā</t>
  </si>
  <si>
    <t>Pašvaldības vienreizējie pabalsti natūrā ārkārtas situācijā</t>
  </si>
  <si>
    <t>Pabalsti ēdināšanai natūrā</t>
  </si>
  <si>
    <t>Pašvaldību sociālāpalīdzība iedzīvotājiem natūrā</t>
  </si>
  <si>
    <t>Sociālie pabalsti natūrā</t>
  </si>
  <si>
    <t>Pārējie klasifikācijā neminētie no valsts un pašvaldību budžeta veiktie maksājumi iedzīvotājiem naudā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</si>
  <si>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</si>
  <si>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Transporta izdevumu kompensācijas</t>
  </si>
  <si>
    <t>Stipendijas</t>
  </si>
  <si>
    <t>Valsts un pašvaldību budžeta maksājumi</t>
  </si>
  <si>
    <t>Dzīvokļa pabalsti naudā</t>
  </si>
  <si>
    <t>Pabalsts garantētā minimālā ienākumu līmeņa nodrošināšanai naudā</t>
  </si>
  <si>
    <t>Pārējā sociālā palīdzība  naudā</t>
  </si>
  <si>
    <t>Sociālās garantijas bāreņiem un audžuģimenēm naudā</t>
  </si>
  <si>
    <t>Pašvaldību vienreizējie pabalsti naudā ārkārtas situācijā</t>
  </si>
  <si>
    <t>Pabalsti ēdināšanai naudā</t>
  </si>
  <si>
    <t>Pabalsti veselības aprūpei naudā</t>
  </si>
  <si>
    <t>Pašvaldību sociālā palīdzība iedzīvotājiem naudā</t>
  </si>
  <si>
    <t>Bezdarbnieku stipendija</t>
  </si>
  <si>
    <t>Bezdarbnieku pabalsts</t>
  </si>
  <si>
    <t>Valsts un pašvaldību nodarbinātības pabalsti naudā</t>
  </si>
  <si>
    <t>Pārējie valsts pabalsti un kompensācijas</t>
  </si>
  <si>
    <t>Valsts sociālie pabalsti naudā</t>
  </si>
  <si>
    <t>Valsts sociālās apdrošināšanas pabalsti naudā</t>
  </si>
  <si>
    <t>Pensijas un sociālie pabalsti naudā</t>
  </si>
  <si>
    <t>Sociālie pabalsti</t>
  </si>
  <si>
    <t>Ilgtermiņa ieguldījumi nomātajos pamatlīdzekļos</t>
  </si>
  <si>
    <t>Pārējie bioloģiskie un lauksaimniecības aktīvi</t>
  </si>
  <si>
    <t>Bioloģiskie un pazemes aktīvi</t>
  </si>
  <si>
    <t>Kapitālais remonts un rekonstrukcija</t>
  </si>
  <si>
    <t>Pamatlīdzekļu izveidošana un nepabeigtā būvniecība</t>
  </si>
  <si>
    <t>Pārējie iepriekš neklasificētie pamatlīdzekļi</t>
  </si>
  <si>
    <t>Datortehnika, sakaru un cita biroja tehnika</t>
  </si>
  <si>
    <t>Citas vērtslietas</t>
  </si>
  <si>
    <t>Antīkie un citi mākslas priekšmeti</t>
  </si>
  <si>
    <t>Izklaides, literārie un mākslas oriģināldarbi</t>
  </si>
  <si>
    <t>Bibliotēku krājumi</t>
  </si>
  <si>
    <t>Saimniecības pamatlīdzekļi</t>
  </si>
  <si>
    <t>Transportlīdzekļi</t>
  </si>
  <si>
    <t>Pārējie pamatlīdzekļi</t>
  </si>
  <si>
    <t>Tehnoloģiskās iekārtas un mašīnas</t>
  </si>
  <si>
    <t>Pārējais nekustamais īpašums</t>
  </si>
  <si>
    <t>Celtnes un būves</t>
  </si>
  <si>
    <t>Pārējā zeme</t>
  </si>
  <si>
    <t>Atpūtai un izklaidei izmantojamā zeme</t>
  </si>
  <si>
    <t>Kultivētā zeme</t>
  </si>
  <si>
    <t>Zeme zem ēkām un būvēm</t>
  </si>
  <si>
    <t>Transporta būves</t>
  </si>
  <si>
    <t>Nedzīvojamās ēkas</t>
  </si>
  <si>
    <t>Dzīvojamās ēkas</t>
  </si>
  <si>
    <t>Zeme, ēkas un būves</t>
  </si>
  <si>
    <t>Pamatlīdzekļi</t>
  </si>
  <si>
    <t>Kapitālsabiedrību iegādes rezultātā iegūtā nemateriālā vērtība</t>
  </si>
  <si>
    <t>Nemateriālo ieguldījumu izveidošana</t>
  </si>
  <si>
    <t>Pārējie nemateriālie ieguldījumi</t>
  </si>
  <si>
    <t>Pārējās licences, koncesijas un patenti, preču zīmes un tamlīdzīgas tiesības</t>
  </si>
  <si>
    <t>Datorprogrammas</t>
  </si>
  <si>
    <t>Licences, koncesijas un patenti, preču zīmes un līdzīgas tiesības</t>
  </si>
  <si>
    <t>Attīstības pasākumi un programmas</t>
  </si>
  <si>
    <t>Nemateriālie ieguldījumi</t>
  </si>
  <si>
    <t>Pamatkapitāla veidošana</t>
  </si>
  <si>
    <t>Izdevumi kapitālieguldījumiem - kopā</t>
  </si>
  <si>
    <t>Budžeta iestāžu procenta maksājumi Valsts kasei, izņemot valsts sociālās apdrošināšanas speciālo budžetu</t>
  </si>
  <si>
    <t>Budžeta iestāžu procentu maksājumi Valsts kasei</t>
  </si>
  <si>
    <t>Pārējie procentu maksājumi</t>
  </si>
  <si>
    <t>Budžeta iestāžu līzinga procentu maksājumi</t>
  </si>
  <si>
    <t>Procentu maksājumi iekšzemes finanšu institūcijām par aizņēmumiem un vērtspapīriem</t>
  </si>
  <si>
    <t>Procentu maksājumi iekšzemes kredītiestādēm</t>
  </si>
  <si>
    <t>Procentu izdevumi</t>
  </si>
  <si>
    <t>Citas ražošanas 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</si>
  <si>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</si>
  <si>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Subsīdijas komersantiem sabiedriskā transporta pakalpojumu nodrošināšanai (par pasažieru regulārajiem pārvadājumiem)</t>
  </si>
  <si>
    <t>Atmaksa biedrībām un nodibinājumiem par Eiropas Savienības politiku instrumentu un pārējās ārvalstu finanšu palīdzības projektu (pasākumu) īstenošanu</t>
  </si>
  <si>
    <t>Atmaksa komersantiem, ostām un speciālajām ekonomiskajām zonām par Eiropas Savienības politiku instrumentu un pārējās ārvalstu finanšu palīdzības projektu (pasākumu) īstenošanu</t>
  </si>
  <si>
    <t>Subsīdijas un dotācijas komersantiem, ostām un speciālajām ekonomiskajām zonām Eiropas Savienības politiku instrumentu un pārējās ārvalstu finanšu palīdzības līdzfinansētajiem projektiem (pasākumiem)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</si>
  <si>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</si>
  <si>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</si>
  <si>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Valsts un pašvaldību budžeta dotācija biedrībām un nodibinājumiem</t>
  </si>
  <si>
    <t>Valsts un pašvaldību budžeta dotācija komersantiem, ostām un speciālajām ekonomiskajām zonām</t>
  </si>
  <si>
    <t>Valsts un pašvaldību budžeta dotācija valsts un pašvaldību komersantiem</t>
  </si>
  <si>
    <t>Valsts un pašvaldību budžeta dotācija komersantiem, biedrībām un nodibinājumiem un fiziskām personām</t>
  </si>
  <si>
    <t>Subsīdijas un dotācijas komersantiem, biedrībām un nodibinājumiem</t>
  </si>
  <si>
    <t>Subsīdijas un dotācijas</t>
  </si>
  <si>
    <t>Pakalpojumi, kurus budžeta iestādes apmaksā noteikto funkciju ietvaros, kas nav iestādes administratīvie izdevumi</t>
  </si>
  <si>
    <t>Budžeta iestāžu naudas sodu maksājumi</t>
  </si>
  <si>
    <t>Pārējie budžeta iestāžu pārskaitītie nodokļi un nodevas</t>
  </si>
  <si>
    <t>Budžeta iestāžu dabas resursu nodokļa maksājumi</t>
  </si>
  <si>
    <t>Budžeta iestāžu nekustamā īpašuma nodokļa (t.sk. zemes nodokļa parāda) maksājumi budžetā</t>
  </si>
  <si>
    <t>Budžeta iestāžu pievienotās vērtības nodokļa maksājumi</t>
  </si>
  <si>
    <t>Budžeta iestāžu nodokļu maksājumi</t>
  </si>
  <si>
    <t>Budžeta iestāžu nodokļu, nodevu un naudas sodu maksājumi</t>
  </si>
  <si>
    <t>Izdevumi periodikas iegādei</t>
  </si>
  <si>
    <t>Pārējās preces</t>
  </si>
  <si>
    <t>Pārējie specifiskas lietošanas materiāli un inventārs</t>
  </si>
  <si>
    <t>Munīcija</t>
  </si>
  <si>
    <t>Specifiskie materiāli un inventārs</t>
  </si>
  <si>
    <t>Mācību līdzekļi un materiāli</t>
  </si>
  <si>
    <t>Pārējie valsts un pašvaldību aprūpē un apgādē esošo personu uzturēšanas izdevumi, kuri nav minēti citos koda 2360 apakškodos</t>
  </si>
  <si>
    <t>Apdrošināšanas izdevumi veselības, dzīvības un nelaimes gadījumu apdrošināšanai</t>
  </si>
  <si>
    <t>Uzturdevas kompensācija naudā</t>
  </si>
  <si>
    <t>Formas tērpi un speciālais apģērbs</t>
  </si>
  <si>
    <t>Ēdināšanas izdevumi</t>
  </si>
  <si>
    <t>Virtuves inventārs, trauki un galda piederumi</t>
  </si>
  <si>
    <t>Mīkstais inventārs</t>
  </si>
  <si>
    <t>Valsts un pašvaldību aprūpē un apgādē esošo personu uzturēšana</t>
  </si>
  <si>
    <t>Pārējās kārtējo remontu materiālu izmaksas</t>
  </si>
  <si>
    <t>Datortehnikas remonta un uzturēšanas materiāli</t>
  </si>
  <si>
    <t>Transportlīdzekļu uzturēšana un remontmateriāli</t>
  </si>
  <si>
    <t>Elektroiekārtu remonta un uzturēšanas materiāli</t>
  </si>
  <si>
    <t>Saimniecības materiāli</t>
  </si>
  <si>
    <t>Remontmateriāli</t>
  </si>
  <si>
    <t>Kārtējā remonta un iestāžu uzturēšanas materiāli</t>
  </si>
  <si>
    <t>Medicīnas instrumenti, laboratorijas dzīvnieki un to uzturēšana</t>
  </si>
  <si>
    <t>Zāles, ķimikālijas, laboratorijas preces</t>
  </si>
  <si>
    <t>Zāles, ķimikālijas, laboratorijas preces, medicīniskās ierīces, med.instrumenti, laboratorijas dzīvnieki un to uzturēšana</t>
  </si>
  <si>
    <t>Materiāli un izejvielas palīgražošanai</t>
  </si>
  <si>
    <t>Pārējie enerģētiskie materiāli</t>
  </si>
  <si>
    <t>Degviela</t>
  </si>
  <si>
    <t>Kurināmais</t>
  </si>
  <si>
    <t>Kurināmais un enerģētiskie  materiāli</t>
  </si>
  <si>
    <t>Izdevumi par precēm iestādes administratīvās darbības nodrošināšanai</t>
  </si>
  <si>
    <t>Spectērpi</t>
  </si>
  <si>
    <t>Inventārs</t>
  </si>
  <si>
    <t xml:space="preserve">Biroja preces </t>
  </si>
  <si>
    <t>Izdevumi par precēm iestādes darbības nodrošināšanai</t>
  </si>
  <si>
    <t>Krājumi, materiāli, energoresursi, preces, biroja preces un inventārs, kurus neuzskaita kodā 5000</t>
  </si>
  <si>
    <t>Maksājumi par pašvaldību parāda apkalpošanu</t>
  </si>
  <si>
    <t>Maksājumi par sniegtajiem finanšu pakalpojumiem</t>
  </si>
  <si>
    <t>Pārējie iepriekš neklasificētie pakalpojumu veidi</t>
  </si>
  <si>
    <t>Iestādes iekšējo kolektīvo pasākumu organizēšanas izdevumi</t>
  </si>
  <si>
    <t>Izdevumi juridiskās palīdzības sniedzējiem un zvērinātiem tiesu izpildītājiem</t>
  </si>
  <si>
    <t>Pašvaldību līdzekļi neparedzētiem gadījumiem</t>
  </si>
  <si>
    <t>Izdevumi par tiesvedības darbiem</t>
  </si>
  <si>
    <t>Citi pakalpojumi</t>
  </si>
  <si>
    <t>Pārējā noma</t>
  </si>
  <si>
    <t>Iekārtu, aparatūras un inventāra īre un noma</t>
  </si>
  <si>
    <t>Zemes noma</t>
  </si>
  <si>
    <t>Transportlīdzekļu noma</t>
  </si>
  <si>
    <t>Ēku, telpu īre un noma</t>
  </si>
  <si>
    <t>Īre un noma</t>
  </si>
  <si>
    <t>Pārējie informācijas tehnoloģiju pakalpojumi</t>
  </si>
  <si>
    <t>Informācijas sistēmas licenču nomas izdevumi</t>
  </si>
  <si>
    <t>Informācijas sistēmas uzturēšana</t>
  </si>
  <si>
    <t>Informācijas tehnoloģijas pakalpojumi</t>
  </si>
  <si>
    <t>Pārējie remontdarbu un iestāžu uzturēšanas pakalpojumi</t>
  </si>
  <si>
    <t>Profesionālās darbības civiltiesiskās apdrošināšanas izdevumi</t>
  </si>
  <si>
    <t>Apdrošināšanas izdevumi</t>
  </si>
  <si>
    <t>Autoceļu un ielu pārvaldīšana un uzturēšana</t>
  </si>
  <si>
    <t>Nekustamā īpašuma uzturēšana</t>
  </si>
  <si>
    <t>Iekārtas, inventāra un aparatūras remonts, tehniskā apkalpošana</t>
  </si>
  <si>
    <t>Transportlīdzekļu uzturēšana un remonts</t>
  </si>
  <si>
    <t>Ēku, būvju un telpu kārtējais remonts</t>
  </si>
  <si>
    <t>Remontdarbi un iestāžu uzturēšanas pakalpojumi (izņemot kapitālo remontu)</t>
  </si>
  <si>
    <t xml:space="preserve">Pārējie iestādes administratīvie izdevumi </t>
  </si>
  <si>
    <t>Bankas komisija, pakalpojumi</t>
  </si>
  <si>
    <t>Izdevumi par saņemtajiem apmācību pakalpojumiem</t>
  </si>
  <si>
    <t>Normatīvajos aktos noteiktie darba devēja veselības izdevumi darba ņēmējiem</t>
  </si>
  <si>
    <t>Izdevumi par transporta pakalpojumiem</t>
  </si>
  <si>
    <t>Auditoru, tulku pakalpojumi, izdevumi par iestāžu pasūtītajiem pētījumiem</t>
  </si>
  <si>
    <t>Administratīvie izdevumi un sabiedriskās attiecības</t>
  </si>
  <si>
    <t>Iestādes administratīvie izdevumi un ar iestādes darbības nodrošināšanu saistītie izdevumi</t>
  </si>
  <si>
    <t>Izdevumi par pārējiem komunālajiem pakalpojumiem</t>
  </si>
  <si>
    <t>Izdevumi par atkritumu savākšanu, izvešanu no apdzīvotām vietām un teritorijām ārpus apdzīvotām vietām un utilizāciju</t>
  </si>
  <si>
    <t>Izdevumi par elektroenerģiju</t>
  </si>
  <si>
    <t>Izdevumi par ūdeni un kanalizāciju</t>
  </si>
  <si>
    <t>Izdevumi par apkuri</t>
  </si>
  <si>
    <t>Izdevumi par komunālajiem pakalpojumiem</t>
  </si>
  <si>
    <t>Pārējie sakaru pakalpojumi</t>
  </si>
  <si>
    <t>Mobilā telefona abonēšanas maksas un sarunu apmaksa</t>
  </si>
  <si>
    <t>Telefona abonēšanas maksa, vietējo un tālsarunu apmaksa, interneta pakalpojumu sniedzēju apmaksa</t>
  </si>
  <si>
    <t>Valsts nozīmes datu pārraides tīkla pakalpojumi</t>
  </si>
  <si>
    <t>Pasta, telefona un citi sakaru pakalpojumi</t>
  </si>
  <si>
    <t>Pakalpojumi</t>
  </si>
  <si>
    <t>Pārējie komandējumu un darba braucienu izdevumi</t>
  </si>
  <si>
    <t>Dienas nauda</t>
  </si>
  <si>
    <t xml:space="preserve">Ārvalstu mācību, darba un dienesta komandējumi, darba braucieni </t>
  </si>
  <si>
    <t>Iekšzemes mācību, darba un dienesta komandējumi, darba braucieni</t>
  </si>
  <si>
    <t>Mācību, darba un dienesta komandējumi, darba braucieni</t>
  </si>
  <si>
    <t>Preces un pakalpojumi</t>
  </si>
  <si>
    <t>Darba devēja pabalsti un kompensācijas, no kā neaprēķina iedzīvotāju ienākuma nodokli un valsts sociālās apdrošināšanas obligātās iemaksas</t>
  </si>
  <si>
    <t>Darba devēja izdevumi veselības, dzīvības un nelaimes gadījumu apdrošināšanai</t>
  </si>
  <si>
    <t>Uzturdevas kompensācija</t>
  </si>
  <si>
    <t>Mācību maksas kompensācija</t>
  </si>
  <si>
    <t>Darba devēja pabalsti un kompensācijas, no kuriem aprēķina iedzīvotāju ienākuma nodokli un valsts sociālās apdrošināšanas obligātās iemaksas</t>
  </si>
  <si>
    <t>Darba devēja pabalsti, kompensācijas un citi maksājumi</t>
  </si>
  <si>
    <t>Darba devēja valsts sociālās apdrošin. obligātās iemaksas</t>
  </si>
  <si>
    <t>Darba devēja valsts soc. apdroš. obl. iemaksas, sociāla rakstura pabalsti un kompensācijas</t>
  </si>
  <si>
    <t>Atalgojums fiziskajām personām uz tiesiskās attiecības regulējošu dokumentu pamata</t>
  </si>
  <si>
    <t>Citas normatīvajos aktos noteiktās piemaksas, kas nav iepriekš klasificētas</t>
  </si>
  <si>
    <t>Prēmijas un naudas balvas</t>
  </si>
  <si>
    <t>Piemaksa par papildu darbu</t>
  </si>
  <si>
    <t>Piemaksa par personisko darba ieguldījumu un darba kvalitāti</t>
  </si>
  <si>
    <t>Piemaksa par darbu īpašos apstākļos, speciālās piemaksas</t>
  </si>
  <si>
    <t>Samaksa par virsstundu darbu un darbu svētku dienās</t>
  </si>
  <si>
    <t>Piemaksa par nakts darbu</t>
  </si>
  <si>
    <t>Piemaksas un prēmijas un naudas balvas</t>
  </si>
  <si>
    <t>Pārējo darbinieku mēnešalga (darba alga)</t>
  </si>
  <si>
    <t>Deputātu mēnešalga</t>
  </si>
  <si>
    <t>Mēnešalga</t>
  </si>
  <si>
    <t xml:space="preserve">Atalgojums  </t>
  </si>
  <si>
    <t>Atlīdzība</t>
  </si>
  <si>
    <t>Uzturēšanas izdevumi kopā (1000; 2000; 3000; 4000)</t>
  </si>
  <si>
    <t>Izdevumi (uzturēšanas izdevumi+izdevumi kapitālieguldījumiem)</t>
  </si>
  <si>
    <t>Izdevumi pavisam kopā, t.sk.</t>
  </si>
  <si>
    <t xml:space="preserve">  I I     IZDEVUMI</t>
  </si>
  <si>
    <t>X</t>
  </si>
  <si>
    <t>Fizisko personu ziedojumi un dāvinājumi naudā</t>
  </si>
  <si>
    <t>Juridisku personu ziedojumi un dāvinājumi naudā</t>
  </si>
  <si>
    <t>Saņemtie ziedojumi un dāvinājumi</t>
  </si>
  <si>
    <t>Pārējie iepriekš neklasificētie pašu ieņēmumi</t>
  </si>
  <si>
    <t>Citi iepriekš neklasificētie pašu ieņēmumi</t>
  </si>
  <si>
    <t>Pārējie šajā klasifikācijā iepriekš neklasificētie ieņēmumi</t>
  </si>
  <si>
    <t>Citi ieņēmumi par maksas pakalpojumiem</t>
  </si>
  <si>
    <t>Ieņēmumi par projektu realizāciju</t>
  </si>
  <si>
    <t>Ieņēmumi par biļešu realizāciju</t>
  </si>
  <si>
    <t>Maksa par personu uzturēšanos sociālās aprūpes iestādēs</t>
  </si>
  <si>
    <t>Ieņēmumi par pārējiem budžeta iestāžu maksas pakalpojumiem</t>
  </si>
  <si>
    <t>Ieņēmumi no kustamā īpašuma iznomāšanas</t>
  </si>
  <si>
    <t>Ieņēmumi par nomu</t>
  </si>
  <si>
    <t>Ieņēmumi par nomu un īri</t>
  </si>
  <si>
    <t>Ieņēmumi par pārējo dokumentu izsniegšanu un pārēejiem kancelejas pakalpojumiem</t>
  </si>
  <si>
    <t>Ieņēmumi par dokumentu izsniegšanu un kancelejas pakalpojumiem</t>
  </si>
  <si>
    <t>Pārējie ieņēmumi par izglītības pakalpojumiem</t>
  </si>
  <si>
    <t>Ieņēmumi no vecāku maksām</t>
  </si>
  <si>
    <t>Mācību maksa</t>
  </si>
  <si>
    <t>Maksa par izglītības pakalpojumiem</t>
  </si>
  <si>
    <t>Ieņēmumi no budžeta iestāžu sniegtajiem maksas pakalpojumiem</t>
  </si>
  <si>
    <t>Ieņēmumi no citiem avotiem saskaņā ar noslēgtajiem līgumiem</t>
  </si>
  <si>
    <t>Pašvaldības iestāžu saņemtie transferti no augstākas iestādes</t>
  </si>
  <si>
    <t>F22010000 bankā</t>
  </si>
  <si>
    <t>F21010000   kasē</t>
  </si>
  <si>
    <t>Atlikums gada sākumā, t.sk:</t>
  </si>
  <si>
    <t>Ieņēmumi pavisam kopā, t.sk.:</t>
  </si>
  <si>
    <t xml:space="preserve">  I   IEŅĒMUMI</t>
  </si>
  <si>
    <t>1</t>
  </si>
  <si>
    <t>Ziedojumi, dāvinājumi</t>
  </si>
  <si>
    <t>Maksas pakalpojumi</t>
  </si>
  <si>
    <t>Valsts budžeta transferti (mērķdotācijas)</t>
  </si>
  <si>
    <t>Pamatbudžets</t>
  </si>
  <si>
    <t>Kopā</t>
  </si>
  <si>
    <t>Izdevumu tāme 2016.gadam</t>
  </si>
  <si>
    <t>Iestādes pieprasījums 2016.gadam</t>
  </si>
  <si>
    <t>Rādītāju nosaukumi</t>
  </si>
  <si>
    <t>Budžeta klasifikācijas                                                         kods</t>
  </si>
  <si>
    <t>ziedojumiem, dāvinājumiem</t>
  </si>
  <si>
    <t>maksas pakalpojumiem</t>
  </si>
  <si>
    <t>projektiem</t>
  </si>
  <si>
    <t>Valsts budžeta transfertiem</t>
  </si>
  <si>
    <t>LV84PARX0002484572001</t>
  </si>
  <si>
    <t>pamatbudžetam</t>
  </si>
  <si>
    <t>Konta Nr.</t>
  </si>
  <si>
    <t>Stratēģiskā dokumenta kods*</t>
  </si>
  <si>
    <t>Administratīvo ēku būvniecība, atjaunošana un uzlabošana</t>
  </si>
  <si>
    <t>Programma</t>
  </si>
  <si>
    <t>01.110.</t>
  </si>
  <si>
    <t>Funkcionālās klasifikācijas kods</t>
  </si>
  <si>
    <t>Jomas iela 1/5, Jūrmala, LV-2016</t>
  </si>
  <si>
    <t>Adrese</t>
  </si>
  <si>
    <t>90000056357</t>
  </si>
  <si>
    <t>Reģistrācijas Nr.</t>
  </si>
  <si>
    <t>Jūrmalas pilsētas dome</t>
  </si>
  <si>
    <t>Budžeta finansēta institūcija</t>
  </si>
  <si>
    <t>IEŅĒMUMU UN IZDEVUMU TĀME 2016.GADAM</t>
  </si>
  <si>
    <t>Tāme Nr.01.1.4.</t>
  </si>
  <si>
    <t>Ar tiesvedības procesiem saistīti izdevumi</t>
  </si>
  <si>
    <t>01.330.</t>
  </si>
  <si>
    <t>Tāme Nr.01.1.6.</t>
  </si>
  <si>
    <t>Juridiskie pakalpojumi ar pašvaldības darbu saistītos jautājumos</t>
  </si>
  <si>
    <t>Tāme Nr.01.1.7.</t>
  </si>
  <si>
    <t>LV81PARX0002484577002</t>
  </si>
  <si>
    <t>LV57PARX0002484572002</t>
  </si>
  <si>
    <t>Iestādes uzturēšana</t>
  </si>
  <si>
    <t>Tāme Nr.01.1.1.</t>
  </si>
  <si>
    <t>OK, ? Audits</t>
  </si>
  <si>
    <t>Centralizētie pasākumi</t>
  </si>
  <si>
    <t>Tāme Nr.01.1.2.</t>
  </si>
  <si>
    <t>OK</t>
  </si>
  <si>
    <t>Tāme Nr.01.1.3.</t>
  </si>
  <si>
    <t>Norēķini par izglītības pakalpojumiem, ko sniedz citas pašvaldības</t>
  </si>
  <si>
    <t>01.830.</t>
  </si>
  <si>
    <t>Tāme Nr.01.1.5.</t>
  </si>
  <si>
    <t>paraksts</t>
  </si>
  <si>
    <t>Pašvaldības budžeta kopējie izdevumu konti</t>
  </si>
  <si>
    <t>PVN nomaksa</t>
  </si>
  <si>
    <t>Jūrmala, Jomas iela 1/5</t>
  </si>
  <si>
    <t>Pašvaldības pamatbudžets</t>
  </si>
  <si>
    <t>Tāme Nr.01.2.1.</t>
  </si>
  <si>
    <t>Jūrmalas pilsētas izglītības attīstības koncepcija; "R3.2.2. Pirmsskolas izglītības pakalpojumi", "R3.2.3. Vispārizglītojošo skolu izglītības pakalpojumi"</t>
  </si>
  <si>
    <t>R3.2.2.; R3.2.3.</t>
  </si>
  <si>
    <t>Iemaksas pašvaldību izlīdzināšanas fondā</t>
  </si>
  <si>
    <t>Tāme Nr.01.2.2.</t>
  </si>
  <si>
    <t>Izdevumi neparedzētiem gadījumiem</t>
  </si>
  <si>
    <t>01.890.</t>
  </si>
  <si>
    <t>Tāme Nr.01.2.3.</t>
  </si>
  <si>
    <t>Procentu maksājumi Valsts kasei</t>
  </si>
  <si>
    <t>01.720</t>
  </si>
  <si>
    <t>Tāme Nr.01.2.4.</t>
  </si>
  <si>
    <t>Jūrmalas pilsētas attīstības programma 2014. – 2020.gadam, P1.5. Veselības tūrisma attīstība, R1.5.2. Veselības tūrisma infrastruktūras attīstība; P1.6. Aktīvā un dabas tūrisma attīstība, R1.6.1. Dabas tūrisma infrastruktūras attīstība; P1.7. Kultūras tūrisma attīstība, R1.7.1. Kultūras tūrisma piedāvājuma attīstība; P2.1. Ceļu un ielu kvalitātes uzlabošana, satiksmes drošības uzlabojumi, veloceliņu un gājēju celiņu attīstība, R2.1.1. Ielu un ceļu rekonstrukcija, satiksmes drošības uzlabošana; P2.4. Lielupes ostas attīstība un kuģošanas infrastruktūras attīstība Lielupē, R2.4.1. Lielupes ostas attīstība; P3.2. Kvalitatīva izglītība, R3.2.1. Pirmsskolas un vispārējās izglītības pakalpojumu attīstība; P3.5. Kvalitatīvs sociālais atbalsts, R3.5.1. Sociālo pakalpojumu attīstība; P3.6. Kvalitatīvi veselības aprūpes pakalpojumi, R3.6.1. Veselības aprūpes pakalpojumu attīstība</t>
  </si>
  <si>
    <t>LV08TREL9802008042000</t>
  </si>
  <si>
    <t>R1.5.2; R1.6.1.; R1.7.1.; R2.1.1.; R2.4.1.; R3.2.1.; R3.5.1.; R3.6.1.</t>
  </si>
  <si>
    <t>Projekts „Atbalsts integrētu teritoriālo investīciju īstenošanai Jūrmalas pilsētas pašvaldībā”</t>
  </si>
  <si>
    <t>Jūrmalas pilsētas domes</t>
  </si>
  <si>
    <t>Tāme Nr.01.1.8.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</si>
</sst>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6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2" borderId="1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2" borderId="5" xfId="1" applyFont="1" applyFill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</xf>
    <xf numFmtId="0" fontId="3" fillId="2" borderId="7" xfId="1" applyFont="1" applyFill="1" applyBorder="1" applyAlignment="1" applyProtection="1">
      <alignment vertical="center"/>
    </xf>
    <xf numFmtId="0" fontId="3" fillId="0" borderId="8" xfId="0" applyFont="1" applyBorder="1"/>
    <xf numFmtId="0" fontId="4" fillId="0" borderId="0" xfId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3" fontId="3" fillId="0" borderId="9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3" fontId="4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/>
    </xf>
    <xf numFmtId="3" fontId="4" fillId="0" borderId="15" xfId="1" applyNumberFormat="1" applyFont="1" applyFill="1" applyBorder="1" applyAlignment="1" applyProtection="1">
      <alignment vertical="center"/>
      <protection locked="0"/>
    </xf>
    <xf numFmtId="3" fontId="4" fillId="0" borderId="16" xfId="1" applyNumberFormat="1" applyFont="1" applyFill="1" applyBorder="1" applyAlignment="1" applyProtection="1">
      <alignment vertical="center"/>
      <protection locked="0"/>
    </xf>
    <xf numFmtId="3" fontId="4" fillId="0" borderId="17" xfId="1" applyNumberFormat="1" applyFont="1" applyFill="1" applyBorder="1" applyAlignment="1" applyProtection="1">
      <alignment vertical="center"/>
    </xf>
    <xf numFmtId="3" fontId="4" fillId="0" borderId="18" xfId="1" applyNumberFormat="1" applyFont="1" applyFill="1" applyBorder="1" applyAlignment="1" applyProtection="1">
      <alignment vertical="center"/>
      <protection locked="0"/>
    </xf>
    <xf numFmtId="0" fontId="4" fillId="0" borderId="19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vertical="center"/>
    </xf>
    <xf numFmtId="3" fontId="3" fillId="0" borderId="23" xfId="1" applyNumberFormat="1" applyFont="1" applyFill="1" applyBorder="1" applyAlignment="1" applyProtection="1">
      <alignment vertical="center"/>
      <protection locked="0"/>
    </xf>
    <xf numFmtId="0" fontId="3" fillId="0" borderId="24" xfId="1" applyFont="1" applyFill="1" applyBorder="1" applyAlignment="1" applyProtection="1">
      <alignment vertical="center" wrapText="1"/>
    </xf>
    <xf numFmtId="0" fontId="3" fillId="0" borderId="24" xfId="1" applyFont="1" applyFill="1" applyBorder="1" applyAlignment="1" applyProtection="1">
      <alignment vertical="center"/>
    </xf>
    <xf numFmtId="3" fontId="3" fillId="0" borderId="25" xfId="1" applyNumberFormat="1" applyFont="1" applyFill="1" applyBorder="1" applyAlignment="1" applyProtection="1">
      <alignment vertical="center"/>
      <protection locked="0"/>
    </xf>
    <xf numFmtId="3" fontId="3" fillId="0" borderId="26" xfId="1" applyNumberFormat="1" applyFont="1" applyFill="1" applyBorder="1" applyAlignment="1" applyProtection="1">
      <alignment vertical="center"/>
      <protection locked="0"/>
    </xf>
    <xf numFmtId="3" fontId="3" fillId="0" borderId="27" xfId="1" applyNumberFormat="1" applyFont="1" applyFill="1" applyBorder="1" applyAlignment="1" applyProtection="1">
      <alignment vertical="center"/>
    </xf>
    <xf numFmtId="3" fontId="3" fillId="0" borderId="28" xfId="1" applyNumberFormat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 wrapText="1"/>
    </xf>
    <xf numFmtId="0" fontId="3" fillId="0" borderId="29" xfId="1" applyFont="1" applyFill="1" applyBorder="1" applyAlignment="1" applyProtection="1">
      <alignment vertical="center"/>
    </xf>
    <xf numFmtId="3" fontId="3" fillId="0" borderId="30" xfId="1" applyNumberFormat="1" applyFont="1" applyFill="1" applyBorder="1" applyAlignment="1" applyProtection="1">
      <alignment vertical="center"/>
      <protection locked="0"/>
    </xf>
    <xf numFmtId="3" fontId="3" fillId="0" borderId="31" xfId="1" applyNumberFormat="1" applyFont="1" applyFill="1" applyBorder="1" applyAlignment="1" applyProtection="1">
      <alignment vertical="center"/>
      <protection locked="0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33" xfId="1" applyNumberFormat="1" applyFont="1" applyFill="1" applyBorder="1" applyAlignment="1" applyProtection="1">
      <alignment vertical="center"/>
      <protection locked="0"/>
    </xf>
    <xf numFmtId="0" fontId="3" fillId="0" borderId="34" xfId="1" applyFont="1" applyFill="1" applyBorder="1" applyAlignment="1" applyProtection="1">
      <alignment vertical="center" wrapText="1"/>
    </xf>
    <xf numFmtId="0" fontId="3" fillId="0" borderId="34" xfId="1" applyFont="1" applyFill="1" applyBorder="1" applyAlignment="1" applyProtection="1">
      <alignment vertical="center"/>
    </xf>
    <xf numFmtId="3" fontId="4" fillId="0" borderId="9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</xf>
    <xf numFmtId="3" fontId="4" fillId="0" borderId="35" xfId="1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</xf>
    <xf numFmtId="3" fontId="4" fillId="0" borderId="13" xfId="1" applyNumberFormat="1" applyFont="1" applyFill="1" applyBorder="1" applyAlignment="1" applyProtection="1">
      <alignment vertical="center"/>
    </xf>
    <xf numFmtId="3" fontId="4" fillId="0" borderId="36" xfId="1" applyNumberFormat="1" applyFont="1" applyFill="1" applyBorder="1" applyAlignment="1" applyProtection="1">
      <alignment vertical="center"/>
    </xf>
    <xf numFmtId="3" fontId="4" fillId="0" borderId="37" xfId="1" applyNumberFormat="1" applyFont="1" applyFill="1" applyBorder="1" applyAlignment="1" applyProtection="1">
      <alignment vertical="center"/>
    </xf>
    <xf numFmtId="3" fontId="4" fillId="0" borderId="38" xfId="1" applyNumberFormat="1" applyFont="1" applyFill="1" applyBorder="1" applyAlignment="1" applyProtection="1">
      <alignment vertical="center"/>
    </xf>
    <xf numFmtId="3" fontId="4" fillId="0" borderId="39" xfId="1" applyNumberFormat="1" applyFont="1" applyFill="1" applyBorder="1" applyAlignment="1" applyProtection="1">
      <alignment vertical="center"/>
    </xf>
    <xf numFmtId="3" fontId="4" fillId="0" borderId="40" xfId="1" applyNumberFormat="1" applyFont="1" applyFill="1" applyBorder="1" applyAlignment="1" applyProtection="1">
      <alignment vertical="center"/>
    </xf>
    <xf numFmtId="0" fontId="4" fillId="0" borderId="41" xfId="1" applyFont="1" applyFill="1" applyBorder="1" applyAlignment="1" applyProtection="1">
      <alignment vertical="center"/>
    </xf>
    <xf numFmtId="3" fontId="4" fillId="0" borderId="42" xfId="1" applyNumberFormat="1" applyFont="1" applyFill="1" applyBorder="1" applyAlignment="1" applyProtection="1">
      <alignment vertical="center"/>
    </xf>
    <xf numFmtId="3" fontId="4" fillId="0" borderId="44" xfId="1" applyNumberFormat="1" applyFont="1" applyFill="1" applyBorder="1" applyAlignment="1" applyProtection="1">
      <alignment vertical="center"/>
    </xf>
    <xf numFmtId="3" fontId="4" fillId="0" borderId="16" xfId="1" applyNumberFormat="1" applyFont="1" applyFill="1" applyBorder="1" applyAlignment="1" applyProtection="1">
      <alignment vertical="center"/>
    </xf>
    <xf numFmtId="3" fontId="4" fillId="0" borderId="45" xfId="1" applyNumberFormat="1" applyFont="1" applyFill="1" applyBorder="1" applyAlignment="1" applyProtection="1">
      <alignment vertical="center"/>
    </xf>
    <xf numFmtId="3" fontId="4" fillId="0" borderId="46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50" xfId="1" applyNumberFormat="1" applyFont="1" applyFill="1" applyBorder="1" applyAlignment="1" applyProtection="1">
      <alignment vertical="center"/>
    </xf>
    <xf numFmtId="0" fontId="3" fillId="0" borderId="41" xfId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vertical="center"/>
      <protection locked="0"/>
    </xf>
    <xf numFmtId="3" fontId="3" fillId="0" borderId="51" xfId="1" applyNumberFormat="1" applyFont="1" applyFill="1" applyBorder="1" applyAlignment="1" applyProtection="1">
      <alignment vertical="center"/>
      <protection locked="0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Border="1" applyAlignment="1" applyProtection="1">
      <alignment vertical="center"/>
    </xf>
    <xf numFmtId="0" fontId="3" fillId="0" borderId="14" xfId="1" applyFont="1" applyFill="1" applyBorder="1" applyAlignment="1" applyProtection="1">
      <alignment horizontal="right" vertical="center" wrapText="1"/>
    </xf>
    <xf numFmtId="3" fontId="3" fillId="0" borderId="53" xfId="1" applyNumberFormat="1" applyFont="1" applyFill="1" applyBorder="1" applyAlignment="1" applyProtection="1">
      <alignment vertical="center"/>
    </xf>
    <xf numFmtId="0" fontId="3" fillId="0" borderId="29" xfId="1" applyFont="1" applyFill="1" applyBorder="1" applyAlignment="1" applyProtection="1">
      <alignment horizontal="right" vertical="center" wrapText="1"/>
    </xf>
    <xf numFmtId="3" fontId="3" fillId="0" borderId="25" xfId="1" applyNumberFormat="1" applyFont="1" applyFill="1" applyBorder="1" applyAlignment="1" applyProtection="1">
      <alignment vertical="center"/>
    </xf>
    <xf numFmtId="3" fontId="3" fillId="0" borderId="26" xfId="1" applyNumberFormat="1" applyFont="1" applyFill="1" applyBorder="1" applyAlignment="1" applyProtection="1">
      <alignment vertical="center"/>
    </xf>
    <xf numFmtId="3" fontId="3" fillId="0" borderId="28" xfId="1" applyNumberFormat="1" applyFont="1" applyFill="1" applyBorder="1" applyAlignment="1" applyProtection="1">
      <alignment vertical="center"/>
    </xf>
    <xf numFmtId="0" fontId="3" fillId="0" borderId="29" xfId="1" applyFont="1" applyFill="1" applyBorder="1" applyAlignment="1" applyProtection="1">
      <alignment horizontal="left" vertical="center" wrapText="1"/>
    </xf>
    <xf numFmtId="0" fontId="3" fillId="0" borderId="54" xfId="1" applyFont="1" applyFill="1" applyBorder="1" applyAlignment="1" applyProtection="1">
      <alignment horizontal="left" vertical="center" wrapText="1"/>
    </xf>
    <xf numFmtId="0" fontId="3" fillId="0" borderId="34" xfId="1" applyFont="1" applyFill="1" applyBorder="1" applyAlignment="1" applyProtection="1">
      <alignment horizontal="center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56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</xf>
    <xf numFmtId="0" fontId="3" fillId="0" borderId="59" xfId="1" applyFont="1" applyFill="1" applyBorder="1" applyAlignment="1" applyProtection="1">
      <alignment horizontal="left" vertical="center" wrapText="1"/>
    </xf>
    <xf numFmtId="0" fontId="4" fillId="0" borderId="59" xfId="1" applyFont="1" applyFill="1" applyBorder="1" applyAlignment="1" applyProtection="1">
      <alignment horizontal="left" vertical="center" wrapText="1"/>
    </xf>
    <xf numFmtId="0" fontId="3" fillId="0" borderId="24" xfId="1" applyFont="1" applyFill="1" applyBorder="1" applyAlignment="1" applyProtection="1">
      <alignment horizontal="center" vertical="center" wrapText="1"/>
    </xf>
    <xf numFmtId="0" fontId="3" fillId="0" borderId="29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</xf>
    <xf numFmtId="0" fontId="3" fillId="0" borderId="54" xfId="1" applyFont="1" applyFill="1" applyBorder="1" applyAlignment="1" applyProtection="1">
      <alignment horizontal="center" vertical="center" wrapText="1"/>
    </xf>
    <xf numFmtId="3" fontId="3" fillId="0" borderId="60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</xf>
    <xf numFmtId="0" fontId="3" fillId="0" borderId="14" xfId="1" applyFont="1" applyFill="1" applyBorder="1" applyAlignment="1" applyProtection="1">
      <alignment horizontal="left" vertical="center" wrapText="1"/>
    </xf>
    <xf numFmtId="0" fontId="4" fillId="0" borderId="14" xfId="1" applyFont="1" applyFill="1" applyBorder="1" applyAlignment="1" applyProtection="1">
      <alignment horizontal="left" vertical="center" wrapText="1"/>
    </xf>
    <xf numFmtId="3" fontId="4" fillId="4" borderId="61" xfId="1" applyNumberFormat="1" applyFont="1" applyFill="1" applyBorder="1" applyAlignment="1" applyProtection="1">
      <alignment vertical="center"/>
    </xf>
    <xf numFmtId="3" fontId="4" fillId="4" borderId="10" xfId="1" applyNumberFormat="1" applyFont="1" applyFill="1" applyBorder="1" applyAlignment="1" applyProtection="1">
      <alignment vertical="center"/>
    </xf>
    <xf numFmtId="3" fontId="4" fillId="4" borderId="11" xfId="1" applyNumberFormat="1" applyFont="1" applyFill="1" applyBorder="1" applyAlignment="1" applyProtection="1">
      <alignment vertical="center"/>
    </xf>
    <xf numFmtId="3" fontId="4" fillId="4" borderId="13" xfId="1" applyNumberFormat="1" applyFont="1" applyFill="1" applyBorder="1" applyAlignment="1" applyProtection="1">
      <alignment vertical="center"/>
    </xf>
    <xf numFmtId="0" fontId="4" fillId="4" borderId="14" xfId="1" applyFont="1" applyFill="1" applyBorder="1" applyAlignment="1" applyProtection="1">
      <alignment horizontal="left" vertical="center" wrapText="1"/>
    </xf>
    <xf numFmtId="3" fontId="3" fillId="0" borderId="62" xfId="1" applyNumberFormat="1" applyFont="1" applyFill="1" applyBorder="1" applyAlignment="1" applyProtection="1">
      <alignment vertical="center"/>
    </xf>
    <xf numFmtId="3" fontId="3" fillId="0" borderId="63" xfId="1" applyNumberFormat="1" applyFont="1" applyFill="1" applyBorder="1" applyAlignment="1" applyProtection="1">
      <alignment vertical="center"/>
    </xf>
    <xf numFmtId="3" fontId="3" fillId="0" borderId="64" xfId="1" applyNumberFormat="1" applyFont="1" applyFill="1" applyBorder="1" applyAlignment="1" applyProtection="1">
      <alignment vertical="center"/>
    </xf>
    <xf numFmtId="3" fontId="3" fillId="0" borderId="65" xfId="1" applyNumberFormat="1" applyFont="1" applyFill="1" applyBorder="1" applyAlignment="1" applyProtection="1">
      <alignment vertical="center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66" xfId="1" applyNumberFormat="1" applyFont="1" applyFill="1" applyBorder="1" applyAlignment="1" applyProtection="1">
      <alignment vertical="center"/>
    </xf>
    <xf numFmtId="3" fontId="3" fillId="0" borderId="61" xfId="1" applyNumberFormat="1" applyFont="1" applyFill="1" applyBorder="1" applyAlignment="1" applyProtection="1">
      <alignment vertical="center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4" xfId="1" applyNumberFormat="1" applyFont="1" applyFill="1" applyBorder="1" applyAlignment="1" applyProtection="1">
      <alignment vertical="center"/>
      <protection locked="0"/>
    </xf>
    <xf numFmtId="0" fontId="3" fillId="0" borderId="24" xfId="1" applyFont="1" applyFill="1" applyBorder="1" applyAlignment="1" applyProtection="1">
      <alignment horizontal="left" vertical="center" wrapText="1"/>
    </xf>
    <xf numFmtId="3" fontId="3" fillId="0" borderId="68" xfId="1" applyNumberFormat="1" applyFont="1" applyFill="1" applyBorder="1" applyAlignment="1" applyProtection="1">
      <alignment vertical="center"/>
      <protection locked="0"/>
    </xf>
    <xf numFmtId="0" fontId="3" fillId="0" borderId="54" xfId="1" applyFont="1" applyFill="1" applyBorder="1" applyAlignment="1" applyProtection="1">
      <alignment horizontal="right" vertical="center" wrapText="1"/>
    </xf>
    <xf numFmtId="3" fontId="3" fillId="0" borderId="69" xfId="1" applyNumberFormat="1" applyFont="1" applyFill="1" applyBorder="1" applyAlignment="1" applyProtection="1">
      <alignment vertical="center"/>
    </xf>
    <xf numFmtId="3" fontId="3" fillId="0" borderId="70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  <protection locked="0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horizontal="left" vertical="center" wrapText="1"/>
    </xf>
    <xf numFmtId="0" fontId="4" fillId="0" borderId="78" xfId="1" applyFont="1" applyFill="1" applyBorder="1" applyAlignment="1" applyProtection="1">
      <alignment horizontal="left" vertical="center" wrapText="1"/>
    </xf>
    <xf numFmtId="3" fontId="4" fillId="4" borderId="79" xfId="1" applyNumberFormat="1" applyFont="1" applyFill="1" applyBorder="1" applyAlignment="1" applyProtection="1">
      <alignment vertical="center"/>
    </xf>
    <xf numFmtId="3" fontId="4" fillId="4" borderId="75" xfId="1" applyNumberFormat="1" applyFont="1" applyFill="1" applyBorder="1" applyAlignment="1" applyProtection="1">
      <alignment vertical="center"/>
    </xf>
    <xf numFmtId="3" fontId="4" fillId="4" borderId="76" xfId="1" applyNumberFormat="1" applyFont="1" applyFill="1" applyBorder="1" applyAlignment="1" applyProtection="1">
      <alignment vertical="center"/>
    </xf>
    <xf numFmtId="3" fontId="4" fillId="4" borderId="80" xfId="1" applyNumberFormat="1" applyFont="1" applyFill="1" applyBorder="1" applyAlignment="1" applyProtection="1">
      <alignment vertical="center"/>
    </xf>
    <xf numFmtId="3" fontId="4" fillId="4" borderId="77" xfId="1" applyNumberFormat="1" applyFont="1" applyFill="1" applyBorder="1" applyAlignment="1" applyProtection="1">
      <alignment vertical="center"/>
    </xf>
    <xf numFmtId="0" fontId="4" fillId="4" borderId="78" xfId="1" applyFont="1" applyFill="1" applyBorder="1" applyAlignment="1" applyProtection="1">
      <alignment horizontal="left" vertical="center" wrapText="1"/>
    </xf>
    <xf numFmtId="3" fontId="3" fillId="0" borderId="81" xfId="1" applyNumberFormat="1" applyFont="1" applyFill="1" applyBorder="1" applyAlignment="1" applyProtection="1">
      <alignment vertical="center"/>
      <protection locked="0"/>
    </xf>
    <xf numFmtId="3" fontId="3" fillId="0" borderId="82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  <protection locked="0"/>
    </xf>
    <xf numFmtId="3" fontId="3" fillId="0" borderId="85" xfId="1" applyNumberFormat="1" applyFont="1" applyFill="1" applyBorder="1" applyAlignment="1" applyProtection="1">
      <alignment vertical="center"/>
    </xf>
    <xf numFmtId="0" fontId="3" fillId="0" borderId="34" xfId="1" applyFont="1" applyFill="1" applyBorder="1" applyAlignment="1" applyProtection="1">
      <alignment horizontal="left" vertical="center" wrapText="1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9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</xf>
    <xf numFmtId="3" fontId="4" fillId="4" borderId="60" xfId="1" applyNumberFormat="1" applyFont="1" applyFill="1" applyBorder="1" applyAlignment="1" applyProtection="1">
      <alignment vertical="center"/>
    </xf>
    <xf numFmtId="3" fontId="4" fillId="0" borderId="61" xfId="1" applyNumberFormat="1" applyFont="1" applyFill="1" applyBorder="1" applyAlignment="1" applyProtection="1">
      <alignment vertical="center"/>
    </xf>
    <xf numFmtId="3" fontId="4" fillId="0" borderId="51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0" fontId="4" fillId="0" borderId="54" xfId="1" applyFont="1" applyFill="1" applyBorder="1" applyAlignment="1" applyProtection="1">
      <alignment horizontal="left" vertical="center" wrapText="1"/>
    </xf>
    <xf numFmtId="0" fontId="4" fillId="0" borderId="54" xfId="1" applyFont="1" applyFill="1" applyBorder="1" applyAlignment="1" applyProtection="1">
      <alignment horizontal="center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</xf>
    <xf numFmtId="1" fontId="4" fillId="0" borderId="14" xfId="1" applyNumberFormat="1" applyFont="1" applyFill="1" applyBorder="1" applyAlignment="1" applyProtection="1">
      <alignment horizontal="left" vertical="center" wrapText="1"/>
    </xf>
    <xf numFmtId="1" fontId="4" fillId="4" borderId="78" xfId="1" applyNumberFormat="1" applyFont="1" applyFill="1" applyBorder="1" applyAlignment="1" applyProtection="1">
      <alignment horizontal="left" vertical="center" wrapText="1"/>
    </xf>
    <xf numFmtId="3" fontId="3" fillId="0" borderId="86" xfId="1" applyNumberFormat="1" applyFont="1" applyFill="1" applyBorder="1" applyAlignment="1" applyProtection="1">
      <alignment vertical="center"/>
    </xf>
    <xf numFmtId="0" fontId="3" fillId="0" borderId="34" xfId="1" applyFont="1" applyFill="1" applyBorder="1" applyAlignment="1" applyProtection="1">
      <alignment horizontal="right" vertical="center" wrapText="1"/>
    </xf>
    <xf numFmtId="3" fontId="3" fillId="0" borderId="67" xfId="1" applyNumberFormat="1" applyFont="1" applyFill="1" applyBorder="1" applyAlignment="1" applyProtection="1">
      <alignment vertical="center"/>
      <protection locked="0"/>
    </xf>
    <xf numFmtId="0" fontId="3" fillId="0" borderId="24" xfId="1" applyFont="1" applyFill="1" applyBorder="1" applyAlignment="1" applyProtection="1">
      <alignment horizontal="right" vertical="center" wrapText="1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4" fillId="3" borderId="0" xfId="1" applyFont="1" applyFill="1" applyBorder="1" applyAlignment="1" applyProtection="1">
      <alignment horizontal="left" vertical="center"/>
    </xf>
    <xf numFmtId="3" fontId="3" fillId="0" borderId="4" xfId="1" applyNumberFormat="1" applyFont="1" applyFill="1" applyBorder="1" applyAlignment="1" applyProtection="1">
      <alignment horizontal="right" vertical="center"/>
      <protection locked="0"/>
    </xf>
    <xf numFmtId="3" fontId="3" fillId="0" borderId="51" xfId="1" applyNumberFormat="1" applyFont="1" applyFill="1" applyBorder="1" applyAlignment="1" applyProtection="1">
      <alignment horizontal="right" vertical="center"/>
      <protection locked="0"/>
    </xf>
    <xf numFmtId="3" fontId="3" fillId="0" borderId="52" xfId="1" applyNumberFormat="1" applyFont="1" applyFill="1" applyBorder="1" applyAlignment="1" applyProtection="1">
      <alignment horizontal="right" vertical="center"/>
      <protection locked="0"/>
    </xf>
    <xf numFmtId="0" fontId="3" fillId="0" borderId="54" xfId="1" applyFont="1" applyFill="1" applyBorder="1" applyAlignment="1" applyProtection="1">
      <alignment vertical="center" wrapText="1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3" fontId="4" fillId="0" borderId="52" xfId="1" applyNumberFormat="1" applyFont="1" applyFill="1" applyBorder="1" applyAlignment="1" applyProtection="1">
      <alignment vertical="center"/>
    </xf>
    <xf numFmtId="0" fontId="4" fillId="0" borderId="54" xfId="1" applyFont="1" applyFill="1" applyBorder="1" applyAlignment="1" applyProtection="1">
      <alignment vertical="center" wrapText="1"/>
    </xf>
    <xf numFmtId="0" fontId="4" fillId="0" borderId="54" xfId="1" applyFont="1" applyFill="1" applyBorder="1" applyAlignment="1" applyProtection="1">
      <alignment vertical="center"/>
    </xf>
    <xf numFmtId="3" fontId="4" fillId="0" borderId="89" xfId="1" applyNumberFormat="1" applyFont="1" applyFill="1" applyBorder="1" applyAlignment="1" applyProtection="1">
      <alignment vertical="center"/>
    </xf>
    <xf numFmtId="3" fontId="4" fillId="0" borderId="90" xfId="1" applyNumberFormat="1" applyFont="1" applyFill="1" applyBorder="1" applyAlignment="1" applyProtection="1">
      <alignment vertical="center"/>
    </xf>
    <xf numFmtId="3" fontId="4" fillId="0" borderId="91" xfId="1" applyNumberFormat="1" applyFont="1" applyFill="1" applyBorder="1" applyAlignment="1" applyProtection="1">
      <alignment vertical="center"/>
    </xf>
    <xf numFmtId="3" fontId="4" fillId="0" borderId="92" xfId="1" applyNumberFormat="1" applyFont="1" applyFill="1" applyBorder="1" applyAlignment="1" applyProtection="1">
      <alignment vertical="center"/>
    </xf>
    <xf numFmtId="0" fontId="4" fillId="0" borderId="93" xfId="1" applyFont="1" applyFill="1" applyBorder="1" applyAlignment="1" applyProtection="1">
      <alignment vertical="center" wrapText="1"/>
    </xf>
    <xf numFmtId="0" fontId="4" fillId="0" borderId="93" xfId="1" applyFont="1" applyFill="1" applyBorder="1" applyAlignment="1" applyProtection="1">
      <alignment vertical="center"/>
    </xf>
    <xf numFmtId="3" fontId="4" fillId="0" borderId="94" xfId="1" applyNumberFormat="1" applyFont="1" applyFill="1" applyBorder="1" applyAlignment="1" applyProtection="1">
      <alignment vertical="center"/>
    </xf>
    <xf numFmtId="0" fontId="4" fillId="0" borderId="41" xfId="1" applyFont="1" applyFill="1" applyBorder="1" applyAlignment="1" applyProtection="1">
      <alignment vertical="center" wrapText="1"/>
    </xf>
    <xf numFmtId="3" fontId="4" fillId="0" borderId="4" xfId="1" applyNumberFormat="1" applyFont="1" applyBorder="1" applyAlignment="1" applyProtection="1">
      <alignment vertical="center"/>
    </xf>
    <xf numFmtId="3" fontId="4" fillId="0" borderId="51" xfId="1" applyNumberFormat="1" applyFont="1" applyBorder="1" applyAlignment="1" applyProtection="1">
      <alignment vertical="center"/>
    </xf>
    <xf numFmtId="3" fontId="4" fillId="0" borderId="5" xfId="1" applyNumberFormat="1" applyFont="1" applyBorder="1" applyAlignment="1" applyProtection="1">
      <alignment vertical="center"/>
    </xf>
    <xf numFmtId="3" fontId="4" fillId="0" borderId="52" xfId="1" applyNumberFormat="1" applyFont="1" applyBorder="1" applyAlignment="1" applyProtection="1">
      <alignment vertical="center"/>
    </xf>
    <xf numFmtId="0" fontId="4" fillId="0" borderId="54" xfId="1" applyFont="1" applyBorder="1" applyAlignment="1" applyProtection="1">
      <alignment horizontal="left" vertical="center" wrapText="1"/>
    </xf>
    <xf numFmtId="0" fontId="4" fillId="0" borderId="54" xfId="1" applyFont="1" applyBorder="1" applyAlignment="1" applyProtection="1">
      <alignment vertical="center" wrapText="1"/>
    </xf>
    <xf numFmtId="3" fontId="3" fillId="0" borderId="81" xfId="1" applyNumberFormat="1" applyFont="1" applyFill="1" applyBorder="1" applyAlignment="1" applyProtection="1">
      <alignment horizontal="right" vertical="center"/>
    </xf>
    <xf numFmtId="3" fontId="3" fillId="0" borderId="82" xfId="1" applyNumberFormat="1" applyFont="1" applyFill="1" applyBorder="1" applyAlignment="1" applyProtection="1">
      <alignment horizontal="right" vertical="center"/>
    </xf>
    <xf numFmtId="3" fontId="3" fillId="0" borderId="82" xfId="1" applyNumberFormat="1" applyFont="1" applyFill="1" applyBorder="1" applyAlignment="1" applyProtection="1">
      <alignment horizontal="center" vertical="center"/>
    </xf>
    <xf numFmtId="3" fontId="3" fillId="0" borderId="84" xfId="1" applyNumberFormat="1" applyFont="1" applyFill="1" applyBorder="1" applyAlignment="1" applyProtection="1">
      <alignment horizontal="right" vertical="center"/>
    </xf>
    <xf numFmtId="3" fontId="3" fillId="0" borderId="81" xfId="1" applyNumberFormat="1" applyFont="1" applyFill="1" applyBorder="1" applyAlignment="1" applyProtection="1">
      <alignment horizontal="right" vertical="center"/>
      <protection locked="0"/>
    </xf>
    <xf numFmtId="3" fontId="3" fillId="0" borderId="83" xfId="1" applyNumberFormat="1" applyFont="1" applyFill="1" applyBorder="1" applyAlignment="1" applyProtection="1">
      <alignment horizontal="right" vertical="center"/>
    </xf>
    <xf numFmtId="3" fontId="3" fillId="0" borderId="84" xfId="1" applyNumberFormat="1" applyFont="1" applyFill="1" applyBorder="1" applyAlignment="1" applyProtection="1">
      <alignment horizontal="right" vertical="center"/>
      <protection locked="0"/>
    </xf>
    <xf numFmtId="3" fontId="3" fillId="0" borderId="86" xfId="1" applyNumberFormat="1" applyFont="1" applyFill="1" applyBorder="1" applyAlignment="1" applyProtection="1">
      <alignment horizontal="right" vertical="center"/>
    </xf>
    <xf numFmtId="3" fontId="3" fillId="0" borderId="95" xfId="1" applyNumberFormat="1" applyFont="1" applyFill="1" applyBorder="1" applyAlignment="1" applyProtection="1">
      <alignment horizontal="right" vertical="center"/>
    </xf>
    <xf numFmtId="3" fontId="3" fillId="0" borderId="56" xfId="1" applyNumberFormat="1" applyFont="1" applyFill="1" applyBorder="1" applyAlignment="1" applyProtection="1">
      <alignment horizontal="center" vertical="center"/>
    </xf>
    <xf numFmtId="3" fontId="3" fillId="0" borderId="43" xfId="1" applyNumberFormat="1" applyFont="1" applyFill="1" applyBorder="1" applyAlignment="1" applyProtection="1">
      <alignment horizontal="right" vertical="center"/>
    </xf>
    <xf numFmtId="3" fontId="3" fillId="0" borderId="10" xfId="1" applyNumberFormat="1" applyFont="1" applyFill="1" applyBorder="1" applyAlignment="1" applyProtection="1">
      <alignment horizontal="right" vertical="center"/>
    </xf>
    <xf numFmtId="3" fontId="3" fillId="0" borderId="10" xfId="1" applyNumberFormat="1" applyFont="1" applyFill="1" applyBorder="1" applyAlignment="1" applyProtection="1">
      <alignment horizontal="center" vertical="center"/>
    </xf>
    <xf numFmtId="0" fontId="4" fillId="0" borderId="59" xfId="1" applyFont="1" applyFill="1" applyBorder="1" applyAlignment="1" applyProtection="1">
      <alignment horizontal="center" vertical="center" wrapText="1"/>
    </xf>
    <xf numFmtId="3" fontId="3" fillId="0" borderId="65" xfId="1" applyNumberFormat="1" applyFont="1" applyFill="1" applyBorder="1" applyAlignment="1" applyProtection="1">
      <alignment horizontal="center" vertical="center"/>
    </xf>
    <xf numFmtId="3" fontId="3" fillId="0" borderId="51" xfId="1" applyNumberFormat="1" applyFont="1" applyFill="1" applyBorder="1" applyAlignment="1" applyProtection="1">
      <alignment horizontal="center" vertical="center"/>
      <protection locked="0"/>
    </xf>
    <xf numFmtId="3" fontId="3" fillId="0" borderId="96" xfId="1" applyNumberFormat="1" applyFont="1" applyFill="1" applyBorder="1" applyAlignment="1" applyProtection="1">
      <alignment horizontal="right" vertical="center"/>
    </xf>
    <xf numFmtId="3" fontId="3" fillId="0" borderId="66" xfId="1" applyNumberFormat="1" applyFont="1" applyFill="1" applyBorder="1" applyAlignment="1" applyProtection="1">
      <alignment horizontal="center" vertical="center"/>
    </xf>
    <xf numFmtId="3" fontId="3" fillId="0" borderId="31" xfId="1" applyNumberFormat="1" applyFont="1" applyFill="1" applyBorder="1" applyAlignment="1" applyProtection="1">
      <alignment horizontal="center" vertical="center"/>
      <protection locked="0"/>
    </xf>
    <xf numFmtId="3" fontId="3" fillId="0" borderId="31" xfId="1" applyNumberFormat="1" applyFont="1" applyFill="1" applyBorder="1" applyAlignment="1" applyProtection="1">
      <alignment horizontal="right" vertical="center"/>
      <protection locked="0"/>
    </xf>
    <xf numFmtId="3" fontId="3" fillId="0" borderId="9" xfId="1" applyNumberFormat="1" applyFont="1" applyFill="1" applyBorder="1" applyAlignment="1" applyProtection="1">
      <alignment horizontal="center" vertical="center"/>
    </xf>
    <xf numFmtId="3" fontId="3" fillId="0" borderId="75" xfId="1" applyNumberFormat="1" applyFont="1" applyFill="1" applyBorder="1" applyAlignment="1" applyProtection="1">
      <alignment horizontal="right" vertical="center"/>
    </xf>
    <xf numFmtId="3" fontId="3" fillId="0" borderId="11" xfId="1" applyNumberFormat="1" applyFont="1" applyFill="1" applyBorder="1" applyAlignment="1" applyProtection="1">
      <alignment horizontal="right" vertical="center"/>
    </xf>
    <xf numFmtId="3" fontId="3" fillId="0" borderId="12" xfId="1" applyNumberFormat="1" applyFont="1" applyFill="1" applyBorder="1" applyAlignment="1" applyProtection="1">
      <alignment horizontal="center" vertical="center"/>
    </xf>
    <xf numFmtId="0" fontId="4" fillId="0" borderId="78" xfId="1" applyFont="1" applyFill="1" applyBorder="1" applyAlignment="1" applyProtection="1">
      <alignment horizontal="center" vertical="center" wrapText="1"/>
    </xf>
    <xf numFmtId="3" fontId="3" fillId="0" borderId="10" xfId="1" applyNumberFormat="1" applyFont="1" applyFill="1" applyBorder="1" applyAlignment="1" applyProtection="1">
      <alignment horizontal="right" vertical="center"/>
      <protection locked="0"/>
    </xf>
    <xf numFmtId="0" fontId="4" fillId="0" borderId="14" xfId="1" applyFont="1" applyFill="1" applyBorder="1" applyAlignment="1" applyProtection="1">
      <alignment horizontal="center" vertical="center" wrapText="1"/>
    </xf>
    <xf numFmtId="3" fontId="3" fillId="0" borderId="25" xfId="1" applyNumberFormat="1" applyFont="1" applyFill="1" applyBorder="1" applyAlignment="1" applyProtection="1">
      <alignment horizontal="center" vertical="center"/>
    </xf>
    <xf numFmtId="3" fontId="3" fillId="0" borderId="26" xfId="1" applyNumberFormat="1" applyFont="1" applyFill="1" applyBorder="1" applyAlignment="1" applyProtection="1">
      <alignment horizontal="center" vertical="center"/>
    </xf>
    <xf numFmtId="3" fontId="3" fillId="0" borderId="28" xfId="1" applyNumberFormat="1" applyFont="1" applyFill="1" applyBorder="1" applyAlignment="1" applyProtection="1">
      <alignment horizontal="center" vertical="center"/>
    </xf>
    <xf numFmtId="3" fontId="3" fillId="0" borderId="4" xfId="1" applyNumberFormat="1" applyFont="1" applyFill="1" applyBorder="1" applyAlignment="1" applyProtection="1">
      <alignment horizontal="center" vertical="center"/>
    </xf>
    <xf numFmtId="3" fontId="3" fillId="0" borderId="51" xfId="1" applyNumberFormat="1" applyFont="1" applyFill="1" applyBorder="1" applyAlignment="1" applyProtection="1">
      <alignment horizontal="center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30" xfId="1" applyNumberFormat="1" applyFont="1" applyFill="1" applyBorder="1" applyAlignment="1" applyProtection="1">
      <alignment horizontal="center" vertical="center"/>
    </xf>
    <xf numFmtId="3" fontId="3" fillId="0" borderId="31" xfId="1" applyNumberFormat="1" applyFont="1" applyFill="1" applyBorder="1" applyAlignment="1" applyProtection="1">
      <alignment horizontal="center" vertical="center"/>
    </xf>
    <xf numFmtId="3" fontId="3" fillId="0" borderId="33" xfId="1" applyNumberFormat="1" applyFont="1" applyFill="1" applyBorder="1" applyAlignment="1" applyProtection="1">
      <alignment horizontal="center" vertical="center"/>
    </xf>
    <xf numFmtId="0" fontId="3" fillId="0" borderId="97" xfId="1" applyFont="1" applyFill="1" applyBorder="1" applyAlignment="1" applyProtection="1">
      <alignment horizontal="left" vertical="center" wrapText="1"/>
    </xf>
    <xf numFmtId="0" fontId="3" fillId="0" borderId="97" xfId="1" applyFont="1" applyFill="1" applyBorder="1" applyAlignment="1" applyProtection="1">
      <alignment horizontal="right" vertical="center" wrapText="1"/>
    </xf>
    <xf numFmtId="3" fontId="3" fillId="0" borderId="10" xfId="1" applyNumberFormat="1" applyFont="1" applyFill="1" applyBorder="1" applyAlignment="1" applyProtection="1">
      <alignment horizontal="center" vertical="center"/>
      <protection locked="0"/>
    </xf>
    <xf numFmtId="3" fontId="3" fillId="0" borderId="98" xfId="1" applyNumberFormat="1" applyFont="1" applyFill="1" applyBorder="1" applyAlignment="1" applyProtection="1">
      <alignment horizontal="center" vertical="center"/>
    </xf>
    <xf numFmtId="3" fontId="3" fillId="0" borderId="99" xfId="1" applyNumberFormat="1" applyFont="1" applyFill="1" applyBorder="1" applyAlignment="1" applyProtection="1">
      <alignment horizontal="center" vertical="center"/>
    </xf>
    <xf numFmtId="3" fontId="3" fillId="0" borderId="99" xfId="1" applyNumberFormat="1" applyFont="1" applyFill="1" applyBorder="1" applyAlignment="1" applyProtection="1">
      <alignment vertical="center"/>
      <protection locked="0"/>
    </xf>
    <xf numFmtId="3" fontId="3" fillId="0" borderId="100" xfId="1" applyNumberFormat="1" applyFont="1" applyFill="1" applyBorder="1" applyAlignment="1" applyProtection="1">
      <alignment vertical="center"/>
    </xf>
    <xf numFmtId="3" fontId="3" fillId="0" borderId="101" xfId="1" applyNumberFormat="1" applyFont="1" applyFill="1" applyBorder="1" applyAlignment="1" applyProtection="1">
      <alignment horizontal="center" vertical="center"/>
    </xf>
    <xf numFmtId="0" fontId="4" fillId="0" borderId="102" xfId="1" applyFont="1" applyFill="1" applyBorder="1" applyAlignment="1" applyProtection="1">
      <alignment horizontal="left" vertical="center" wrapText="1"/>
    </xf>
    <xf numFmtId="3" fontId="3" fillId="0" borderId="25" xfId="1" applyNumberFormat="1" applyFont="1" applyFill="1" applyBorder="1" applyAlignment="1" applyProtection="1">
      <alignment horizontal="right" vertical="center"/>
    </xf>
    <xf numFmtId="3" fontId="3" fillId="0" borderId="26" xfId="1" applyNumberFormat="1" applyFont="1" applyFill="1" applyBorder="1" applyAlignment="1" applyProtection="1">
      <alignment horizontal="right" vertical="center"/>
      <protection locked="0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  <protection locked="0"/>
    </xf>
    <xf numFmtId="3" fontId="3" fillId="0" borderId="5" xfId="1" applyNumberFormat="1" applyFont="1" applyFill="1" applyBorder="1" applyAlignment="1" applyProtection="1">
      <alignment horizontal="right" vertical="center"/>
    </xf>
    <xf numFmtId="3" fontId="3" fillId="0" borderId="103" xfId="1" applyNumberFormat="1" applyFont="1" applyFill="1" applyBorder="1" applyAlignment="1" applyProtection="1">
      <alignment horizontal="right" vertical="center"/>
    </xf>
    <xf numFmtId="3" fontId="3" fillId="0" borderId="104" xfId="1" applyNumberFormat="1" applyFont="1" applyFill="1" applyBorder="1" applyAlignment="1" applyProtection="1">
      <alignment horizontal="right" vertical="center"/>
    </xf>
    <xf numFmtId="3" fontId="3" fillId="0" borderId="105" xfId="1" applyNumberFormat="1" applyFont="1" applyFill="1" applyBorder="1" applyAlignment="1" applyProtection="1">
      <alignment horizontal="right" vertical="center"/>
    </xf>
    <xf numFmtId="3" fontId="3" fillId="0" borderId="106" xfId="1" applyNumberFormat="1" applyFont="1" applyFill="1" applyBorder="1" applyAlignment="1" applyProtection="1">
      <alignment horizontal="right" vertical="center"/>
    </xf>
    <xf numFmtId="0" fontId="3" fillId="0" borderId="107" xfId="1" applyFont="1" applyFill="1" applyBorder="1" applyAlignment="1" applyProtection="1">
      <alignment horizontal="left" vertical="center" wrapText="1"/>
    </xf>
    <xf numFmtId="0" fontId="3" fillId="0" borderId="107" xfId="1" applyFont="1" applyFill="1" applyBorder="1" applyAlignment="1" applyProtection="1">
      <alignment vertical="center" wrapText="1"/>
    </xf>
    <xf numFmtId="3" fontId="4" fillId="0" borderId="36" xfId="1" applyNumberFormat="1" applyFont="1" applyFill="1" applyBorder="1" applyAlignment="1" applyProtection="1">
      <alignment horizontal="right" vertical="center"/>
    </xf>
    <xf numFmtId="3" fontId="4" fillId="0" borderId="37" xfId="1" applyNumberFormat="1" applyFont="1" applyFill="1" applyBorder="1" applyAlignment="1" applyProtection="1">
      <alignment horizontal="right" vertical="center"/>
    </xf>
    <xf numFmtId="3" fontId="4" fillId="0" borderId="94" xfId="1" applyNumberFormat="1" applyFont="1" applyFill="1" applyBorder="1" applyAlignment="1" applyProtection="1">
      <alignment horizontal="right" vertical="center"/>
    </xf>
    <xf numFmtId="3" fontId="4" fillId="0" borderId="39" xfId="1" applyNumberFormat="1" applyFont="1" applyFill="1" applyBorder="1" applyAlignment="1" applyProtection="1">
      <alignment horizontal="right" vertical="center"/>
    </xf>
    <xf numFmtId="0" fontId="4" fillId="0" borderId="41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51" xfId="1" applyFont="1" applyFill="1" applyBorder="1" applyAlignment="1" applyProtection="1">
      <alignment vertical="center"/>
      <protection locked="0"/>
    </xf>
    <xf numFmtId="0" fontId="4" fillId="0" borderId="5" xfId="1" applyFont="1" applyFill="1" applyBorder="1" applyAlignment="1" applyProtection="1">
      <alignment vertical="center"/>
    </xf>
    <xf numFmtId="0" fontId="4" fillId="0" borderId="52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 textRotation="90"/>
    </xf>
    <xf numFmtId="1" fontId="6" fillId="0" borderId="103" xfId="1" applyNumberFormat="1" applyFont="1" applyFill="1" applyBorder="1" applyAlignment="1" applyProtection="1">
      <alignment horizontal="center" vertical="center"/>
    </xf>
    <xf numFmtId="1" fontId="6" fillId="0" borderId="104" xfId="1" applyNumberFormat="1" applyFont="1" applyFill="1" applyBorder="1" applyAlignment="1" applyProtection="1">
      <alignment horizontal="center" vertical="center"/>
    </xf>
    <xf numFmtId="1" fontId="6" fillId="0" borderId="105" xfId="1" applyNumberFormat="1" applyFont="1" applyFill="1" applyBorder="1" applyAlignment="1" applyProtection="1">
      <alignment horizontal="center" vertical="center"/>
    </xf>
    <xf numFmtId="1" fontId="6" fillId="0" borderId="106" xfId="1" applyNumberFormat="1" applyFont="1" applyFill="1" applyBorder="1" applyAlignment="1" applyProtection="1">
      <alignment horizontal="center" vertical="center"/>
    </xf>
    <xf numFmtId="1" fontId="6" fillId="0" borderId="107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2" borderId="58" xfId="1" applyNumberFormat="1" applyFont="1" applyFill="1" applyBorder="1" applyAlignment="1" applyProtection="1">
      <alignment vertical="center"/>
      <protection locked="0"/>
    </xf>
    <xf numFmtId="49" fontId="3" fillId="2" borderId="110" xfId="1" applyNumberFormat="1" applyFont="1" applyFill="1" applyBorder="1" applyAlignment="1" applyProtection="1">
      <alignment vertical="center"/>
      <protection locked="0"/>
    </xf>
    <xf numFmtId="49" fontId="3" fillId="2" borderId="13" xfId="1" applyNumberFormat="1" applyFont="1" applyFill="1" applyBorder="1" applyAlignment="1" applyProtection="1">
      <alignment vertical="center"/>
    </xf>
    <xf numFmtId="49" fontId="3" fillId="2" borderId="11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3" fillId="2" borderId="5" xfId="1" applyNumberFormat="1" applyFont="1" applyFill="1" applyBorder="1" applyAlignment="1" applyProtection="1">
      <alignment vertical="center"/>
    </xf>
    <xf numFmtId="49" fontId="7" fillId="2" borderId="5" xfId="1" applyNumberFormat="1" applyFont="1" applyFill="1" applyBorder="1" applyAlignment="1" applyProtection="1">
      <alignment vertical="center"/>
    </xf>
    <xf numFmtId="49" fontId="4" fillId="2" borderId="28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53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1" applyNumberFormat="1" applyFont="1" applyFill="1" applyBorder="1" applyAlignment="1" applyProtection="1">
      <alignment vertical="center"/>
    </xf>
    <xf numFmtId="49" fontId="8" fillId="2" borderId="5" xfId="1" applyNumberFormat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3" fillId="0" borderId="0" xfId="2" applyFont="1" applyBorder="1" applyAlignment="1">
      <alignment wrapText="1"/>
    </xf>
    <xf numFmtId="0" fontId="3" fillId="0" borderId="8" xfId="2" applyFont="1" applyBorder="1"/>
    <xf numFmtId="3" fontId="4" fillId="0" borderId="57" xfId="1" applyNumberFormat="1" applyFont="1" applyFill="1" applyBorder="1" applyAlignment="1" applyProtection="1">
      <alignment vertical="center"/>
    </xf>
    <xf numFmtId="3" fontId="4" fillId="0" borderId="56" xfId="1" applyNumberFormat="1" applyFont="1" applyFill="1" applyBorder="1" applyAlignment="1" applyProtection="1">
      <alignment vertical="center"/>
    </xf>
    <xf numFmtId="49" fontId="3" fillId="2" borderId="53" xfId="1" applyNumberFormat="1" applyFont="1" applyFill="1" applyBorder="1" applyAlignment="1" applyProtection="1">
      <alignment horizontal="center" vertical="center"/>
      <protection locked="0"/>
    </xf>
    <xf numFmtId="49" fontId="3" fillId="2" borderId="28" xfId="1" applyNumberFormat="1" applyFont="1" applyFill="1" applyBorder="1" applyAlignment="1" applyProtection="1">
      <alignment horizontal="center" vertical="center"/>
      <protection locked="0"/>
    </xf>
    <xf numFmtId="49" fontId="4" fillId="2" borderId="53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right" vertical="center"/>
    </xf>
    <xf numFmtId="49" fontId="9" fillId="2" borderId="8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74" xfId="1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textRotation="90"/>
    </xf>
    <xf numFmtId="0" fontId="3" fillId="0" borderId="100" xfId="1" applyFont="1" applyFill="1" applyBorder="1" applyAlignment="1" applyProtection="1">
      <alignment horizontal="center" vertical="center" textRotation="90"/>
    </xf>
    <xf numFmtId="0" fontId="3" fillId="0" borderId="4" xfId="1" applyFont="1" applyFill="1" applyBorder="1" applyAlignment="1" applyProtection="1">
      <alignment horizontal="center" vertical="center" textRotation="90" wrapText="1"/>
    </xf>
    <xf numFmtId="0" fontId="3" fillId="0" borderId="98" xfId="1" applyFont="1" applyFill="1" applyBorder="1" applyAlignment="1" applyProtection="1">
      <alignment horizontal="center" vertical="center" textRotation="90" wrapText="1"/>
    </xf>
    <xf numFmtId="0" fontId="4" fillId="0" borderId="47" xfId="1" applyFont="1" applyFill="1" applyBorder="1" applyAlignment="1" applyProtection="1">
      <alignment horizontal="left" vertical="center"/>
    </xf>
    <xf numFmtId="0" fontId="4" fillId="0" borderId="46" xfId="1" applyFont="1" applyFill="1" applyBorder="1" applyAlignment="1" applyProtection="1">
      <alignment horizontal="left" vertical="center"/>
    </xf>
    <xf numFmtId="49" fontId="3" fillId="0" borderId="109" xfId="1" applyNumberFormat="1" applyFont="1" applyFill="1" applyBorder="1" applyAlignment="1" applyProtection="1">
      <alignment horizontal="center" vertical="center" textRotation="90" wrapText="1"/>
    </xf>
    <xf numFmtId="0" fontId="3" fillId="0" borderId="54" xfId="1" applyFont="1" applyFill="1" applyBorder="1" applyAlignment="1" applyProtection="1">
      <alignment horizontal="center" vertical="center" wrapText="1"/>
    </xf>
    <xf numFmtId="0" fontId="3" fillId="0" borderId="102" xfId="1" applyFont="1" applyFill="1" applyBorder="1" applyAlignment="1" applyProtection="1">
      <alignment horizontal="center" vertical="center" wrapText="1"/>
    </xf>
    <xf numFmtId="49" fontId="3" fillId="0" borderId="109" xfId="1" applyNumberFormat="1" applyFont="1" applyFill="1" applyBorder="1" applyAlignment="1" applyProtection="1">
      <alignment horizontal="center" vertical="center" wrapText="1"/>
    </xf>
    <xf numFmtId="49" fontId="3" fillId="0" borderId="54" xfId="1" applyNumberFormat="1" applyFont="1" applyFill="1" applyBorder="1" applyAlignment="1" applyProtection="1">
      <alignment horizontal="center" vertical="center" wrapText="1"/>
    </xf>
    <xf numFmtId="49" fontId="3" fillId="0" borderId="32" xfId="1" applyNumberFormat="1" applyFont="1" applyFill="1" applyBorder="1" applyAlignment="1" applyProtection="1">
      <alignment horizontal="center" vertical="center"/>
    </xf>
    <xf numFmtId="49" fontId="3" fillId="0" borderId="108" xfId="1" applyNumberFormat="1" applyFont="1" applyFill="1" applyBorder="1" applyAlignment="1" applyProtection="1">
      <alignment horizontal="center" vertical="center"/>
    </xf>
    <xf numFmtId="49" fontId="3" fillId="0" borderId="33" xfId="1" applyNumberFormat="1" applyFont="1" applyFill="1" applyBorder="1" applyAlignment="1" applyProtection="1">
      <alignment horizontal="center" vertical="center"/>
    </xf>
    <xf numFmtId="49" fontId="3" fillId="0" borderId="30" xfId="1" applyNumberFormat="1" applyFont="1" applyFill="1" applyBorder="1" applyAlignment="1" applyProtection="1">
      <alignment horizontal="center" vertical="center"/>
    </xf>
    <xf numFmtId="0" fontId="3" fillId="0" borderId="112" xfId="1" applyFont="1" applyFill="1" applyBorder="1" applyAlignment="1" applyProtection="1">
      <alignment horizontal="center" vertical="center" textRotation="90"/>
    </xf>
    <xf numFmtId="0" fontId="3" fillId="0" borderId="113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99" xfId="1" applyFont="1" applyFill="1" applyBorder="1" applyAlignment="1" applyProtection="1">
      <alignment horizontal="center" vertical="center" textRotation="90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99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Font="1" applyFill="1" applyBorder="1" applyAlignment="1" applyProtection="1">
      <alignment horizontal="center" vertical="center" textRotation="90" wrapText="1"/>
    </xf>
    <xf numFmtId="0" fontId="3" fillId="0" borderId="99" xfId="1" applyFont="1" applyFill="1" applyBorder="1" applyAlignment="1" applyProtection="1">
      <alignment horizontal="center" vertical="center" textRotation="90" wrapText="1"/>
    </xf>
    <xf numFmtId="0" fontId="3" fillId="0" borderId="72" xfId="1" applyFont="1" applyFill="1" applyBorder="1" applyAlignment="1" applyProtection="1">
      <alignment horizontal="center" vertical="center" textRotation="90" wrapText="1"/>
    </xf>
    <xf numFmtId="0" fontId="3" fillId="0" borderId="111" xfId="1" applyFont="1" applyFill="1" applyBorder="1" applyAlignment="1" applyProtection="1">
      <alignment horizontal="center" vertical="center" textRotation="90" wrapText="1"/>
    </xf>
    <xf numFmtId="0" fontId="4" fillId="0" borderId="43" xfId="1" applyFont="1" applyFill="1" applyBorder="1" applyAlignment="1" applyProtection="1">
      <alignment horizontal="left" vertical="center"/>
    </xf>
    <xf numFmtId="0" fontId="4" fillId="0" borderId="42" xfId="1" applyFont="1" applyFill="1" applyBorder="1" applyAlignment="1" applyProtection="1">
      <alignment horizontal="left" vertical="center"/>
    </xf>
    <xf numFmtId="0" fontId="3" fillId="0" borderId="51" xfId="1" applyFont="1" applyFill="1" applyBorder="1" applyAlignment="1" applyProtection="1">
      <alignment horizontal="center" vertical="center" textRotation="90"/>
    </xf>
    <xf numFmtId="0" fontId="3" fillId="0" borderId="51" xfId="1" applyNumberFormat="1" applyFont="1" applyFill="1" applyBorder="1" applyAlignment="1" applyProtection="1">
      <alignment horizontal="center" vertical="center" textRotation="90" wrapText="1"/>
    </xf>
    <xf numFmtId="0" fontId="3" fillId="0" borderId="52" xfId="1" applyFont="1" applyFill="1" applyBorder="1" applyAlignment="1" applyProtection="1">
      <alignment horizontal="center" vertical="center" textRotation="90" wrapText="1"/>
    </xf>
    <xf numFmtId="0" fontId="3" fillId="2" borderId="5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 applyProtection="1">
      <alignment horizontal="left" vertical="center" wrapText="1"/>
      <protection locked="0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C9" sqref="C9:L9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3" x14ac:dyDescent="0.25">
      <c r="A1" s="278" t="s">
        <v>330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3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3" ht="12.75" customHeight="1" x14ac:dyDescent="0.25">
      <c r="A3" s="266" t="s">
        <v>319</v>
      </c>
      <c r="B3" s="265"/>
      <c r="C3" s="274" t="s">
        <v>318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3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3" ht="12.75" customHeight="1" x14ac:dyDescent="0.25">
      <c r="A5" s="261" t="s">
        <v>315</v>
      </c>
      <c r="B5" s="260"/>
      <c r="C5" s="272" t="s">
        <v>314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3" ht="12.75" customHeight="1" x14ac:dyDescent="0.25">
      <c r="A6" s="261" t="s">
        <v>313</v>
      </c>
      <c r="B6" s="260"/>
      <c r="C6" s="272" t="s">
        <v>312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3" x14ac:dyDescent="0.25">
      <c r="A7" s="261" t="s">
        <v>311</v>
      </c>
      <c r="B7" s="260"/>
      <c r="C7" s="274" t="s">
        <v>329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3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3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3" ht="12.75" customHeight="1" x14ac:dyDescent="0.25">
      <c r="A10" s="261"/>
      <c r="B10" s="260" t="s">
        <v>307</v>
      </c>
      <c r="C10" s="272" t="s">
        <v>328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3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3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3" ht="12.75" customHeight="1" x14ac:dyDescent="0.25">
      <c r="A13" s="261"/>
      <c r="B13" s="260" t="s">
        <v>303</v>
      </c>
      <c r="C13" s="272" t="s">
        <v>327</v>
      </c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3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3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  <c r="M15" s="267"/>
    </row>
    <row r="16" spans="1:13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97" t="s">
        <v>297</v>
      </c>
      <c r="D17" s="299" t="s">
        <v>296</v>
      </c>
      <c r="E17" s="301" t="s">
        <v>295</v>
      </c>
      <c r="F17" s="303" t="s">
        <v>294</v>
      </c>
      <c r="G17" s="305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98"/>
      <c r="D18" s="300"/>
      <c r="E18" s="302"/>
      <c r="F18" s="304"/>
      <c r="G18" s="306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795937</v>
      </c>
      <c r="D21" s="241">
        <f>SUM(D22,D25,D26,D42,D43)</f>
        <v>763665</v>
      </c>
      <c r="E21" s="241">
        <f>SUM(E22,E25,E43)</f>
        <v>0</v>
      </c>
      <c r="F21" s="241">
        <f>SUM(F22,F27,F43)</f>
        <v>32272</v>
      </c>
      <c r="G21" s="243">
        <f>SUM(G22,G45)</f>
        <v>0</v>
      </c>
      <c r="H21" s="242">
        <f t="shared" ref="H21:H47" si="1">SUM(I21:L21)</f>
        <v>853271</v>
      </c>
      <c r="I21" s="241">
        <f>SUM(I22,I25,I26,I42,I43)</f>
        <v>822760</v>
      </c>
      <c r="J21" s="241">
        <f>SUM(J22,J25,J43)</f>
        <v>0</v>
      </c>
      <c r="K21" s="241">
        <f>SUM(K22,K27,K43)</f>
        <v>30511</v>
      </c>
      <c r="L21" s="240">
        <f>SUM(L22,L45)</f>
        <v>0</v>
      </c>
    </row>
    <row r="22" spans="1:12" ht="12.75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11641</v>
      </c>
      <c r="I22" s="235">
        <f>SUM(I23:I24)</f>
        <v>0</v>
      </c>
      <c r="J22" s="235">
        <f>SUM(J23:J24)</f>
        <v>0</v>
      </c>
      <c r="K22" s="235">
        <f>SUM(K23:K24)</f>
        <v>11641</v>
      </c>
      <c r="L22" s="234">
        <f>SUM(L23:L24)</f>
        <v>0</v>
      </c>
    </row>
    <row r="23" spans="1:12" hidden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11641</v>
      </c>
      <c r="I24" s="230"/>
      <c r="J24" s="230"/>
      <c r="K24" s="230">
        <v>11641</v>
      </c>
      <c r="L24" s="229"/>
    </row>
    <row r="25" spans="1:12" s="14" customFormat="1" ht="24.75" thickBot="1" x14ac:dyDescent="0.3">
      <c r="A25" s="228">
        <v>19300</v>
      </c>
      <c r="B25" s="228" t="s">
        <v>286</v>
      </c>
      <c r="C25" s="226">
        <f t="shared" si="0"/>
        <v>763665</v>
      </c>
      <c r="D25" s="225">
        <f>578658+21000+111467+50200+840+1500</f>
        <v>763665</v>
      </c>
      <c r="E25" s="225"/>
      <c r="F25" s="224" t="s">
        <v>263</v>
      </c>
      <c r="G25" s="227" t="s">
        <v>263</v>
      </c>
      <c r="H25" s="226">
        <f t="shared" si="1"/>
        <v>822760</v>
      </c>
      <c r="I25" s="225">
        <f>I51</f>
        <v>822760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thickTop="1" x14ac:dyDescent="0.25">
      <c r="A27" s="97">
        <v>21300</v>
      </c>
      <c r="B27" s="97" t="s">
        <v>284</v>
      </c>
      <c r="C27" s="94">
        <f t="shared" si="0"/>
        <v>32272</v>
      </c>
      <c r="D27" s="196" t="s">
        <v>263</v>
      </c>
      <c r="E27" s="196" t="s">
        <v>263</v>
      </c>
      <c r="F27" s="93">
        <f>SUM(F28,F32,F34,F37)</f>
        <v>32272</v>
      </c>
      <c r="G27" s="207" t="s">
        <v>263</v>
      </c>
      <c r="H27" s="94">
        <f t="shared" si="1"/>
        <v>18870</v>
      </c>
      <c r="I27" s="196" t="s">
        <v>263</v>
      </c>
      <c r="J27" s="196" t="s">
        <v>263</v>
      </c>
      <c r="K27" s="93">
        <f>SUM(K28,K32,K34,K37)</f>
        <v>18870</v>
      </c>
      <c r="L27" s="204" t="s">
        <v>263</v>
      </c>
    </row>
    <row r="28" spans="1:12" s="14" customFormat="1" ht="24" hidden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idden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idden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" hidden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" hidden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" hidden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idden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idden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" hidden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" x14ac:dyDescent="0.25">
      <c r="A37" s="210">
        <v>21390</v>
      </c>
      <c r="B37" s="97" t="s">
        <v>274</v>
      </c>
      <c r="C37" s="94">
        <f t="shared" si="0"/>
        <v>32272</v>
      </c>
      <c r="D37" s="196" t="s">
        <v>263</v>
      </c>
      <c r="E37" s="196" t="s">
        <v>263</v>
      </c>
      <c r="F37" s="93">
        <f>SUM(F38:F41)</f>
        <v>32272</v>
      </c>
      <c r="G37" s="207" t="s">
        <v>263</v>
      </c>
      <c r="H37" s="94">
        <f t="shared" si="1"/>
        <v>18870</v>
      </c>
      <c r="I37" s="196" t="s">
        <v>263</v>
      </c>
      <c r="J37" s="196" t="s">
        <v>263</v>
      </c>
      <c r="K37" s="93">
        <f>SUM(K38:K41)</f>
        <v>18870</v>
      </c>
      <c r="L37" s="204" t="s">
        <v>263</v>
      </c>
    </row>
    <row r="38" spans="1:12" ht="24" hidden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idden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idden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" x14ac:dyDescent="0.25">
      <c r="A41" s="74">
        <v>21399</v>
      </c>
      <c r="B41" s="78" t="s">
        <v>270</v>
      </c>
      <c r="C41" s="36">
        <f t="shared" si="0"/>
        <v>32272</v>
      </c>
      <c r="D41" s="212" t="s">
        <v>263</v>
      </c>
      <c r="E41" s="212" t="s">
        <v>263</v>
      </c>
      <c r="F41" s="35">
        <f>24900+7372</f>
        <v>32272</v>
      </c>
      <c r="G41" s="213" t="s">
        <v>263</v>
      </c>
      <c r="H41" s="36">
        <f t="shared" si="1"/>
        <v>18870</v>
      </c>
      <c r="I41" s="212" t="s">
        <v>263</v>
      </c>
      <c r="J41" s="212" t="s">
        <v>263</v>
      </c>
      <c r="K41" s="35">
        <v>18870</v>
      </c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" hidden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" hidden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" hidden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" hidden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" hidden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795937</v>
      </c>
      <c r="D50" s="52">
        <f>SUM(D51,D281)</f>
        <v>763665</v>
      </c>
      <c r="E50" s="52">
        <f>SUM(E51,E281)</f>
        <v>0</v>
      </c>
      <c r="F50" s="52">
        <f>SUM(F51,F281)</f>
        <v>32272</v>
      </c>
      <c r="G50" s="54">
        <f>SUM(G51,G281)</f>
        <v>0</v>
      </c>
      <c r="H50" s="176">
        <f t="shared" ref="H50:H81" si="3">SUM(I50:L50)</f>
        <v>853271</v>
      </c>
      <c r="I50" s="52">
        <f>SUM(I51,I281)</f>
        <v>822760</v>
      </c>
      <c r="J50" s="52">
        <f>SUM(J51,J281)</f>
        <v>0</v>
      </c>
      <c r="K50" s="52">
        <f>SUM(K51,K281)</f>
        <v>30511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795937</v>
      </c>
      <c r="D51" s="171">
        <f>SUM(D52,D194)</f>
        <v>763665</v>
      </c>
      <c r="E51" s="171">
        <f>SUM(E52,E194)</f>
        <v>0</v>
      </c>
      <c r="F51" s="171">
        <f>SUM(F52,F194)</f>
        <v>32272</v>
      </c>
      <c r="G51" s="173">
        <f>SUM(G52,G194)</f>
        <v>0</v>
      </c>
      <c r="H51" s="172">
        <f t="shared" si="3"/>
        <v>853246</v>
      </c>
      <c r="I51" s="171">
        <f>SUM(I52,I194)</f>
        <v>822760</v>
      </c>
      <c r="J51" s="171">
        <f>SUM(J52,J194)</f>
        <v>0</v>
      </c>
      <c r="K51" s="171">
        <f>SUM(K52,K194)</f>
        <v>30486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782937</v>
      </c>
      <c r="D52" s="145">
        <f>SUM(D53,D75,D173,D187)</f>
        <v>750665</v>
      </c>
      <c r="E52" s="145">
        <f>SUM(E53,E75,E173,E187)</f>
        <v>0</v>
      </c>
      <c r="F52" s="145">
        <f>SUM(F53,F75,F173,F187)</f>
        <v>32272</v>
      </c>
      <c r="G52" s="167">
        <f>SUM(G53,G75,G173,G187)</f>
        <v>0</v>
      </c>
      <c r="H52" s="146">
        <f t="shared" si="3"/>
        <v>840246</v>
      </c>
      <c r="I52" s="145">
        <f>SUM(I53,I75,I173,I187)</f>
        <v>809760</v>
      </c>
      <c r="J52" s="145">
        <f>SUM(J53,J75,J173,J187)</f>
        <v>0</v>
      </c>
      <c r="K52" s="145">
        <f>SUM(K53,K75,K173,K187)</f>
        <v>30486</v>
      </c>
      <c r="L52" s="166">
        <f>SUM(L53,L75,L173,L187)</f>
        <v>0</v>
      </c>
    </row>
    <row r="53" spans="1:13" s="14" customFormat="1" x14ac:dyDescent="0.25">
      <c r="A53" s="131">
        <v>1000</v>
      </c>
      <c r="B53" s="131" t="s">
        <v>258</v>
      </c>
      <c r="C53" s="128">
        <f t="shared" si="2"/>
        <v>578658</v>
      </c>
      <c r="D53" s="127">
        <f>SUM(D54,D67)</f>
        <v>578658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649432</v>
      </c>
      <c r="I53" s="127">
        <f>SUM(I54,I67)</f>
        <v>649432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x14ac:dyDescent="0.25">
      <c r="A54" s="97">
        <v>1100</v>
      </c>
      <c r="B54" s="96" t="s">
        <v>257</v>
      </c>
      <c r="C54" s="94">
        <f t="shared" si="2"/>
        <v>450550</v>
      </c>
      <c r="D54" s="93">
        <f>SUM(D55,D58,D66)</f>
        <v>450550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511120</v>
      </c>
      <c r="I54" s="93">
        <f>SUM(I55,I58,I66)</f>
        <v>511120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x14ac:dyDescent="0.25">
      <c r="A55" s="80">
        <v>1110</v>
      </c>
      <c r="B55" s="137" t="s">
        <v>256</v>
      </c>
      <c r="C55" s="134">
        <f t="shared" si="2"/>
        <v>406797</v>
      </c>
      <c r="D55" s="139">
        <f>SUM(D56:D57)</f>
        <v>406797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448459</v>
      </c>
      <c r="I55" s="139">
        <f>SUM(I56:I57)</f>
        <v>448459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x14ac:dyDescent="0.25">
      <c r="A56" s="114">
        <v>1111</v>
      </c>
      <c r="B56" s="79" t="s">
        <v>255</v>
      </c>
      <c r="C56" s="69">
        <f t="shared" si="2"/>
        <v>32962</v>
      </c>
      <c r="D56" s="68">
        <f>32962</f>
        <v>32962</v>
      </c>
      <c r="E56" s="68"/>
      <c r="F56" s="68"/>
      <c r="G56" s="70"/>
      <c r="H56" s="69">
        <f t="shared" si="3"/>
        <v>32962</v>
      </c>
      <c r="I56" s="68">
        <v>32962</v>
      </c>
      <c r="J56" s="68"/>
      <c r="K56" s="68">
        <v>0</v>
      </c>
      <c r="L56" s="67"/>
      <c r="M56" s="27"/>
    </row>
    <row r="57" spans="1:13" ht="24" customHeight="1" x14ac:dyDescent="0.25">
      <c r="A57" s="74">
        <v>1119</v>
      </c>
      <c r="B57" s="78" t="s">
        <v>254</v>
      </c>
      <c r="C57" s="36">
        <f t="shared" si="2"/>
        <v>373835</v>
      </c>
      <c r="D57" s="35">
        <f>373835</f>
        <v>373835</v>
      </c>
      <c r="E57" s="35"/>
      <c r="F57" s="35"/>
      <c r="G57" s="37"/>
      <c r="H57" s="36">
        <f t="shared" si="3"/>
        <v>415497</v>
      </c>
      <c r="I57" s="35">
        <v>415497</v>
      </c>
      <c r="J57" s="35"/>
      <c r="K57" s="35">
        <v>0</v>
      </c>
      <c r="L57" s="34"/>
      <c r="M57" s="27"/>
    </row>
    <row r="58" spans="1:13" ht="23.25" customHeight="1" x14ac:dyDescent="0.25">
      <c r="A58" s="88">
        <v>1140</v>
      </c>
      <c r="B58" s="78" t="s">
        <v>253</v>
      </c>
      <c r="C58" s="36">
        <f t="shared" si="2"/>
        <v>16891</v>
      </c>
      <c r="D58" s="76">
        <f>SUM(D59:D65)</f>
        <v>16891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35799</v>
      </c>
      <c r="I58" s="76">
        <f>SUM(I59:I65)</f>
        <v>35799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>
        <v>0</v>
      </c>
      <c r="L59" s="34"/>
      <c r="M59" s="27"/>
    </row>
    <row r="60" spans="1:13" ht="24.75" customHeight="1" x14ac:dyDescent="0.25">
      <c r="A60" s="74">
        <v>1142</v>
      </c>
      <c r="B60" s="78" t="s">
        <v>251</v>
      </c>
      <c r="C60" s="36">
        <f t="shared" si="2"/>
        <v>3558</v>
      </c>
      <c r="D60" s="35">
        <f>3558</f>
        <v>3558</v>
      </c>
      <c r="E60" s="35"/>
      <c r="F60" s="35"/>
      <c r="G60" s="37"/>
      <c r="H60" s="36">
        <f t="shared" si="3"/>
        <v>3558</v>
      </c>
      <c r="I60" s="35">
        <v>3558</v>
      </c>
      <c r="J60" s="35"/>
      <c r="K60" s="35">
        <v>0</v>
      </c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>
        <v>0</v>
      </c>
      <c r="L61" s="34"/>
      <c r="M61" s="27"/>
    </row>
    <row r="62" spans="1:13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16920</v>
      </c>
      <c r="I62" s="35">
        <v>16920</v>
      </c>
      <c r="J62" s="35"/>
      <c r="K62" s="35">
        <v>0</v>
      </c>
      <c r="L62" s="34"/>
      <c r="M62" s="27"/>
    </row>
    <row r="63" spans="1:13" x14ac:dyDescent="0.25">
      <c r="A63" s="74">
        <v>1147</v>
      </c>
      <c r="B63" s="78" t="s">
        <v>248</v>
      </c>
      <c r="C63" s="36">
        <f t="shared" si="2"/>
        <v>5380</v>
      </c>
      <c r="D63" s="35">
        <f>5380</f>
        <v>5380</v>
      </c>
      <c r="E63" s="35"/>
      <c r="F63" s="35"/>
      <c r="G63" s="37"/>
      <c r="H63" s="36">
        <f t="shared" si="3"/>
        <v>5380</v>
      </c>
      <c r="I63" s="35">
        <v>5380</v>
      </c>
      <c r="J63" s="35"/>
      <c r="K63" s="35">
        <v>0</v>
      </c>
      <c r="L63" s="34"/>
      <c r="M63" s="27"/>
    </row>
    <row r="64" spans="1:13" x14ac:dyDescent="0.25">
      <c r="A64" s="74">
        <v>1148</v>
      </c>
      <c r="B64" s="78" t="s">
        <v>247</v>
      </c>
      <c r="C64" s="36">
        <f t="shared" si="2"/>
        <v>7953</v>
      </c>
      <c r="D64" s="35">
        <f>7953</f>
        <v>7953</v>
      </c>
      <c r="E64" s="35"/>
      <c r="F64" s="35"/>
      <c r="G64" s="37"/>
      <c r="H64" s="36">
        <f t="shared" si="3"/>
        <v>9941</v>
      </c>
      <c r="I64" s="35">
        <v>9941</v>
      </c>
      <c r="J64" s="35"/>
      <c r="K64" s="35">
        <v>0</v>
      </c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>
        <v>0</v>
      </c>
      <c r="L65" s="34"/>
      <c r="M65" s="27"/>
    </row>
    <row r="66" spans="1:13" ht="36" x14ac:dyDescent="0.25">
      <c r="A66" s="80">
        <v>1150</v>
      </c>
      <c r="B66" s="137" t="s">
        <v>245</v>
      </c>
      <c r="C66" s="134">
        <f t="shared" si="2"/>
        <v>26862</v>
      </c>
      <c r="D66" s="133">
        <f>26862</f>
        <v>26862</v>
      </c>
      <c r="E66" s="133"/>
      <c r="F66" s="133"/>
      <c r="G66" s="135"/>
      <c r="H66" s="134">
        <f t="shared" si="3"/>
        <v>26862</v>
      </c>
      <c r="I66" s="133">
        <v>26862</v>
      </c>
      <c r="J66" s="133"/>
      <c r="K66" s="133">
        <v>0</v>
      </c>
      <c r="L66" s="132"/>
      <c r="M66" s="27"/>
    </row>
    <row r="67" spans="1:13" ht="36" x14ac:dyDescent="0.25">
      <c r="A67" s="97">
        <v>1200</v>
      </c>
      <c r="B67" s="96" t="s">
        <v>244</v>
      </c>
      <c r="C67" s="94">
        <f t="shared" si="2"/>
        <v>128108</v>
      </c>
      <c r="D67" s="93">
        <f>SUM(D68:D69)</f>
        <v>128108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138312</v>
      </c>
      <c r="I67" s="93">
        <f>SUM(I68:I69)</f>
        <v>138312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x14ac:dyDescent="0.25">
      <c r="A68" s="91">
        <v>1210</v>
      </c>
      <c r="B68" s="79" t="s">
        <v>243</v>
      </c>
      <c r="C68" s="69">
        <f t="shared" si="2"/>
        <v>113088</v>
      </c>
      <c r="D68" s="68">
        <f>113088</f>
        <v>113088</v>
      </c>
      <c r="E68" s="68"/>
      <c r="F68" s="68"/>
      <c r="G68" s="70"/>
      <c r="H68" s="69">
        <f t="shared" si="3"/>
        <v>123565</v>
      </c>
      <c r="I68" s="68">
        <v>123565</v>
      </c>
      <c r="J68" s="68"/>
      <c r="K68" s="68">
        <v>0</v>
      </c>
      <c r="L68" s="67"/>
      <c r="M68" s="27"/>
    </row>
    <row r="69" spans="1:13" ht="24" x14ac:dyDescent="0.25">
      <c r="A69" s="88">
        <v>1220</v>
      </c>
      <c r="B69" s="78" t="s">
        <v>242</v>
      </c>
      <c r="C69" s="36">
        <f t="shared" si="2"/>
        <v>15020</v>
      </c>
      <c r="D69" s="76">
        <f>SUM(D70:D74)</f>
        <v>15020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14747</v>
      </c>
      <c r="I69" s="76">
        <f>SUM(I70:I74)</f>
        <v>14747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x14ac:dyDescent="0.25">
      <c r="A70" s="74">
        <v>1221</v>
      </c>
      <c r="B70" s="78" t="s">
        <v>241</v>
      </c>
      <c r="C70" s="36">
        <f t="shared" si="2"/>
        <v>8627</v>
      </c>
      <c r="D70" s="35">
        <f>8627</f>
        <v>8627</v>
      </c>
      <c r="E70" s="35"/>
      <c r="F70" s="35"/>
      <c r="G70" s="37"/>
      <c r="H70" s="36">
        <f t="shared" si="3"/>
        <v>8627</v>
      </c>
      <c r="I70" s="35">
        <v>8627</v>
      </c>
      <c r="J70" s="35"/>
      <c r="K70" s="35">
        <v>0</v>
      </c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>
        <v>0</v>
      </c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>
        <v>0</v>
      </c>
      <c r="L72" s="34"/>
      <c r="M72" s="27"/>
    </row>
    <row r="73" spans="1:13" ht="36" x14ac:dyDescent="0.25">
      <c r="A73" s="74">
        <v>1227</v>
      </c>
      <c r="B73" s="78" t="s">
        <v>238</v>
      </c>
      <c r="C73" s="36">
        <f t="shared" si="2"/>
        <v>2135</v>
      </c>
      <c r="D73" s="35">
        <f>2135</f>
        <v>2135</v>
      </c>
      <c r="E73" s="35"/>
      <c r="F73" s="35"/>
      <c r="G73" s="37"/>
      <c r="H73" s="36">
        <f t="shared" si="3"/>
        <v>2065</v>
      </c>
      <c r="I73" s="35">
        <v>2065</v>
      </c>
      <c r="J73" s="35"/>
      <c r="K73" s="35">
        <v>0</v>
      </c>
      <c r="L73" s="34"/>
      <c r="M73" s="27"/>
    </row>
    <row r="74" spans="1:13" ht="60" x14ac:dyDescent="0.25">
      <c r="A74" s="74">
        <v>1228</v>
      </c>
      <c r="B74" s="78" t="s">
        <v>237</v>
      </c>
      <c r="C74" s="36">
        <f t="shared" si="2"/>
        <v>4258</v>
      </c>
      <c r="D74" s="35">
        <f>4258</f>
        <v>4258</v>
      </c>
      <c r="E74" s="35"/>
      <c r="F74" s="35"/>
      <c r="G74" s="37"/>
      <c r="H74" s="36">
        <f t="shared" si="3"/>
        <v>4055</v>
      </c>
      <c r="I74" s="35">
        <v>4055</v>
      </c>
      <c r="J74" s="35"/>
      <c r="K74" s="35">
        <v>0</v>
      </c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204279</v>
      </c>
      <c r="D75" s="127">
        <f>SUM(D76,D83,D130,D164,D165,D172)</f>
        <v>172007</v>
      </c>
      <c r="E75" s="127">
        <f>SUM(E76,E83,E130,E164,E165,E172)</f>
        <v>0</v>
      </c>
      <c r="F75" s="127">
        <f>SUM(F76,F83,F130,F164,F165,F172)</f>
        <v>32272</v>
      </c>
      <c r="G75" s="129">
        <f>SUM(G76,G83,G130,G164,G165,G172)</f>
        <v>0</v>
      </c>
      <c r="H75" s="128">
        <f t="shared" si="3"/>
        <v>190814</v>
      </c>
      <c r="I75" s="127">
        <f>SUM(I76,I83,I130,I164,I165,I172)</f>
        <v>160328</v>
      </c>
      <c r="J75" s="127">
        <f>SUM(J76,J83,J130,J164,J165,J172)</f>
        <v>0</v>
      </c>
      <c r="K75" s="127">
        <f>SUM(K76,K83,K130,K164,K165,K172)</f>
        <v>30486</v>
      </c>
      <c r="L75" s="126">
        <f>SUM(L76,L83,L130,L164,L165,L172)</f>
        <v>0</v>
      </c>
    </row>
    <row r="76" spans="1:13" ht="24" x14ac:dyDescent="0.25">
      <c r="A76" s="97">
        <v>2100</v>
      </c>
      <c r="B76" s="96" t="s">
        <v>235</v>
      </c>
      <c r="C76" s="94">
        <f t="shared" si="2"/>
        <v>79916</v>
      </c>
      <c r="D76" s="93">
        <f>SUM(D77,D80)</f>
        <v>79916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79766</v>
      </c>
      <c r="I76" s="93">
        <f>SUM(I77,I80)</f>
        <v>79766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x14ac:dyDescent="0.25">
      <c r="A77" s="91">
        <v>2110</v>
      </c>
      <c r="B77" s="79" t="s">
        <v>234</v>
      </c>
      <c r="C77" s="69">
        <f t="shared" si="2"/>
        <v>1500</v>
      </c>
      <c r="D77" s="107">
        <f>SUM(D78:D79)</f>
        <v>1500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1550</v>
      </c>
      <c r="I77" s="107">
        <f>SUM(I78:I79)</f>
        <v>1550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x14ac:dyDescent="0.25">
      <c r="A78" s="74">
        <v>2111</v>
      </c>
      <c r="B78" s="78" t="s">
        <v>232</v>
      </c>
      <c r="C78" s="36">
        <f t="shared" si="2"/>
        <v>500</v>
      </c>
      <c r="D78" s="35">
        <v>500</v>
      </c>
      <c r="E78" s="35"/>
      <c r="F78" s="35"/>
      <c r="G78" s="37"/>
      <c r="H78" s="36">
        <f t="shared" si="3"/>
        <v>550</v>
      </c>
      <c r="I78" s="35">
        <v>550</v>
      </c>
      <c r="J78" s="35"/>
      <c r="K78" s="35">
        <v>0</v>
      </c>
      <c r="L78" s="34"/>
      <c r="M78" s="27"/>
    </row>
    <row r="79" spans="1:13" ht="24" x14ac:dyDescent="0.25">
      <c r="A79" s="74">
        <v>2112</v>
      </c>
      <c r="B79" s="78" t="s">
        <v>231</v>
      </c>
      <c r="C79" s="36">
        <f t="shared" si="2"/>
        <v>1000</v>
      </c>
      <c r="D79" s="35">
        <v>1000</v>
      </c>
      <c r="E79" s="35"/>
      <c r="F79" s="35"/>
      <c r="G79" s="37"/>
      <c r="H79" s="36">
        <f t="shared" si="3"/>
        <v>1000</v>
      </c>
      <c r="I79" s="35">
        <v>1000</v>
      </c>
      <c r="J79" s="35"/>
      <c r="K79" s="35">
        <v>0</v>
      </c>
      <c r="L79" s="34"/>
      <c r="M79" s="27"/>
    </row>
    <row r="80" spans="1:13" ht="24" x14ac:dyDescent="0.25">
      <c r="A80" s="88">
        <v>2120</v>
      </c>
      <c r="B80" s="78" t="s">
        <v>233</v>
      </c>
      <c r="C80" s="36">
        <f t="shared" si="2"/>
        <v>78416</v>
      </c>
      <c r="D80" s="76">
        <f>SUM(D81:D82)</f>
        <v>78416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78216</v>
      </c>
      <c r="I80" s="76">
        <f>SUM(I81:I82)</f>
        <v>78216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x14ac:dyDescent="0.25">
      <c r="A81" s="74">
        <v>2121</v>
      </c>
      <c r="B81" s="78" t="s">
        <v>232</v>
      </c>
      <c r="C81" s="36">
        <f t="shared" si="2"/>
        <v>17172</v>
      </c>
      <c r="D81" s="35">
        <v>17172</v>
      </c>
      <c r="E81" s="35"/>
      <c r="F81" s="35"/>
      <c r="G81" s="37"/>
      <c r="H81" s="36">
        <f t="shared" si="3"/>
        <v>17172</v>
      </c>
      <c r="I81" s="35">
        <v>17172</v>
      </c>
      <c r="J81" s="35"/>
      <c r="K81" s="35">
        <v>0</v>
      </c>
      <c r="L81" s="34"/>
      <c r="M81" s="27"/>
    </row>
    <row r="82" spans="1:13" ht="24" x14ac:dyDescent="0.25">
      <c r="A82" s="74">
        <v>2122</v>
      </c>
      <c r="B82" s="78" t="s">
        <v>231</v>
      </c>
      <c r="C82" s="36">
        <f t="shared" ref="C82:C113" si="4">SUM(D82:G82)</f>
        <v>61244</v>
      </c>
      <c r="D82" s="35">
        <v>61244</v>
      </c>
      <c r="E82" s="35"/>
      <c r="F82" s="35"/>
      <c r="G82" s="37"/>
      <c r="H82" s="36">
        <f t="shared" ref="H82:H113" si="5">SUM(I82:L82)</f>
        <v>61044</v>
      </c>
      <c r="I82" s="35">
        <v>61044</v>
      </c>
      <c r="J82" s="35"/>
      <c r="K82" s="35">
        <v>0</v>
      </c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67551</v>
      </c>
      <c r="D83" s="93">
        <f>SUM(D84,D89,D95,D103,D112,D116,D122,D128)</f>
        <v>67551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56022</v>
      </c>
      <c r="I83" s="93">
        <f>SUM(I84,I89,I95,I103,I112,I116,I122,I128)</f>
        <v>56022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x14ac:dyDescent="0.25">
      <c r="A84" s="80">
        <v>2210</v>
      </c>
      <c r="B84" s="137" t="s">
        <v>229</v>
      </c>
      <c r="C84" s="134">
        <f t="shared" si="4"/>
        <v>21000</v>
      </c>
      <c r="D84" s="139">
        <f>SUM(D85:D88)</f>
        <v>21000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22500</v>
      </c>
      <c r="I84" s="139">
        <f>SUM(I85:I88)</f>
        <v>22500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>
        <v>0</v>
      </c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>
        <v>0</v>
      </c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>
        <v>0</v>
      </c>
      <c r="L87" s="34"/>
      <c r="M87" s="27"/>
    </row>
    <row r="88" spans="1:13" x14ac:dyDescent="0.25">
      <c r="A88" s="74">
        <v>2219</v>
      </c>
      <c r="B88" s="78" t="s">
        <v>225</v>
      </c>
      <c r="C88" s="36">
        <f t="shared" si="4"/>
        <v>21000</v>
      </c>
      <c r="D88" s="35">
        <v>21000</v>
      </c>
      <c r="E88" s="35"/>
      <c r="F88" s="35"/>
      <c r="G88" s="37"/>
      <c r="H88" s="36">
        <f t="shared" si="5"/>
        <v>22500</v>
      </c>
      <c r="I88" s="35">
        <v>22500</v>
      </c>
      <c r="J88" s="35"/>
      <c r="K88" s="35">
        <v>0</v>
      </c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>
        <v>0</v>
      </c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>
        <v>0</v>
      </c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>
        <v>0</v>
      </c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>
        <v>0</v>
      </c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>
        <v>0</v>
      </c>
      <c r="L94" s="34"/>
      <c r="M94" s="27"/>
    </row>
    <row r="95" spans="1:13" ht="36" x14ac:dyDescent="0.25">
      <c r="A95" s="88">
        <v>2230</v>
      </c>
      <c r="B95" s="78" t="s">
        <v>218</v>
      </c>
      <c r="C95" s="36">
        <f t="shared" si="4"/>
        <v>39886</v>
      </c>
      <c r="D95" s="76">
        <f>SUM(D96:D102)</f>
        <v>39886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28592</v>
      </c>
      <c r="I95" s="76">
        <f>SUM(I96:I102)</f>
        <v>28592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x14ac:dyDescent="0.25">
      <c r="A96" s="74">
        <v>2231</v>
      </c>
      <c r="B96" s="78" t="s">
        <v>217</v>
      </c>
      <c r="C96" s="36">
        <f t="shared" si="4"/>
        <v>8000</v>
      </c>
      <c r="D96" s="35">
        <v>8000</v>
      </c>
      <c r="E96" s="35"/>
      <c r="F96" s="35"/>
      <c r="G96" s="37"/>
      <c r="H96" s="36">
        <f t="shared" si="5"/>
        <v>8000</v>
      </c>
      <c r="I96" s="35">
        <v>8000</v>
      </c>
      <c r="J96" s="35"/>
      <c r="K96" s="35">
        <v>0</v>
      </c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1500</v>
      </c>
      <c r="D97" s="35">
        <v>1500</v>
      </c>
      <c r="E97" s="35"/>
      <c r="F97" s="35"/>
      <c r="G97" s="37"/>
      <c r="H97" s="36">
        <f t="shared" si="5"/>
        <v>0</v>
      </c>
      <c r="I97" s="35">
        <v>0</v>
      </c>
      <c r="J97" s="35"/>
      <c r="K97" s="35">
        <v>0</v>
      </c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>
        <v>0</v>
      </c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>
        <v>0</v>
      </c>
      <c r="L99" s="34"/>
      <c r="M99" s="27"/>
    </row>
    <row r="100" spans="1:13" ht="24" x14ac:dyDescent="0.25">
      <c r="A100" s="74">
        <v>2235</v>
      </c>
      <c r="B100" s="78" t="s">
        <v>213</v>
      </c>
      <c r="C100" s="36">
        <f t="shared" si="4"/>
        <v>27230</v>
      </c>
      <c r="D100" s="35">
        <v>27230</v>
      </c>
      <c r="E100" s="35"/>
      <c r="F100" s="35"/>
      <c r="G100" s="37"/>
      <c r="H100" s="36">
        <f t="shared" si="5"/>
        <v>17436</v>
      </c>
      <c r="I100" s="35">
        <v>17436</v>
      </c>
      <c r="J100" s="35"/>
      <c r="K100" s="35">
        <v>0</v>
      </c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>
        <v>0</v>
      </c>
      <c r="L101" s="34"/>
      <c r="M101" s="27"/>
    </row>
    <row r="102" spans="1:13" ht="24" x14ac:dyDescent="0.25">
      <c r="A102" s="74">
        <v>2239</v>
      </c>
      <c r="B102" s="78" t="s">
        <v>211</v>
      </c>
      <c r="C102" s="36">
        <f t="shared" si="4"/>
        <v>3156</v>
      </c>
      <c r="D102" s="35">
        <f>156+3000</f>
        <v>3156</v>
      </c>
      <c r="E102" s="35"/>
      <c r="F102" s="35"/>
      <c r="G102" s="37"/>
      <c r="H102" s="36">
        <f t="shared" si="5"/>
        <v>3156</v>
      </c>
      <c r="I102" s="35">
        <v>3156</v>
      </c>
      <c r="J102" s="35"/>
      <c r="K102" s="35">
        <v>0</v>
      </c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>
        <v>0</v>
      </c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>
        <v>0</v>
      </c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>
        <v>0</v>
      </c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>
        <v>0</v>
      </c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>
        <v>0</v>
      </c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>
        <v>0</v>
      </c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>
        <v>0</v>
      </c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>
        <v>0</v>
      </c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>
        <v>0</v>
      </c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>
        <v>0</v>
      </c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>
        <v>0</v>
      </c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>
        <v>0</v>
      </c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>
        <v>0</v>
      </c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>
        <v>0</v>
      </c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>
        <v>0</v>
      </c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>
        <v>0</v>
      </c>
      <c r="L121" s="34"/>
      <c r="M121" s="27"/>
    </row>
    <row r="122" spans="1:13" x14ac:dyDescent="0.25">
      <c r="A122" s="88">
        <v>2270</v>
      </c>
      <c r="B122" s="78" t="s">
        <v>191</v>
      </c>
      <c r="C122" s="36">
        <f t="shared" si="6"/>
        <v>6665</v>
      </c>
      <c r="D122" s="76">
        <f>SUM(D123:D127)</f>
        <v>6665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4930</v>
      </c>
      <c r="I122" s="76">
        <f>SUM(I123:I127)</f>
        <v>4930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>
        <v>0</v>
      </c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>
        <v>0</v>
      </c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>
        <v>0</v>
      </c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>
        <v>0</v>
      </c>
      <c r="L126" s="34"/>
      <c r="M126" s="27"/>
    </row>
    <row r="127" spans="1:13" ht="24" x14ac:dyDescent="0.25">
      <c r="A127" s="74">
        <v>2279</v>
      </c>
      <c r="B127" s="78" t="s">
        <v>186</v>
      </c>
      <c r="C127" s="36">
        <f t="shared" si="6"/>
        <v>6665</v>
      </c>
      <c r="D127" s="35">
        <f>3735+430+2500</f>
        <v>6665</v>
      </c>
      <c r="E127" s="35"/>
      <c r="F127" s="35"/>
      <c r="G127" s="37"/>
      <c r="H127" s="36">
        <f t="shared" si="7"/>
        <v>4930</v>
      </c>
      <c r="I127" s="35">
        <v>4930</v>
      </c>
      <c r="J127" s="35"/>
      <c r="K127" s="35">
        <v>0</v>
      </c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>
        <v>0</v>
      </c>
      <c r="L129" s="34"/>
      <c r="M129" s="27"/>
    </row>
    <row r="130" spans="1:13" ht="38.25" customHeight="1" x14ac:dyDescent="0.25">
      <c r="A130" s="97">
        <v>2300</v>
      </c>
      <c r="B130" s="96" t="s">
        <v>183</v>
      </c>
      <c r="C130" s="94">
        <f t="shared" si="9"/>
        <v>52926</v>
      </c>
      <c r="D130" s="93">
        <f>SUM(D131,D136,D140,D141,D144,D151,D159,D160,D163)</f>
        <v>24540</v>
      </c>
      <c r="E130" s="93">
        <f>SUM(E131,E136,E140,E141,E144,E151,E159,E160,E163)</f>
        <v>0</v>
      </c>
      <c r="F130" s="93">
        <f>SUM(F131,F136,F140,F141,F144,F151,F159,F160,F163)</f>
        <v>28386</v>
      </c>
      <c r="G130" s="142">
        <f>SUM(G131,G136,G140,G141,G144,G151,G159,G160,G163)</f>
        <v>0</v>
      </c>
      <c r="H130" s="94">
        <f t="shared" si="10"/>
        <v>51140</v>
      </c>
      <c r="I130" s="93">
        <f>SUM(I131,I136,I140,I141,I144,I151,I159,I160,I163)</f>
        <v>24540</v>
      </c>
      <c r="J130" s="93">
        <f>SUM(J131,J136,J140,J141,J144,J151,J159,J160,J163)</f>
        <v>0</v>
      </c>
      <c r="K130" s="93">
        <f>SUM(K131,K136,K140,K141,K144,K151,K159,K160,K163)</f>
        <v>26600</v>
      </c>
      <c r="L130" s="141">
        <f>SUM(L131,L136,L140,L141,L144,L151,L159,L160,L163)</f>
        <v>0</v>
      </c>
    </row>
    <row r="131" spans="1:13" ht="24" x14ac:dyDescent="0.25">
      <c r="A131" s="91">
        <v>2310</v>
      </c>
      <c r="B131" s="79" t="s">
        <v>182</v>
      </c>
      <c r="C131" s="69">
        <f t="shared" si="9"/>
        <v>52926</v>
      </c>
      <c r="D131" s="107">
        <f>SUM(D132:D135)</f>
        <v>24540</v>
      </c>
      <c r="E131" s="107">
        <f>SUM(E132:E135)</f>
        <v>0</v>
      </c>
      <c r="F131" s="107">
        <f>SUM(F132:F135)</f>
        <v>28386</v>
      </c>
      <c r="G131" s="150">
        <f>SUM(G132:G135)</f>
        <v>0</v>
      </c>
      <c r="H131" s="69">
        <f t="shared" si="10"/>
        <v>51140</v>
      </c>
      <c r="I131" s="107">
        <f>SUM(I132:I135)</f>
        <v>24540</v>
      </c>
      <c r="J131" s="107">
        <f>SUM(J132:J135)</f>
        <v>0</v>
      </c>
      <c r="K131" s="107">
        <f>SUM(K132:K135)</f>
        <v>26600</v>
      </c>
      <c r="L131" s="149">
        <f>SUM(L132:L135)</f>
        <v>0</v>
      </c>
    </row>
    <row r="132" spans="1:13" x14ac:dyDescent="0.25">
      <c r="A132" s="74">
        <v>2311</v>
      </c>
      <c r="B132" s="78" t="s">
        <v>181</v>
      </c>
      <c r="C132" s="36">
        <f t="shared" si="9"/>
        <v>2440</v>
      </c>
      <c r="D132" s="35">
        <v>840</v>
      </c>
      <c r="E132" s="35"/>
      <c r="F132" s="35">
        <v>1600</v>
      </c>
      <c r="G132" s="37"/>
      <c r="H132" s="36">
        <f t="shared" si="10"/>
        <v>2440</v>
      </c>
      <c r="I132" s="35">
        <v>840</v>
      </c>
      <c r="J132" s="35"/>
      <c r="K132" s="35">
        <v>1600</v>
      </c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>
        <v>0</v>
      </c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>
        <v>0</v>
      </c>
      <c r="L134" s="34"/>
      <c r="M134" s="27"/>
    </row>
    <row r="135" spans="1:13" ht="36" x14ac:dyDescent="0.25">
      <c r="A135" s="74">
        <v>2314</v>
      </c>
      <c r="B135" s="78" t="s">
        <v>178</v>
      </c>
      <c r="C135" s="36">
        <f t="shared" si="9"/>
        <v>50486</v>
      </c>
      <c r="D135" s="35">
        <v>23700</v>
      </c>
      <c r="E135" s="35"/>
      <c r="F135" s="35">
        <f>23300+3486</f>
        <v>26786</v>
      </c>
      <c r="G135" s="37"/>
      <c r="H135" s="36">
        <f t="shared" si="10"/>
        <v>48700</v>
      </c>
      <c r="I135" s="35">
        <v>23700</v>
      </c>
      <c r="J135" s="35"/>
      <c r="K135" s="35">
        <v>25000</v>
      </c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>
        <v>0</v>
      </c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>
        <v>0</v>
      </c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>
        <v>0</v>
      </c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>
        <v>0</v>
      </c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>
        <v>0</v>
      </c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>
        <v>0</v>
      </c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>
        <v>0</v>
      </c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>
        <v>0</v>
      </c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>
        <v>0</v>
      </c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>
        <v>0</v>
      </c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>
        <v>0</v>
      </c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>
        <v>0</v>
      </c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>
        <v>0</v>
      </c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>
        <v>0</v>
      </c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>
        <v>0</v>
      </c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>
        <v>0</v>
      </c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>
        <v>0</v>
      </c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>
        <v>0</v>
      </c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>
        <v>0</v>
      </c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>
        <v>0</v>
      </c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>
        <v>0</v>
      </c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>
        <v>0</v>
      </c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>
        <v>0</v>
      </c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>
        <v>0</v>
      </c>
      <c r="L164" s="16"/>
      <c r="M164" s="27"/>
    </row>
    <row r="165" spans="1:13" ht="24" x14ac:dyDescent="0.25">
      <c r="A165" s="97">
        <v>2500</v>
      </c>
      <c r="B165" s="96" t="s">
        <v>148</v>
      </c>
      <c r="C165" s="94">
        <f t="shared" si="11"/>
        <v>3886</v>
      </c>
      <c r="D165" s="93">
        <f>SUM(D166,D171)</f>
        <v>0</v>
      </c>
      <c r="E165" s="93">
        <f>SUM(E166,E171)</f>
        <v>0</v>
      </c>
      <c r="F165" s="93">
        <f>SUM(F166,F171)</f>
        <v>3886</v>
      </c>
      <c r="G165" s="93">
        <f>SUM(G166,G171)</f>
        <v>0</v>
      </c>
      <c r="H165" s="94">
        <f t="shared" si="12"/>
        <v>3886</v>
      </c>
      <c r="I165" s="93">
        <f>SUM(I166,I171)</f>
        <v>0</v>
      </c>
      <c r="J165" s="93">
        <f>SUM(J166,J171)</f>
        <v>0</v>
      </c>
      <c r="K165" s="93">
        <f>SUM(K166,K171)</f>
        <v>3886</v>
      </c>
      <c r="L165" s="92">
        <f>SUM(L166,L171)</f>
        <v>0</v>
      </c>
    </row>
    <row r="166" spans="1:13" ht="16.5" customHeight="1" x14ac:dyDescent="0.25">
      <c r="A166" s="91">
        <v>2510</v>
      </c>
      <c r="B166" s="79" t="s">
        <v>147</v>
      </c>
      <c r="C166" s="69">
        <f t="shared" si="11"/>
        <v>3886</v>
      </c>
      <c r="D166" s="107">
        <f>SUM(D167:D170)</f>
        <v>0</v>
      </c>
      <c r="E166" s="107">
        <f>SUM(E167:E170)</f>
        <v>0</v>
      </c>
      <c r="F166" s="107">
        <f>SUM(F167:F170)</f>
        <v>3886</v>
      </c>
      <c r="G166" s="107">
        <f>SUM(G167:G170)</f>
        <v>0</v>
      </c>
      <c r="H166" s="69">
        <f t="shared" si="12"/>
        <v>3886</v>
      </c>
      <c r="I166" s="107">
        <f>SUM(I167:I170)</f>
        <v>0</v>
      </c>
      <c r="J166" s="107">
        <f>SUM(J167:J170)</f>
        <v>0</v>
      </c>
      <c r="K166" s="107">
        <f>SUM(K167:K170)</f>
        <v>3886</v>
      </c>
      <c r="L166" s="106">
        <f>SUM(L167:L170)</f>
        <v>0</v>
      </c>
    </row>
    <row r="167" spans="1:13" ht="24" x14ac:dyDescent="0.25">
      <c r="A167" s="74">
        <v>2512</v>
      </c>
      <c r="B167" s="78" t="s">
        <v>146</v>
      </c>
      <c r="C167" s="36">
        <f t="shared" si="11"/>
        <v>3886</v>
      </c>
      <c r="D167" s="35"/>
      <c r="E167" s="35"/>
      <c r="F167" s="35">
        <v>3886</v>
      </c>
      <c r="G167" s="37"/>
      <c r="H167" s="36">
        <f t="shared" si="12"/>
        <v>3886</v>
      </c>
      <c r="I167" s="35">
        <v>0</v>
      </c>
      <c r="J167" s="35"/>
      <c r="K167" s="35">
        <v>3886</v>
      </c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>
        <v>0</v>
      </c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>
        <v>0</v>
      </c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>
        <v>0</v>
      </c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>
        <v>0</v>
      </c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>
        <v>0</v>
      </c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>
        <v>0</v>
      </c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>
        <v>0</v>
      </c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>
        <v>0</v>
      </c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>
        <v>0</v>
      </c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>
        <v>0</v>
      </c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>
        <v>0</v>
      </c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>
        <v>0</v>
      </c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>
        <v>0</v>
      </c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>
        <v>0</v>
      </c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>
        <v>0</v>
      </c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>
        <v>0</v>
      </c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>
        <v>0</v>
      </c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13000</v>
      </c>
      <c r="D194" s="145">
        <f>SUM(D195,D230,D268)</f>
        <v>13000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13000</v>
      </c>
      <c r="I194" s="145">
        <f>SUM(I195,I230,I268)</f>
        <v>13000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>
        <v>0</v>
      </c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>
        <v>0</v>
      </c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>
        <v>0</v>
      </c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>
        <v>0</v>
      </c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>
        <v>0</v>
      </c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>
        <v>0</v>
      </c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>
        <v>0</v>
      </c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>
        <v>0</v>
      </c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>
        <v>0</v>
      </c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>
        <v>0</v>
      </c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>
        <v>0</v>
      </c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>
        <v>0</v>
      </c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>
        <v>0</v>
      </c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>
        <v>0</v>
      </c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>
        <v>0</v>
      </c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>
        <v>0</v>
      </c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>
        <v>0</v>
      </c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>
        <v>0</v>
      </c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>
        <v>0</v>
      </c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>
        <v>0</v>
      </c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>
        <v>0</v>
      </c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>
        <v>0</v>
      </c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>
        <v>0</v>
      </c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>
        <v>0</v>
      </c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>
        <v>0</v>
      </c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>
        <v>0</v>
      </c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>
        <v>0</v>
      </c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>
        <v>0</v>
      </c>
      <c r="L229" s="132"/>
      <c r="M229" s="27"/>
    </row>
    <row r="230" spans="1:13" x14ac:dyDescent="0.25">
      <c r="A230" s="131">
        <v>6000</v>
      </c>
      <c r="B230" s="131" t="s">
        <v>83</v>
      </c>
      <c r="C230" s="130">
        <f t="shared" si="15"/>
        <v>13000</v>
      </c>
      <c r="D230" s="127">
        <f>D231+D251+D258</f>
        <v>13000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13000</v>
      </c>
      <c r="I230" s="127">
        <f>I231+I251+I258</f>
        <v>13000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>
        <v>0</v>
      </c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>
        <v>0</v>
      </c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>
        <v>0</v>
      </c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>
        <v>0</v>
      </c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>
        <v>0</v>
      </c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>
        <v>0</v>
      </c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>
        <v>0</v>
      </c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>
        <v>0</v>
      </c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>
        <v>0</v>
      </c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>
        <v>0</v>
      </c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>
        <v>0</v>
      </c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>
        <v>0</v>
      </c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>
        <v>0</v>
      </c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>
        <v>0</v>
      </c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>
        <v>0</v>
      </c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>
        <v>0</v>
      </c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>
        <v>0</v>
      </c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>
        <v>0</v>
      </c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>
        <v>0</v>
      </c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>
        <v>0</v>
      </c>
      <c r="L257" s="34"/>
      <c r="M257" s="27"/>
    </row>
    <row r="258" spans="1:13" ht="36" x14ac:dyDescent="0.25">
      <c r="A258" s="97">
        <v>6400</v>
      </c>
      <c r="B258" s="96" t="s">
        <v>55</v>
      </c>
      <c r="C258" s="95">
        <f t="shared" si="17"/>
        <v>13000</v>
      </c>
      <c r="D258" s="93">
        <f>SUM(D259,D263)</f>
        <v>13000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13000</v>
      </c>
      <c r="I258" s="93">
        <f>SUM(I259,I263)</f>
        <v>13000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>
        <v>0</v>
      </c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>
        <v>0</v>
      </c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>
        <v>0</v>
      </c>
      <c r="L262" s="34"/>
      <c r="M262" s="27"/>
    </row>
    <row r="263" spans="1:13" ht="36" x14ac:dyDescent="0.25">
      <c r="A263" s="88">
        <v>6420</v>
      </c>
      <c r="B263" s="78" t="s">
        <v>50</v>
      </c>
      <c r="C263" s="73">
        <f t="shared" si="17"/>
        <v>13000</v>
      </c>
      <c r="D263" s="76">
        <f>SUM(D264:D267)</f>
        <v>13000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13000</v>
      </c>
      <c r="I263" s="76">
        <f>SUM(I264:I267)</f>
        <v>13000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>
        <v>0</v>
      </c>
      <c r="L264" s="34"/>
      <c r="M264" s="27"/>
    </row>
    <row r="265" spans="1:13" x14ac:dyDescent="0.25">
      <c r="A265" s="74">
        <v>6422</v>
      </c>
      <c r="B265" s="78" t="s">
        <v>48</v>
      </c>
      <c r="C265" s="73">
        <f t="shared" si="17"/>
        <v>13000</v>
      </c>
      <c r="D265" s="35">
        <v>13000</v>
      </c>
      <c r="E265" s="35"/>
      <c r="F265" s="35"/>
      <c r="G265" s="37"/>
      <c r="H265" s="103">
        <f t="shared" si="18"/>
        <v>13000</v>
      </c>
      <c r="I265" s="35">
        <v>13000</v>
      </c>
      <c r="J265" s="35"/>
      <c r="K265" s="35">
        <v>0</v>
      </c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>
        <v>0</v>
      </c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>
        <v>0</v>
      </c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>
        <v>0</v>
      </c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>
        <v>0</v>
      </c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>
        <v>0</v>
      </c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>
        <v>0</v>
      </c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>
        <v>0</v>
      </c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>
        <v>0</v>
      </c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>
        <v>0</v>
      </c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>
        <v>0</v>
      </c>
      <c r="L280" s="40"/>
      <c r="M280" s="27"/>
    </row>
    <row r="281" spans="1:13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25</v>
      </c>
      <c r="I281" s="76">
        <f>SUM(I282:I283)</f>
        <v>0</v>
      </c>
      <c r="J281" s="76">
        <f>SUM(J282:J283)</f>
        <v>0</v>
      </c>
      <c r="K281" s="76">
        <f>SUM(K282:K283)</f>
        <v>25</v>
      </c>
      <c r="L281" s="75">
        <f>SUM(L282:L283)</f>
        <v>0</v>
      </c>
    </row>
    <row r="282" spans="1:13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25</v>
      </c>
      <c r="I282" s="35"/>
      <c r="J282" s="35"/>
      <c r="K282" s="35">
        <v>25</v>
      </c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795937</v>
      </c>
      <c r="D284" s="63">
        <f t="shared" si="19"/>
        <v>763665</v>
      </c>
      <c r="E284" s="63">
        <f t="shared" si="19"/>
        <v>0</v>
      </c>
      <c r="F284" s="63">
        <f t="shared" si="19"/>
        <v>32272</v>
      </c>
      <c r="G284" s="65">
        <f t="shared" si="19"/>
        <v>0</v>
      </c>
      <c r="H284" s="64">
        <f t="shared" si="19"/>
        <v>853271</v>
      </c>
      <c r="I284" s="63">
        <f t="shared" si="19"/>
        <v>822760</v>
      </c>
      <c r="J284" s="63">
        <f t="shared" si="19"/>
        <v>0</v>
      </c>
      <c r="K284" s="63">
        <f t="shared" si="19"/>
        <v>30511</v>
      </c>
      <c r="L284" s="62">
        <f t="shared" si="19"/>
        <v>0</v>
      </c>
    </row>
    <row r="285" spans="1:13" s="14" customFormat="1" ht="13.5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-11616</v>
      </c>
      <c r="I285" s="59">
        <f>SUM(I25,I26,I42)-I51</f>
        <v>0</v>
      </c>
      <c r="J285" s="59">
        <f>SUM(J25,J26,J42)-J51</f>
        <v>0</v>
      </c>
      <c r="K285" s="59">
        <f>(K27+K43)-K51</f>
        <v>-11616</v>
      </c>
      <c r="L285" s="58">
        <f>L45-L51</f>
        <v>0</v>
      </c>
    </row>
    <row r="286" spans="1:13" s="14" customFormat="1" ht="12.75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11616</v>
      </c>
      <c r="I286" s="47">
        <f t="shared" si="20"/>
        <v>0</v>
      </c>
      <c r="J286" s="47">
        <f t="shared" si="20"/>
        <v>0</v>
      </c>
      <c r="K286" s="47">
        <f t="shared" si="20"/>
        <v>11616</v>
      </c>
      <c r="L286" s="46">
        <f t="shared" si="20"/>
        <v>0</v>
      </c>
    </row>
    <row r="287" spans="1:13" s="14" customFormat="1" ht="12.75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11616</v>
      </c>
      <c r="I287" s="52">
        <f t="shared" si="21"/>
        <v>0</v>
      </c>
      <c r="J287" s="52">
        <f t="shared" si="21"/>
        <v>0</v>
      </c>
      <c r="K287" s="52">
        <f t="shared" si="21"/>
        <v>11616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Lm34ulG7IHymRERZv9Ij9PEi13sw11TPrQ2xjE1G3bSoB2nUJYhUOfew6kzFny0MtNWmrzbiOyNNcJiOT6ThRw==" saltValue="IZkBUEgBa35l11p0AJnXtw==" spinCount="100000" sheet="1" objects="1" scenarios="1" formatCells="0" formatColumns="0" formatRows="0"/>
  <autoFilter ref="A19:M297">
    <filterColumn colId="7">
      <filters blank="1">
        <filter val="1 000"/>
        <filter val="1 550"/>
        <filter val="11 616"/>
        <filter val="-11 616"/>
        <filter val="11 641"/>
        <filter val="123 565"/>
        <filter val="13 000"/>
        <filter val="138 312"/>
        <filter val="14 747"/>
        <filter val="16 920"/>
        <filter val="17 172"/>
        <filter val="17 436"/>
        <filter val="18 870"/>
        <filter val="190 814"/>
        <filter val="2 065"/>
        <filter val="2 440"/>
        <filter val="22 500"/>
        <filter val="25"/>
        <filter val="26 862"/>
        <filter val="28 592"/>
        <filter val="3 156"/>
        <filter val="3 558"/>
        <filter val="3 886"/>
        <filter val="32 962"/>
        <filter val="35 799"/>
        <filter val="4 055"/>
        <filter val="4 930"/>
        <filter val="415 497"/>
        <filter val="448 459"/>
        <filter val="48 700"/>
        <filter val="5 380"/>
        <filter val="51 140"/>
        <filter val="511 120"/>
        <filter val="550"/>
        <filter val="56 022"/>
        <filter val="61 044"/>
        <filter val="649 432"/>
        <filter val="78 216"/>
        <filter val="79 766"/>
        <filter val="8 000"/>
        <filter val="8 627"/>
        <filter val="822 760"/>
        <filter val="840 246"/>
        <filter val="853 246"/>
        <filter val="853 271"/>
        <filter val="9 941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1"/>
  <sheetViews>
    <sheetView showGridLines="0" view="pageLayout" zoomScaleNormal="100" workbookViewId="0">
      <selection activeCell="C14" sqref="C14:L14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6384" width="9.140625" style="1"/>
  </cols>
  <sheetData>
    <row r="1" spans="1:12" x14ac:dyDescent="0.25">
      <c r="A1" s="278" t="s">
        <v>348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ht="12.75" customHeight="1" x14ac:dyDescent="0.25">
      <c r="A3" s="266" t="s">
        <v>319</v>
      </c>
      <c r="B3" s="265"/>
      <c r="C3" s="274" t="s">
        <v>343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2" ht="12.75" customHeight="1" x14ac:dyDescent="0.25">
      <c r="A5" s="261" t="s">
        <v>315</v>
      </c>
      <c r="B5" s="260"/>
      <c r="C5" s="272" t="s">
        <v>342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2" ht="12.75" customHeight="1" x14ac:dyDescent="0.25">
      <c r="A6" s="261" t="s">
        <v>313</v>
      </c>
      <c r="B6" s="260"/>
      <c r="C6" s="272" t="s">
        <v>337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2" x14ac:dyDescent="0.25">
      <c r="A7" s="261" t="s">
        <v>311</v>
      </c>
      <c r="B7" s="260"/>
      <c r="C7" s="274" t="s">
        <v>347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2" ht="19.5" customHeight="1" x14ac:dyDescent="0.25">
      <c r="A8" s="261" t="s">
        <v>309</v>
      </c>
      <c r="B8" s="260"/>
      <c r="C8" s="274" t="s">
        <v>346</v>
      </c>
      <c r="D8" s="274"/>
      <c r="E8" s="274"/>
      <c r="F8" s="274"/>
      <c r="G8" s="274"/>
      <c r="H8" s="274"/>
      <c r="I8" s="274"/>
      <c r="J8" s="274"/>
      <c r="K8" s="274"/>
      <c r="L8" s="275"/>
    </row>
    <row r="9" spans="1:12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2" ht="12.75" customHeight="1" x14ac:dyDescent="0.25">
      <c r="A10" s="261"/>
      <c r="B10" s="260" t="s">
        <v>307</v>
      </c>
      <c r="C10" s="272" t="s">
        <v>340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2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2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11735219</v>
      </c>
      <c r="D21" s="241">
        <f>SUM(D22,D25,D26,D42,D43)</f>
        <v>11735219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11735219</v>
      </c>
      <c r="I21" s="241">
        <f>SUM(I22,I25,I26,I42,I43)</f>
        <v>11735219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11735219</v>
      </c>
      <c r="D25" s="225">
        <f>D51</f>
        <v>11735219</v>
      </c>
      <c r="E25" s="225"/>
      <c r="F25" s="224" t="s">
        <v>263</v>
      </c>
      <c r="G25" s="227" t="s">
        <v>263</v>
      </c>
      <c r="H25" s="226">
        <f t="shared" si="1"/>
        <v>11735219</v>
      </c>
      <c r="I25" s="225">
        <f>I51</f>
        <v>11735219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11735219</v>
      </c>
      <c r="D50" s="52">
        <f>SUM(D51,D281)</f>
        <v>11735219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11735219</v>
      </c>
      <c r="I50" s="52">
        <f>SUM(I51,I281)</f>
        <v>11735219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11735219</v>
      </c>
      <c r="D51" s="171">
        <f>SUM(D52,D194)</f>
        <v>11735219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11735219</v>
      </c>
      <c r="I51" s="171">
        <f>SUM(I52,I194)</f>
        <v>11735219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hidden="1" x14ac:dyDescent="0.25">
      <c r="A52" s="169"/>
      <c r="B52" s="168" t="s">
        <v>259</v>
      </c>
      <c r="C52" s="146">
        <f t="shared" si="2"/>
        <v>0</v>
      </c>
      <c r="D52" s="145">
        <f>SUM(D53,D75,D173,D187)</f>
        <v>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0</v>
      </c>
      <c r="I52" s="145">
        <f>SUM(I53,I75,I173,I187)</f>
        <v>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/>
      <c r="J57" s="35"/>
      <c r="K57" s="35"/>
      <c r="L57" s="34"/>
    </row>
    <row r="58" spans="1:12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/>
      <c r="J62" s="35"/>
      <c r="K62" s="35"/>
      <c r="L62" s="34"/>
    </row>
    <row r="63" spans="1:12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/>
      <c r="J63" s="35"/>
      <c r="K63" s="35"/>
      <c r="L63" s="34"/>
    </row>
    <row r="64" spans="1:12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/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/>
      <c r="J68" s="68"/>
      <c r="K68" s="68"/>
      <c r="L68" s="67"/>
    </row>
    <row r="69" spans="1:12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/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/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hidden="1" x14ac:dyDescent="0.25">
      <c r="A75" s="131">
        <v>2000</v>
      </c>
      <c r="B75" s="131" t="s">
        <v>236</v>
      </c>
      <c r="C75" s="128">
        <f t="shared" si="2"/>
        <v>0</v>
      </c>
      <c r="D75" s="127">
        <f>SUM(D76,D83,D130,D164,D165,D172)</f>
        <v>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0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hidden="1" x14ac:dyDescent="0.25">
      <c r="A83" s="97">
        <v>2200</v>
      </c>
      <c r="B83" s="96" t="s">
        <v>230</v>
      </c>
      <c r="C83" s="94">
        <f t="shared" si="4"/>
        <v>0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/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x14ac:dyDescent="0.25">
      <c r="A194" s="197"/>
      <c r="B194" s="86" t="s">
        <v>119</v>
      </c>
      <c r="C194" s="146">
        <f t="shared" si="13"/>
        <v>11735219</v>
      </c>
      <c r="D194" s="145">
        <f>SUM(D195,D230,D268)</f>
        <v>11735219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270">
        <f t="shared" si="14"/>
        <v>11735219</v>
      </c>
      <c r="I194" s="271">
        <f>SUM(I195,I230,I268)</f>
        <v>11735219</v>
      </c>
      <c r="J194" s="271">
        <f>SUM(J195,J230,J268)</f>
        <v>0</v>
      </c>
      <c r="K194" s="271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x14ac:dyDescent="0.25">
      <c r="A268" s="102">
        <v>7000</v>
      </c>
      <c r="B268" s="102" t="s">
        <v>45</v>
      </c>
      <c r="C268" s="101">
        <f t="shared" si="17"/>
        <v>11735219</v>
      </c>
      <c r="D268" s="99">
        <f>SUM(D269,D279)</f>
        <v>11735219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11735219</v>
      </c>
      <c r="I268" s="99">
        <f>SUM(I269,I279)</f>
        <v>11735219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x14ac:dyDescent="0.25">
      <c r="A269" s="97">
        <v>7200</v>
      </c>
      <c r="B269" s="96" t="s">
        <v>44</v>
      </c>
      <c r="C269" s="95">
        <f t="shared" si="17"/>
        <v>11735219</v>
      </c>
      <c r="D269" s="93">
        <f>SUM(D270,D271,D274,D275,D278)</f>
        <v>11735219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11735219</v>
      </c>
      <c r="I269" s="93">
        <f>SUM(I270,I271,I274,I275,I278)</f>
        <v>11735219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x14ac:dyDescent="0.25">
      <c r="A278" s="87">
        <v>7260</v>
      </c>
      <c r="B278" s="79" t="s">
        <v>35</v>
      </c>
      <c r="C278" s="71">
        <f t="shared" si="17"/>
        <v>11735219</v>
      </c>
      <c r="D278" s="68">
        <v>11735219</v>
      </c>
      <c r="E278" s="68"/>
      <c r="F278" s="68"/>
      <c r="G278" s="70"/>
      <c r="H278" s="69">
        <f t="shared" si="18"/>
        <v>11735219</v>
      </c>
      <c r="I278" s="68">
        <v>11735219</v>
      </c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11735219</v>
      </c>
      <c r="D284" s="63">
        <f t="shared" si="19"/>
        <v>11735219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11735219</v>
      </c>
      <c r="I284" s="63">
        <f t="shared" si="19"/>
        <v>11735219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ht="26.25" customHeight="1" x14ac:dyDescent="0.25">
      <c r="A298" s="312" t="s">
        <v>345</v>
      </c>
      <c r="B298" s="313"/>
      <c r="C298" s="315"/>
      <c r="D298" s="315"/>
      <c r="E298" s="315"/>
      <c r="F298" s="315"/>
      <c r="G298" s="315"/>
      <c r="H298" s="313"/>
      <c r="I298" s="313"/>
      <c r="J298" s="313"/>
      <c r="K298" s="313"/>
      <c r="L298" s="314"/>
    </row>
    <row r="299" spans="1:12" ht="12.75" hidden="1" customHeight="1" x14ac:dyDescent="0.25">
      <c r="A299" s="9" t="s">
        <v>3</v>
      </c>
      <c r="B299" s="10"/>
      <c r="C299" s="8" t="s">
        <v>339</v>
      </c>
      <c r="D299" s="8"/>
      <c r="E299" s="8"/>
      <c r="F299" s="8"/>
      <c r="G299" s="8"/>
      <c r="H299" s="8"/>
      <c r="I299" s="8"/>
      <c r="J299" s="8"/>
      <c r="K299" s="8"/>
      <c r="L299" s="7"/>
    </row>
    <row r="300" spans="1:12" hidden="1" x14ac:dyDescent="0.25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"/>
    </row>
    <row r="301" spans="1:12" hidden="1" x14ac:dyDescent="0.25">
      <c r="A301" s="9" t="s">
        <v>1</v>
      </c>
      <c r="B301" s="10"/>
      <c r="C301" s="8" t="s">
        <v>339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t="12.75" thickBot="1" x14ac:dyDescent="0.3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4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</sheetData>
  <sheetProtection algorithmName="SHA-512" hashValue="ZPFX/VcBZB4oXGurq4SNaclDWWzIhjwUc4GVZEArMwrITDjnxwWXBOs8BiXZ5hdAG3HA2aSuj/9l1qsBNphdTw==" saltValue="Wd7B1bYJuXm8YFZDLhS2tQ==" spinCount="100000" sheet="1" objects="1" scenarios="1" formatCells="0" formatColumns="0" formatRows="0"/>
  <autoFilter ref="A19:L298">
    <filterColumn colId="7">
      <filters>
        <filter val="11 735 219"/>
      </filters>
    </filterColumn>
  </autoFilter>
  <mergeCells count="31">
    <mergeCell ref="A298:L298"/>
    <mergeCell ref="C17:C18"/>
    <mergeCell ref="D17:D18"/>
    <mergeCell ref="E17:E18"/>
    <mergeCell ref="F17:F18"/>
    <mergeCell ref="G17:G18"/>
    <mergeCell ref="A286:B286"/>
    <mergeCell ref="C11:L11"/>
    <mergeCell ref="C12:L12"/>
    <mergeCell ref="C8:L8"/>
    <mergeCell ref="L17:L18"/>
    <mergeCell ref="A285:B285"/>
    <mergeCell ref="C14:L14"/>
    <mergeCell ref="A16:A18"/>
    <mergeCell ref="B16:B18"/>
    <mergeCell ref="C16:G16"/>
    <mergeCell ref="H16:L16"/>
    <mergeCell ref="C13:L13"/>
    <mergeCell ref="H17:H18"/>
    <mergeCell ref="I17:I18"/>
    <mergeCell ref="J17:J18"/>
    <mergeCell ref="K17:K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A298" sqref="A298:XFD305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6384" width="9.140625" style="1"/>
  </cols>
  <sheetData>
    <row r="1" spans="1:12" x14ac:dyDescent="0.25">
      <c r="A1" s="278" t="s">
        <v>351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ht="12.75" customHeight="1" x14ac:dyDescent="0.25">
      <c r="A3" s="266" t="s">
        <v>319</v>
      </c>
      <c r="B3" s="265"/>
      <c r="C3" s="274" t="s">
        <v>343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2" ht="12.75" customHeight="1" x14ac:dyDescent="0.25">
      <c r="A5" s="261" t="s">
        <v>315</v>
      </c>
      <c r="B5" s="260"/>
      <c r="C5" s="272" t="s">
        <v>342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2" ht="12.75" customHeight="1" x14ac:dyDescent="0.25">
      <c r="A6" s="261" t="s">
        <v>313</v>
      </c>
      <c r="B6" s="260"/>
      <c r="C6" s="272" t="s">
        <v>350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2" x14ac:dyDescent="0.25">
      <c r="A7" s="261" t="s">
        <v>311</v>
      </c>
      <c r="B7" s="260"/>
      <c r="C7" s="274" t="s">
        <v>349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2" ht="12.75" customHeight="1" x14ac:dyDescent="0.25">
      <c r="A10" s="261"/>
      <c r="B10" s="260" t="s">
        <v>307</v>
      </c>
      <c r="C10" s="272" t="s">
        <v>340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2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2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500000</v>
      </c>
      <c r="D21" s="241">
        <f>SUM(D22,D25,D26,D42,D43)</f>
        <v>500000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200000</v>
      </c>
      <c r="I21" s="241">
        <f>SUM(I22,I25,I26,I42,I43)</f>
        <v>200000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500000</v>
      </c>
      <c r="D25" s="225">
        <f>D51</f>
        <v>500000</v>
      </c>
      <c r="E25" s="225"/>
      <c r="F25" s="224" t="s">
        <v>263</v>
      </c>
      <c r="G25" s="227" t="s">
        <v>263</v>
      </c>
      <c r="H25" s="226">
        <f t="shared" si="1"/>
        <v>200000</v>
      </c>
      <c r="I25" s="225">
        <f>I51</f>
        <v>200000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500000</v>
      </c>
      <c r="D50" s="52">
        <f>SUM(D51,D281)</f>
        <v>500000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200000</v>
      </c>
      <c r="I50" s="52">
        <f>SUM(I51,I281)</f>
        <v>200000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500000</v>
      </c>
      <c r="D51" s="171">
        <f>SUM(D52,D194)</f>
        <v>500000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200000</v>
      </c>
      <c r="I51" s="171">
        <f>SUM(I52,I194)</f>
        <v>200000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500000</v>
      </c>
      <c r="D52" s="145">
        <f>SUM(D53,D75,D173,D187)</f>
        <v>500000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200000</v>
      </c>
      <c r="I52" s="145">
        <f>SUM(I53,I75,I173,I187)</f>
        <v>200000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/>
      <c r="J57" s="35"/>
      <c r="K57" s="35"/>
      <c r="L57" s="34"/>
    </row>
    <row r="58" spans="1:12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/>
      <c r="J62" s="35"/>
      <c r="K62" s="35"/>
      <c r="L62" s="34"/>
    </row>
    <row r="63" spans="1:12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/>
      <c r="J63" s="35"/>
      <c r="K63" s="35"/>
      <c r="L63" s="34"/>
    </row>
    <row r="64" spans="1:12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/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/>
      <c r="J68" s="68"/>
      <c r="K68" s="68"/>
      <c r="L68" s="67"/>
    </row>
    <row r="69" spans="1:12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/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/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500000</v>
      </c>
      <c r="D75" s="127">
        <f>SUM(D76,D83,D130,D164,D165,D172)</f>
        <v>500000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200000</v>
      </c>
      <c r="I75" s="127">
        <f>SUM(I76,I83,I130,I164,I165,I172)</f>
        <v>200000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500000</v>
      </c>
      <c r="D83" s="93">
        <f>SUM(D84,D89,D95,D103,D112,D116,D122,D128)</f>
        <v>500000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200000</v>
      </c>
      <c r="I83" s="93">
        <f>SUM(I84,I89,I95,I103,I112,I116,I122,I128)</f>
        <v>200000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x14ac:dyDescent="0.25">
      <c r="A122" s="88">
        <v>2270</v>
      </c>
      <c r="B122" s="78" t="s">
        <v>191</v>
      </c>
      <c r="C122" s="36">
        <f t="shared" si="6"/>
        <v>500000</v>
      </c>
      <c r="D122" s="76">
        <f>SUM(D123:D127)</f>
        <v>500000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200000</v>
      </c>
      <c r="I122" s="76">
        <f>SUM(I123:I127)</f>
        <v>200000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x14ac:dyDescent="0.25">
      <c r="A124" s="74">
        <v>2275</v>
      </c>
      <c r="B124" s="78" t="s">
        <v>189</v>
      </c>
      <c r="C124" s="36">
        <f t="shared" si="6"/>
        <v>500000</v>
      </c>
      <c r="D124" s="35">
        <v>500000</v>
      </c>
      <c r="E124" s="35"/>
      <c r="F124" s="35"/>
      <c r="G124" s="37"/>
      <c r="H124" s="36">
        <f t="shared" si="7"/>
        <v>200000</v>
      </c>
      <c r="I124" s="35">
        <v>200000</v>
      </c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/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500000</v>
      </c>
      <c r="D284" s="63">
        <f t="shared" si="19"/>
        <v>500000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200000</v>
      </c>
      <c r="I284" s="63">
        <f t="shared" si="19"/>
        <v>200000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ht="12.75" hidden="1" customHeight="1" x14ac:dyDescent="0.25">
      <c r="A298" s="9" t="s">
        <v>3</v>
      </c>
      <c r="B298" s="10"/>
      <c r="C298" s="8" t="s">
        <v>339</v>
      </c>
      <c r="D298" s="8"/>
      <c r="E298" s="8"/>
      <c r="F298" s="8"/>
      <c r="G298" s="8"/>
      <c r="H298" s="8"/>
      <c r="I298" s="8"/>
      <c r="J298" s="8"/>
      <c r="K298" s="8"/>
      <c r="L298" s="7"/>
    </row>
    <row r="299" spans="1:12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2" hidden="1" x14ac:dyDescent="0.25">
      <c r="A300" s="9" t="s">
        <v>1</v>
      </c>
      <c r="B300" s="10"/>
      <c r="C300" s="8" t="s">
        <v>339</v>
      </c>
      <c r="D300" s="8"/>
      <c r="E300" s="8"/>
      <c r="F300" s="8"/>
      <c r="G300" s="8"/>
      <c r="H300" s="8"/>
      <c r="I300" s="8"/>
      <c r="J300" s="8"/>
      <c r="K300" s="8"/>
      <c r="L300" s="7"/>
    </row>
    <row r="301" spans="1:12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ziEVyBYmWBhye/heE47oaRb8Ys9ld8IZ626JnayQJEG+qszLUIOVs0cwd9f/fHDwgUDUdAO8hPf7RhTVoxgntA==" saltValue="XxL0FeOUtjyVsKd0pR9QEg==" spinCount="100000" sheet="1" objects="1" scenarios="1" formatCells="0" formatColumns="0" formatRows="0"/>
  <autoFilter ref="A19:L297">
    <filterColumn colId="7">
      <filters>
        <filter val="200 000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tabSelected="1" view="pageLayout" zoomScaleNormal="100" workbookViewId="0">
      <selection activeCell="C12" sqref="C12:L12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6384" width="9.140625" style="1"/>
  </cols>
  <sheetData>
    <row r="1" spans="1:12" x14ac:dyDescent="0.25">
      <c r="A1" s="278" t="s">
        <v>354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ht="12.75" customHeight="1" x14ac:dyDescent="0.25">
      <c r="A3" s="266" t="s">
        <v>319</v>
      </c>
      <c r="B3" s="265"/>
      <c r="C3" s="274" t="s">
        <v>343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2" ht="12.75" customHeight="1" x14ac:dyDescent="0.25">
      <c r="A5" s="261" t="s">
        <v>315</v>
      </c>
      <c r="B5" s="260"/>
      <c r="C5" s="272" t="s">
        <v>342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2" ht="12.75" customHeight="1" x14ac:dyDescent="0.25">
      <c r="A6" s="261" t="s">
        <v>313</v>
      </c>
      <c r="B6" s="260"/>
      <c r="C6" s="272" t="s">
        <v>353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2" x14ac:dyDescent="0.25">
      <c r="A7" s="261" t="s">
        <v>311</v>
      </c>
      <c r="B7" s="260"/>
      <c r="C7" s="274" t="s">
        <v>352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2" ht="12.75" customHeight="1" x14ac:dyDescent="0.25">
      <c r="A10" s="261"/>
      <c r="B10" s="260" t="s">
        <v>307</v>
      </c>
      <c r="C10" s="272" t="s">
        <v>340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2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2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1208132</v>
      </c>
      <c r="D21" s="241">
        <f>SUM(D22,D25,D26,D42,D43)</f>
        <v>1208132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1208132</v>
      </c>
      <c r="I21" s="241">
        <f>SUM(I22,I25,I26,I42,I43)</f>
        <v>1208132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1208132</v>
      </c>
      <c r="D25" s="225">
        <f>D51</f>
        <v>1208132</v>
      </c>
      <c r="E25" s="225"/>
      <c r="F25" s="224" t="s">
        <v>263</v>
      </c>
      <c r="G25" s="227" t="s">
        <v>263</v>
      </c>
      <c r="H25" s="226">
        <f t="shared" si="1"/>
        <v>1208132</v>
      </c>
      <c r="I25" s="225">
        <f>I51</f>
        <v>1208132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1208132</v>
      </c>
      <c r="D50" s="52">
        <f>SUM(D51,D281)</f>
        <v>1208132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1208132</v>
      </c>
      <c r="I50" s="52">
        <f>SUM(I51,I281)</f>
        <v>1208132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1208132</v>
      </c>
      <c r="D51" s="171">
        <f>SUM(D52,D194)</f>
        <v>1208132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1208132</v>
      </c>
      <c r="I51" s="171">
        <f>SUM(I52,I194)</f>
        <v>1208132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1208132</v>
      </c>
      <c r="D52" s="145">
        <f>SUM(D53,D75,D173,D187)</f>
        <v>1208132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1208132</v>
      </c>
      <c r="I52" s="145">
        <f>SUM(I53,I75,I173,I187)</f>
        <v>1208132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/>
      <c r="J57" s="35"/>
      <c r="K57" s="35"/>
      <c r="L57" s="34"/>
    </row>
    <row r="58" spans="1:12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/>
      <c r="J62" s="35"/>
      <c r="K62" s="35"/>
      <c r="L62" s="34"/>
    </row>
    <row r="63" spans="1:12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/>
      <c r="J63" s="35"/>
      <c r="K63" s="35"/>
      <c r="L63" s="34"/>
    </row>
    <row r="64" spans="1:12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/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/>
      <c r="J68" s="68"/>
      <c r="K68" s="68"/>
      <c r="L68" s="67"/>
    </row>
    <row r="69" spans="1:12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/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/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108132</v>
      </c>
      <c r="D75" s="127">
        <f>SUM(D76,D83,D130,D164,D165,D172)</f>
        <v>108132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108132</v>
      </c>
      <c r="I75" s="127">
        <f>SUM(I76,I83,I130,I164,I165,I172)</f>
        <v>108132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108132</v>
      </c>
      <c r="D83" s="93">
        <f>SUM(D84,D89,D95,D103,D112,D116,D122,D128)</f>
        <v>108132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108132</v>
      </c>
      <c r="I83" s="93">
        <f>SUM(I84,I89,I95,I103,I112,I116,I122,I128)</f>
        <v>108132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x14ac:dyDescent="0.25">
      <c r="A128" s="91">
        <v>2280</v>
      </c>
      <c r="B128" s="79" t="s">
        <v>185</v>
      </c>
      <c r="C128" s="69">
        <f t="shared" ref="C128:L128" si="8">SUM(C129)</f>
        <v>108132</v>
      </c>
      <c r="D128" s="107">
        <f t="shared" si="8"/>
        <v>108132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108132</v>
      </c>
      <c r="I128" s="107">
        <f t="shared" si="8"/>
        <v>108132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x14ac:dyDescent="0.25">
      <c r="A129" s="74">
        <v>2283</v>
      </c>
      <c r="B129" s="78" t="s">
        <v>184</v>
      </c>
      <c r="C129" s="36">
        <f t="shared" ref="C129:C160" si="9">SUM(D129:G129)</f>
        <v>108132</v>
      </c>
      <c r="D129" s="35">
        <v>108132</v>
      </c>
      <c r="E129" s="35"/>
      <c r="F129" s="35"/>
      <c r="G129" s="37"/>
      <c r="H129" s="36">
        <f t="shared" ref="H129:H160" si="10">SUM(I129:L129)</f>
        <v>108132</v>
      </c>
      <c r="I129" s="35">
        <v>108132</v>
      </c>
      <c r="J129" s="35"/>
      <c r="K129" s="35"/>
      <c r="L129" s="34"/>
    </row>
    <row r="130" spans="1:12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/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x14ac:dyDescent="0.25">
      <c r="A187" s="152">
        <v>4000</v>
      </c>
      <c r="B187" s="131" t="s">
        <v>126</v>
      </c>
      <c r="C187" s="128">
        <f t="shared" si="11"/>
        <v>1100000</v>
      </c>
      <c r="D187" s="127">
        <f>SUM(D188,D191)</f>
        <v>1100000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1100000</v>
      </c>
      <c r="I187" s="127">
        <f>SUM(I188,I191)</f>
        <v>1100000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x14ac:dyDescent="0.25">
      <c r="A191" s="97">
        <v>4300</v>
      </c>
      <c r="B191" s="96" t="s">
        <v>122</v>
      </c>
      <c r="C191" s="94">
        <f t="shared" si="11"/>
        <v>1100000</v>
      </c>
      <c r="D191" s="93">
        <f>SUM(D192)</f>
        <v>1100000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1100000</v>
      </c>
      <c r="I191" s="93">
        <f>SUM(I192)</f>
        <v>1100000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x14ac:dyDescent="0.25">
      <c r="A192" s="91">
        <v>4310</v>
      </c>
      <c r="B192" s="79" t="s">
        <v>121</v>
      </c>
      <c r="C192" s="69">
        <f t="shared" si="11"/>
        <v>1100000</v>
      </c>
      <c r="D192" s="107">
        <f>SUM(D193:D193)</f>
        <v>1100000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1100000</v>
      </c>
      <c r="I192" s="107">
        <f>SUM(I193:I193)</f>
        <v>1100000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x14ac:dyDescent="0.25">
      <c r="A193" s="74">
        <v>4311</v>
      </c>
      <c r="B193" s="78" t="s">
        <v>120</v>
      </c>
      <c r="C193" s="36">
        <f t="shared" ref="C193:C224" si="13">SUM(D193:G193)</f>
        <v>1100000</v>
      </c>
      <c r="D193" s="35">
        <v>1100000</v>
      </c>
      <c r="E193" s="35"/>
      <c r="F193" s="35"/>
      <c r="G193" s="37"/>
      <c r="H193" s="36">
        <f t="shared" ref="H193:H224" si="14">SUM(I193:L193)</f>
        <v>1100000</v>
      </c>
      <c r="I193" s="35">
        <v>1100000</v>
      </c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1208132</v>
      </c>
      <c r="D284" s="63">
        <f t="shared" si="19"/>
        <v>1208132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1208132</v>
      </c>
      <c r="I284" s="63">
        <f t="shared" si="19"/>
        <v>1208132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ht="12.75" hidden="1" customHeight="1" x14ac:dyDescent="0.25">
      <c r="A298" s="9" t="s">
        <v>3</v>
      </c>
      <c r="B298" s="10"/>
      <c r="C298" s="8" t="s">
        <v>339</v>
      </c>
      <c r="D298" s="8"/>
      <c r="E298" s="8"/>
      <c r="F298" s="8"/>
      <c r="G298" s="8"/>
      <c r="H298" s="8"/>
      <c r="I298" s="8"/>
      <c r="J298" s="8"/>
      <c r="K298" s="8"/>
      <c r="L298" s="7"/>
    </row>
    <row r="299" spans="1:12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2" hidden="1" x14ac:dyDescent="0.25">
      <c r="A300" s="9" t="s">
        <v>1</v>
      </c>
      <c r="B300" s="10"/>
      <c r="C300" s="8" t="s">
        <v>339</v>
      </c>
      <c r="D300" s="8"/>
      <c r="E300" s="8"/>
      <c r="F300" s="8"/>
      <c r="G300" s="8"/>
      <c r="H300" s="8"/>
      <c r="I300" s="8"/>
      <c r="J300" s="8"/>
      <c r="K300" s="8"/>
      <c r="L300" s="7"/>
    </row>
    <row r="301" spans="1:12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4gWxtLlg5SbThQnl3yDKiaqUqSocyxlJigc8cSZtZ1xlIw6tPMQwQF8vnimiixWVAUnugD2c6sK9/NK7A7iy5g==" saltValue="eI9V4vrmXaMtIxpcfnew0A==" spinCount="100000" sheet="1" objects="1" scenarios="1" formatCells="0" formatColumns="0" formatRows="0"/>
  <autoFilter ref="A19:L297">
    <filterColumn colId="7">
      <filters blank="1">
        <filter val="1 100 000"/>
        <filter val="1 208 132"/>
        <filter val="108 132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C4" sqref="C4:L4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3" x14ac:dyDescent="0.25">
      <c r="A1" s="278" t="s">
        <v>333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3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3" ht="12.75" customHeight="1" x14ac:dyDescent="0.25">
      <c r="A3" s="266" t="s">
        <v>319</v>
      </c>
      <c r="B3" s="265"/>
      <c r="C3" s="274" t="s">
        <v>318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3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3" ht="12.75" customHeight="1" x14ac:dyDescent="0.25">
      <c r="A5" s="261" t="s">
        <v>315</v>
      </c>
      <c r="B5" s="260"/>
      <c r="C5" s="272" t="s">
        <v>314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3" ht="12.75" customHeight="1" x14ac:dyDescent="0.25">
      <c r="A6" s="261" t="s">
        <v>313</v>
      </c>
      <c r="B6" s="260"/>
      <c r="C6" s="272" t="s">
        <v>312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3" x14ac:dyDescent="0.25">
      <c r="A7" s="261" t="s">
        <v>311</v>
      </c>
      <c r="B7" s="260"/>
      <c r="C7" s="274" t="s">
        <v>332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3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3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3" ht="12.75" customHeight="1" x14ac:dyDescent="0.25">
      <c r="A10" s="261"/>
      <c r="B10" s="260" t="s">
        <v>307</v>
      </c>
      <c r="C10" s="272" t="s">
        <v>306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3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3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3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3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3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  <c r="M15" s="267" t="s">
        <v>331</v>
      </c>
    </row>
    <row r="16" spans="1:13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148498</v>
      </c>
      <c r="D21" s="241">
        <f>SUM(D22,D25,D26,D42,D43)</f>
        <v>148498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149322</v>
      </c>
      <c r="I21" s="241">
        <f>SUM(I22,I25,I26,I42,I43)</f>
        <v>149322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148498</v>
      </c>
      <c r="D25" s="225">
        <f>85714+3000+35690+24094</f>
        <v>148498</v>
      </c>
      <c r="E25" s="225"/>
      <c r="F25" s="224" t="s">
        <v>263</v>
      </c>
      <c r="G25" s="227" t="s">
        <v>263</v>
      </c>
      <c r="H25" s="226">
        <f t="shared" si="1"/>
        <v>149322</v>
      </c>
      <c r="I25" s="225">
        <f>I51</f>
        <v>149322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148498</v>
      </c>
      <c r="D50" s="52">
        <f>SUM(D51,D281)</f>
        <v>148498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149322</v>
      </c>
      <c r="I50" s="52">
        <f>SUM(I51,I281)</f>
        <v>149322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148498</v>
      </c>
      <c r="D51" s="171">
        <f>SUM(D52,D194)</f>
        <v>148498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149322</v>
      </c>
      <c r="I51" s="171">
        <f>SUM(I52,I194)</f>
        <v>149322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148498</v>
      </c>
      <c r="D52" s="145">
        <f>SUM(D53,D75,D173,D187)</f>
        <v>148498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149322</v>
      </c>
      <c r="I52" s="145">
        <f>SUM(I53,I75,I173,I187)</f>
        <v>149322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148498</v>
      </c>
      <c r="D75" s="127">
        <f>SUM(D76,D83,D130,D164,D165,D172)</f>
        <v>148498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149322</v>
      </c>
      <c r="I75" s="127">
        <f>SUM(I76,I83,I130,I164,I165,I172)</f>
        <v>149322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148198</v>
      </c>
      <c r="D83" s="93">
        <f>SUM(D84,D89,D95,D103,D112,D116,D122,D128)</f>
        <v>148198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149022</v>
      </c>
      <c r="I83" s="93">
        <f>SUM(I84,I89,I95,I103,I112,I116,I122,I128)</f>
        <v>149022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x14ac:dyDescent="0.25">
      <c r="A84" s="80">
        <v>2210</v>
      </c>
      <c r="B84" s="137" t="s">
        <v>229</v>
      </c>
      <c r="C84" s="134">
        <f t="shared" si="4"/>
        <v>17644</v>
      </c>
      <c r="D84" s="139">
        <f>SUM(D85:D88)</f>
        <v>17644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17644</v>
      </c>
      <c r="I84" s="139">
        <f>SUM(I85:I88)</f>
        <v>17644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x14ac:dyDescent="0.25">
      <c r="A88" s="74">
        <v>2219</v>
      </c>
      <c r="B88" s="78" t="s">
        <v>225</v>
      </c>
      <c r="C88" s="36">
        <f t="shared" si="4"/>
        <v>17644</v>
      </c>
      <c r="D88" s="35">
        <f>17644</f>
        <v>17644</v>
      </c>
      <c r="E88" s="35"/>
      <c r="F88" s="35"/>
      <c r="G88" s="37"/>
      <c r="H88" s="36">
        <f t="shared" si="5"/>
        <v>17644</v>
      </c>
      <c r="I88" s="35">
        <v>17644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x14ac:dyDescent="0.25">
      <c r="A95" s="88">
        <v>2230</v>
      </c>
      <c r="B95" s="78" t="s">
        <v>218</v>
      </c>
      <c r="C95" s="36">
        <f t="shared" si="4"/>
        <v>33940</v>
      </c>
      <c r="D95" s="76">
        <f>SUM(D96:D102)</f>
        <v>33940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30940</v>
      </c>
      <c r="I95" s="76">
        <f>SUM(I96:I102)</f>
        <v>30940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x14ac:dyDescent="0.25">
      <c r="A97" s="74">
        <v>2232</v>
      </c>
      <c r="B97" s="78" t="s">
        <v>216</v>
      </c>
      <c r="C97" s="36">
        <f t="shared" si="4"/>
        <v>29040</v>
      </c>
      <c r="D97" s="35">
        <f>29040</f>
        <v>29040</v>
      </c>
      <c r="E97" s="35"/>
      <c r="F97" s="35"/>
      <c r="G97" s="37"/>
      <c r="H97" s="36">
        <f t="shared" si="5"/>
        <v>29040</v>
      </c>
      <c r="I97" s="35">
        <v>29040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x14ac:dyDescent="0.25">
      <c r="A102" s="74">
        <v>2239</v>
      </c>
      <c r="B102" s="78" t="s">
        <v>211</v>
      </c>
      <c r="C102" s="36">
        <f t="shared" si="4"/>
        <v>4900</v>
      </c>
      <c r="D102" s="35">
        <f>3000+1500+400</f>
        <v>4900</v>
      </c>
      <c r="E102" s="35"/>
      <c r="F102" s="35"/>
      <c r="G102" s="37"/>
      <c r="H102" s="36">
        <f t="shared" si="5"/>
        <v>1900</v>
      </c>
      <c r="I102" s="35">
        <v>1900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x14ac:dyDescent="0.25">
      <c r="A122" s="88">
        <v>2270</v>
      </c>
      <c r="B122" s="78" t="s">
        <v>191</v>
      </c>
      <c r="C122" s="36">
        <f t="shared" si="6"/>
        <v>96614</v>
      </c>
      <c r="D122" s="76">
        <f>SUM(D123:D127)</f>
        <v>96614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100438</v>
      </c>
      <c r="I122" s="76">
        <f>SUM(I123:I127)</f>
        <v>100438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x14ac:dyDescent="0.25">
      <c r="A125" s="74">
        <v>2276</v>
      </c>
      <c r="B125" s="78" t="s">
        <v>188</v>
      </c>
      <c r="C125" s="36">
        <f t="shared" si="6"/>
        <v>5900</v>
      </c>
      <c r="D125" s="35">
        <f>5000+900</f>
        <v>5900</v>
      </c>
      <c r="E125" s="35"/>
      <c r="F125" s="35"/>
      <c r="G125" s="37"/>
      <c r="H125" s="36">
        <f t="shared" si="7"/>
        <v>5900</v>
      </c>
      <c r="I125" s="35">
        <v>5900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x14ac:dyDescent="0.25">
      <c r="A127" s="74">
        <v>2279</v>
      </c>
      <c r="B127" s="78" t="s">
        <v>186</v>
      </c>
      <c r="C127" s="36">
        <f t="shared" si="6"/>
        <v>90714</v>
      </c>
      <c r="D127" s="35">
        <f>65000+20002+712+5000</f>
        <v>90714</v>
      </c>
      <c r="E127" s="35"/>
      <c r="F127" s="35"/>
      <c r="G127" s="37"/>
      <c r="H127" s="36">
        <f t="shared" si="7"/>
        <v>94538</v>
      </c>
      <c r="I127" s="35">
        <v>94538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customHeight="1" x14ac:dyDescent="0.25">
      <c r="A130" s="97">
        <v>2300</v>
      </c>
      <c r="B130" s="96" t="s">
        <v>183</v>
      </c>
      <c r="C130" s="94">
        <f t="shared" si="9"/>
        <v>150</v>
      </c>
      <c r="D130" s="93">
        <f>SUM(D131,D136,D140,D141,D144,D151,D159,D160,D163)</f>
        <v>150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150</v>
      </c>
      <c r="I130" s="93">
        <f>SUM(I131,I136,I140,I141,I144,I151,I159,I160,I163)</f>
        <v>150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x14ac:dyDescent="0.25">
      <c r="A131" s="91">
        <v>2310</v>
      </c>
      <c r="B131" s="79" t="s">
        <v>182</v>
      </c>
      <c r="C131" s="69">
        <f t="shared" si="9"/>
        <v>150</v>
      </c>
      <c r="D131" s="107">
        <f>SUM(D132:D135)</f>
        <v>150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150</v>
      </c>
      <c r="I131" s="107">
        <f>SUM(I132:I135)</f>
        <v>150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x14ac:dyDescent="0.25">
      <c r="A132" s="74">
        <v>2311</v>
      </c>
      <c r="B132" s="78" t="s">
        <v>181</v>
      </c>
      <c r="C132" s="36">
        <f t="shared" si="9"/>
        <v>150</v>
      </c>
      <c r="D132" s="35">
        <f>150</f>
        <v>150</v>
      </c>
      <c r="E132" s="35"/>
      <c r="F132" s="35"/>
      <c r="G132" s="37"/>
      <c r="H132" s="36">
        <f t="shared" si="10"/>
        <v>150</v>
      </c>
      <c r="I132" s="35">
        <v>150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x14ac:dyDescent="0.25">
      <c r="A165" s="97">
        <v>2500</v>
      </c>
      <c r="B165" s="96" t="s">
        <v>148</v>
      </c>
      <c r="C165" s="94">
        <f t="shared" si="11"/>
        <v>150</v>
      </c>
      <c r="D165" s="93">
        <f>SUM(D166,D171)</f>
        <v>150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150</v>
      </c>
      <c r="I165" s="93">
        <f>SUM(I166,I171)</f>
        <v>150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customHeight="1" x14ac:dyDescent="0.25">
      <c r="A166" s="91">
        <v>2510</v>
      </c>
      <c r="B166" s="79" t="s">
        <v>147</v>
      </c>
      <c r="C166" s="69">
        <f t="shared" si="11"/>
        <v>150</v>
      </c>
      <c r="D166" s="107">
        <f>SUM(D167:D170)</f>
        <v>150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150</v>
      </c>
      <c r="I166" s="107">
        <f>SUM(I167:I170)</f>
        <v>150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x14ac:dyDescent="0.25">
      <c r="A170" s="74">
        <v>2519</v>
      </c>
      <c r="B170" s="78" t="s">
        <v>143</v>
      </c>
      <c r="C170" s="36">
        <f t="shared" si="11"/>
        <v>150</v>
      </c>
      <c r="D170" s="35">
        <f>150</f>
        <v>150</v>
      </c>
      <c r="E170" s="35"/>
      <c r="F170" s="35"/>
      <c r="G170" s="37"/>
      <c r="H170" s="36">
        <f t="shared" si="12"/>
        <v>150</v>
      </c>
      <c r="I170" s="35">
        <v>150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148498</v>
      </c>
      <c r="D284" s="63">
        <f t="shared" si="19"/>
        <v>148498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149322</v>
      </c>
      <c r="I284" s="63">
        <f t="shared" si="19"/>
        <v>149322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oPdnfM2hmF6hMHb6sj0xrOgvXvby1C2ERaQ/Y3VUREoKspmfLsyNxFtlMR1afv0bINWHigfNMV0B9/dy3ELK8g==" saltValue="yL2vv5hQiH6TBMmkwjHRpg==" spinCount="100000" sheet="1" objects="1" scenarios="1" formatCells="0" formatColumns="0" formatRows="0"/>
  <autoFilter ref="A19:M297">
    <filterColumn colId="7">
      <filters blank="1">
        <filter val="1 900"/>
        <filter val="100 438"/>
        <filter val="149 022"/>
        <filter val="149 322"/>
        <filter val="150"/>
        <filter val="17 644"/>
        <filter val="29 040"/>
        <filter val="30 940"/>
        <filter val="5 900"/>
        <filter val="94 538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H16" sqref="H16:L16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3" x14ac:dyDescent="0.25">
      <c r="A1" s="278" t="s">
        <v>335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3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3" ht="12.75" customHeight="1" x14ac:dyDescent="0.25">
      <c r="A3" s="266" t="s">
        <v>319</v>
      </c>
      <c r="B3" s="265"/>
      <c r="C3" s="274" t="s">
        <v>318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3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3" ht="12.75" customHeight="1" x14ac:dyDescent="0.25">
      <c r="A5" s="261" t="s">
        <v>315</v>
      </c>
      <c r="B5" s="260"/>
      <c r="C5" s="272" t="s">
        <v>314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3" ht="12.75" customHeight="1" x14ac:dyDescent="0.25">
      <c r="A6" s="261" t="s">
        <v>313</v>
      </c>
      <c r="B6" s="260"/>
      <c r="C6" s="272" t="s">
        <v>323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3" x14ac:dyDescent="0.25">
      <c r="A7" s="261" t="s">
        <v>311</v>
      </c>
      <c r="B7" s="260"/>
      <c r="C7" s="274" t="s">
        <v>332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3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3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3" ht="12.75" customHeight="1" x14ac:dyDescent="0.25">
      <c r="A10" s="261"/>
      <c r="B10" s="260" t="s">
        <v>307</v>
      </c>
      <c r="C10" s="272" t="s">
        <v>306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3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3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3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3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3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  <c r="M15" s="267" t="s">
        <v>334</v>
      </c>
    </row>
    <row r="16" spans="1:13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15150</v>
      </c>
      <c r="D21" s="241">
        <f>SUM(D22,D25,D26,D42,D43)</f>
        <v>15150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15150</v>
      </c>
      <c r="I21" s="241">
        <f>SUM(I22,I25,I26,I42,I43)</f>
        <v>15150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15150</v>
      </c>
      <c r="D25" s="225">
        <f>15150</f>
        <v>15150</v>
      </c>
      <c r="E25" s="225"/>
      <c r="F25" s="224" t="s">
        <v>263</v>
      </c>
      <c r="G25" s="227" t="s">
        <v>263</v>
      </c>
      <c r="H25" s="226">
        <f t="shared" si="1"/>
        <v>15150</v>
      </c>
      <c r="I25" s="225">
        <f>I51</f>
        <v>15150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15150</v>
      </c>
      <c r="D50" s="52">
        <f>SUM(D51,D281)</f>
        <v>15150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15150</v>
      </c>
      <c r="I50" s="52">
        <f>SUM(I51,I281)</f>
        <v>15150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15150</v>
      </c>
      <c r="D51" s="171">
        <f>SUM(D52,D194)</f>
        <v>15150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15150</v>
      </c>
      <c r="I51" s="171">
        <f>SUM(I52,I194)</f>
        <v>15150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15150</v>
      </c>
      <c r="D52" s="145">
        <f>SUM(D53,D75,D173,D187)</f>
        <v>15150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15150</v>
      </c>
      <c r="I52" s="145">
        <f>SUM(I53,I75,I173,I187)</f>
        <v>15150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15150</v>
      </c>
      <c r="D75" s="127">
        <f>SUM(D76,D83,D130,D164,D165,D172)</f>
        <v>15150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15150</v>
      </c>
      <c r="I75" s="127">
        <f>SUM(I76,I83,I130,I164,I165,I172)</f>
        <v>15150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15150</v>
      </c>
      <c r="D83" s="93">
        <f>SUM(D84,D89,D95,D103,D112,D116,D122,D128)</f>
        <v>15150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15150</v>
      </c>
      <c r="I83" s="93">
        <f>SUM(I84,I89,I95,I103,I112,I116,I122,I128)</f>
        <v>15150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x14ac:dyDescent="0.25">
      <c r="A95" s="88">
        <v>2230</v>
      </c>
      <c r="B95" s="78" t="s">
        <v>218</v>
      </c>
      <c r="C95" s="36">
        <f t="shared" si="4"/>
        <v>15150</v>
      </c>
      <c r="D95" s="76">
        <f>SUM(D96:D102)</f>
        <v>15150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15150</v>
      </c>
      <c r="I95" s="76">
        <f>SUM(I96:I102)</f>
        <v>15150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x14ac:dyDescent="0.25">
      <c r="A101" s="74">
        <v>2236</v>
      </c>
      <c r="B101" s="78" t="s">
        <v>212</v>
      </c>
      <c r="C101" s="36">
        <f t="shared" si="4"/>
        <v>150</v>
      </c>
      <c r="D101" s="35">
        <f>150</f>
        <v>150</v>
      </c>
      <c r="E101" s="35"/>
      <c r="F101" s="35"/>
      <c r="G101" s="37"/>
      <c r="H101" s="36">
        <f t="shared" si="5"/>
        <v>150</v>
      </c>
      <c r="I101" s="35">
        <v>150</v>
      </c>
      <c r="J101" s="35"/>
      <c r="K101" s="35"/>
      <c r="L101" s="34"/>
      <c r="M101" s="27"/>
    </row>
    <row r="102" spans="1:13" ht="24" x14ac:dyDescent="0.25">
      <c r="A102" s="74">
        <v>2239</v>
      </c>
      <c r="B102" s="78" t="s">
        <v>211</v>
      </c>
      <c r="C102" s="36">
        <f t="shared" si="4"/>
        <v>15000</v>
      </c>
      <c r="D102" s="35">
        <f>15000</f>
        <v>15000</v>
      </c>
      <c r="E102" s="35"/>
      <c r="F102" s="35"/>
      <c r="G102" s="37"/>
      <c r="H102" s="36">
        <f t="shared" si="5"/>
        <v>15000</v>
      </c>
      <c r="I102" s="35">
        <v>15000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15150</v>
      </c>
      <c r="D284" s="63">
        <f t="shared" si="19"/>
        <v>15150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15150</v>
      </c>
      <c r="I284" s="63">
        <f t="shared" si="19"/>
        <v>15150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63dSphsUdh94tt40hmpAqT0H0wG3SHU5T6LmPs+sVrDELhLJmfbpVrq8pqkJe6WXg3axhfTYCwsFrJIlVgKrkg==" saltValue="/NacM0pfEg5J2nYMf3dgUA==" spinCount="100000" sheet="1" objects="1" scenarios="1" formatCells="0" formatColumns="0" formatRows="0"/>
  <autoFilter ref="A19:M297">
    <filterColumn colId="7">
      <filters blank="1">
        <filter val="15 000"/>
        <filter val="15 150"/>
        <filter val="150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I104" sqref="I104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78" t="s">
        <v>321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ht="12.75" customHeight="1" x14ac:dyDescent="0.25">
      <c r="A3" s="266" t="s">
        <v>319</v>
      </c>
      <c r="B3" s="265"/>
      <c r="C3" s="274" t="s">
        <v>318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2" ht="12.75" customHeight="1" x14ac:dyDescent="0.25">
      <c r="A5" s="261" t="s">
        <v>315</v>
      </c>
      <c r="B5" s="260"/>
      <c r="C5" s="272" t="s">
        <v>314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2" ht="12.75" customHeight="1" x14ac:dyDescent="0.25">
      <c r="A6" s="261" t="s">
        <v>313</v>
      </c>
      <c r="B6" s="260"/>
      <c r="C6" s="272" t="s">
        <v>312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2" x14ac:dyDescent="0.25">
      <c r="A7" s="261" t="s">
        <v>311</v>
      </c>
      <c r="B7" s="260"/>
      <c r="C7" s="274" t="s">
        <v>310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2" ht="12.75" customHeight="1" x14ac:dyDescent="0.25">
      <c r="A10" s="261"/>
      <c r="B10" s="260" t="s">
        <v>307</v>
      </c>
      <c r="C10" s="272" t="s">
        <v>306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2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2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638640</v>
      </c>
      <c r="D21" s="241">
        <f>SUM(D22,D25,D26,D42,D43)</f>
        <v>638640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100957</v>
      </c>
      <c r="I21" s="241">
        <f>SUM(I22,I25,I26,I42,I43)</f>
        <v>100957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638640</v>
      </c>
      <c r="D25" s="225">
        <f>638640</f>
        <v>638640</v>
      </c>
      <c r="E25" s="225"/>
      <c r="F25" s="224" t="s">
        <v>263</v>
      </c>
      <c r="G25" s="227" t="s">
        <v>263</v>
      </c>
      <c r="H25" s="226">
        <f t="shared" si="1"/>
        <v>100957</v>
      </c>
      <c r="I25" s="225">
        <f>I51</f>
        <v>100957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683440</v>
      </c>
      <c r="D50" s="52">
        <f>SUM(D51,D281)</f>
        <v>683440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100957</v>
      </c>
      <c r="I50" s="52">
        <f>SUM(I51,I281)</f>
        <v>100957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683440</v>
      </c>
      <c r="D51" s="171">
        <f>SUM(D52,D194)</f>
        <v>683440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100957</v>
      </c>
      <c r="I51" s="171">
        <f>SUM(I52,I194)</f>
        <v>100957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26976</v>
      </c>
      <c r="D52" s="145">
        <f>SUM(D53,D75,D173,D187)</f>
        <v>26976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11099</v>
      </c>
      <c r="I52" s="145">
        <f>SUM(I53,I75,I173,I187)</f>
        <v>11099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26976</v>
      </c>
      <c r="D75" s="127">
        <f>SUM(D76,D83,D130,D164,D165,D172)</f>
        <v>26976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11099</v>
      </c>
      <c r="I75" s="127">
        <f>SUM(I76,I83,I130,I164,I165,I172)</f>
        <v>11099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26976</v>
      </c>
      <c r="D83" s="93">
        <f>SUM(D84,D89,D95,D103,D112,D116,D122,D128)</f>
        <v>26976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11099</v>
      </c>
      <c r="I83" s="93">
        <f>SUM(I84,I89,I95,I103,I112,I116,I122,I128)</f>
        <v>11099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x14ac:dyDescent="0.25">
      <c r="A103" s="88">
        <v>2240</v>
      </c>
      <c r="B103" s="78" t="s">
        <v>210</v>
      </c>
      <c r="C103" s="36">
        <f t="shared" si="4"/>
        <v>26976</v>
      </c>
      <c r="D103" s="76">
        <f>SUM(D104:D111)</f>
        <v>26976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11099</v>
      </c>
      <c r="I103" s="76">
        <f>SUM(I104:I111)</f>
        <v>11099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x14ac:dyDescent="0.25">
      <c r="A104" s="74">
        <v>2241</v>
      </c>
      <c r="B104" s="78" t="s">
        <v>209</v>
      </c>
      <c r="C104" s="36">
        <f t="shared" si="4"/>
        <v>26976</v>
      </c>
      <c r="D104" s="35">
        <f>19976+7000</f>
        <v>26976</v>
      </c>
      <c r="E104" s="35"/>
      <c r="F104" s="35"/>
      <c r="G104" s="37"/>
      <c r="H104" s="36">
        <f t="shared" si="5"/>
        <v>11099</v>
      </c>
      <c r="I104" s="35">
        <v>11099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656464</v>
      </c>
      <c r="D194" s="145">
        <f>SUM(D195,D230,D268)</f>
        <v>656464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89858</v>
      </c>
      <c r="I194" s="145">
        <f>SUM(I195,I230,I268)</f>
        <v>89858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x14ac:dyDescent="0.25">
      <c r="A195" s="131">
        <v>5000</v>
      </c>
      <c r="B195" s="131" t="s">
        <v>118</v>
      </c>
      <c r="C195" s="128">
        <f t="shared" si="13"/>
        <v>656464</v>
      </c>
      <c r="D195" s="127">
        <f>D196+D204</f>
        <v>656464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89858</v>
      </c>
      <c r="I195" s="127">
        <f>I196+I204</f>
        <v>89858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x14ac:dyDescent="0.25">
      <c r="A204" s="97">
        <v>5200</v>
      </c>
      <c r="B204" s="96" t="s">
        <v>109</v>
      </c>
      <c r="C204" s="94">
        <f t="shared" si="13"/>
        <v>656464</v>
      </c>
      <c r="D204" s="93">
        <f>D205+D215+D216+D225+D226+D227+D229</f>
        <v>656464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89858</v>
      </c>
      <c r="I204" s="93">
        <f>I205+I215+I216+I225+I226+I227+I229</f>
        <v>89858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x14ac:dyDescent="0.25">
      <c r="A216" s="88">
        <v>5230</v>
      </c>
      <c r="B216" s="78" t="s">
        <v>97</v>
      </c>
      <c r="C216" s="36">
        <f t="shared" si="13"/>
        <v>12000</v>
      </c>
      <c r="D216" s="76">
        <f>SUM(D217:D224)</f>
        <v>12000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12000</v>
      </c>
      <c r="I216" s="76">
        <f>SUM(I217:I224)</f>
        <v>12000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x14ac:dyDescent="0.25">
      <c r="A218" s="74">
        <v>5232</v>
      </c>
      <c r="B218" s="78" t="s">
        <v>95</v>
      </c>
      <c r="C218" s="36">
        <f t="shared" si="13"/>
        <v>12000</v>
      </c>
      <c r="D218" s="35">
        <v>12000</v>
      </c>
      <c r="E218" s="35"/>
      <c r="F218" s="35"/>
      <c r="G218" s="37"/>
      <c r="H218" s="36">
        <f t="shared" si="14"/>
        <v>12000</v>
      </c>
      <c r="I218" s="35">
        <v>12000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x14ac:dyDescent="0.25">
      <c r="A226" s="88">
        <v>5250</v>
      </c>
      <c r="B226" s="78" t="s">
        <v>87</v>
      </c>
      <c r="C226" s="73">
        <f t="shared" si="15"/>
        <v>644464</v>
      </c>
      <c r="D226" s="35">
        <f>461200+150464+32800</f>
        <v>644464</v>
      </c>
      <c r="E226" s="35"/>
      <c r="F226" s="35"/>
      <c r="G226" s="37"/>
      <c r="H226" s="36">
        <f t="shared" si="16"/>
        <v>77858</v>
      </c>
      <c r="I226" s="35">
        <v>77858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683440</v>
      </c>
      <c r="D284" s="63">
        <f t="shared" si="19"/>
        <v>683440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100957</v>
      </c>
      <c r="I284" s="63">
        <f t="shared" si="19"/>
        <v>100957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86" t="s">
        <v>26</v>
      </c>
      <c r="B285" s="287"/>
      <c r="C285" s="60">
        <f>SUM(D285:G285)</f>
        <v>-44800</v>
      </c>
      <c r="D285" s="59">
        <f>SUM(D25,D26,D42)-D51</f>
        <v>-44800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HC7ohrdnSeP3ifgYWCCCxc/3CdiWbevBg0x8F5eQYOcWg/0xs1DsT8j5Y/3OFHl1JSunjkEr8hZKEpeEapOBqg==" saltValue="COw+oRaRim9v13QHmmAuyg==" spinCount="100000" sheet="1" objects="1" scenarios="1" formatCells="0" formatColumns="0" formatRows="0"/>
  <autoFilter ref="A19:M297">
    <filterColumn colId="7">
      <filters blank="1">
        <filter val="100 957"/>
        <filter val="11 099"/>
        <filter val="12 000"/>
        <filter val="77 858"/>
        <filter val="89 858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3" x14ac:dyDescent="0.25">
      <c r="A1" s="278" t="s">
        <v>338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3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3" ht="12.75" customHeight="1" x14ac:dyDescent="0.25">
      <c r="A3" s="266" t="s">
        <v>319</v>
      </c>
      <c r="B3" s="265"/>
      <c r="C3" s="274" t="s">
        <v>318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3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3" ht="12.75" customHeight="1" x14ac:dyDescent="0.25">
      <c r="A5" s="261" t="s">
        <v>315</v>
      </c>
      <c r="B5" s="260"/>
      <c r="C5" s="272" t="s">
        <v>314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3" ht="12.75" customHeight="1" x14ac:dyDescent="0.25">
      <c r="A6" s="261" t="s">
        <v>313</v>
      </c>
      <c r="B6" s="260"/>
      <c r="C6" s="272" t="s">
        <v>337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3" ht="24.75" customHeight="1" x14ac:dyDescent="0.25">
      <c r="A7" s="261" t="s">
        <v>311</v>
      </c>
      <c r="B7" s="260"/>
      <c r="C7" s="274" t="s">
        <v>336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3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3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3" ht="12.75" customHeight="1" x14ac:dyDescent="0.25">
      <c r="A10" s="261"/>
      <c r="B10" s="260" t="s">
        <v>307</v>
      </c>
      <c r="C10" s="272" t="s">
        <v>306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3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3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3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3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3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  <c r="M15" s="267" t="s">
        <v>334</v>
      </c>
    </row>
    <row r="16" spans="1:13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600804</v>
      </c>
      <c r="D21" s="241">
        <f>SUM(D22,D25,D26,D42,D43)</f>
        <v>600804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600804</v>
      </c>
      <c r="I21" s="241">
        <f>SUM(I22,I25,I26,I42,I43)</f>
        <v>600804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600804</v>
      </c>
      <c r="D25" s="225">
        <v>600804</v>
      </c>
      <c r="E25" s="225"/>
      <c r="F25" s="224" t="s">
        <v>263</v>
      </c>
      <c r="G25" s="227" t="s">
        <v>263</v>
      </c>
      <c r="H25" s="226">
        <f t="shared" si="1"/>
        <v>600804</v>
      </c>
      <c r="I25" s="225">
        <f>I51</f>
        <v>600804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600804</v>
      </c>
      <c r="D50" s="52">
        <f>SUM(D51,D281)</f>
        <v>600804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600804</v>
      </c>
      <c r="I50" s="52">
        <f>SUM(I51,I281)</f>
        <v>600804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600804</v>
      </c>
      <c r="D51" s="171">
        <f>SUM(D52,D194)</f>
        <v>600804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600804</v>
      </c>
      <c r="I51" s="171">
        <f>SUM(I52,I194)</f>
        <v>600804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hidden="1" x14ac:dyDescent="0.25">
      <c r="A52" s="169"/>
      <c r="B52" s="168" t="s">
        <v>259</v>
      </c>
      <c r="C52" s="146">
        <f t="shared" si="2"/>
        <v>0</v>
      </c>
      <c r="D52" s="145">
        <f>SUM(D53,D75,D173,D187)</f>
        <v>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0</v>
      </c>
      <c r="I52" s="145">
        <f>SUM(I53,I75,I173,I187)</f>
        <v>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hidden="1" x14ac:dyDescent="0.25">
      <c r="A75" s="131">
        <v>2000</v>
      </c>
      <c r="B75" s="131" t="s">
        <v>236</v>
      </c>
      <c r="C75" s="128">
        <f t="shared" si="2"/>
        <v>0</v>
      </c>
      <c r="D75" s="127">
        <f>SUM(D76,D83,D130,D164,D165,D172)</f>
        <v>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0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hidden="1" x14ac:dyDescent="0.25">
      <c r="A83" s="97">
        <v>2200</v>
      </c>
      <c r="B83" s="96" t="s">
        <v>230</v>
      </c>
      <c r="C83" s="94">
        <f t="shared" si="4"/>
        <v>0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600804</v>
      </c>
      <c r="D194" s="145">
        <f>SUM(D195,D230,D268)</f>
        <v>600804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600804</v>
      </c>
      <c r="I194" s="145">
        <f>SUM(I195,I230,I268)</f>
        <v>600804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x14ac:dyDescent="0.25">
      <c r="A268" s="102">
        <v>7000</v>
      </c>
      <c r="B268" s="102" t="s">
        <v>45</v>
      </c>
      <c r="C268" s="101">
        <f t="shared" si="17"/>
        <v>600804</v>
      </c>
      <c r="D268" s="99">
        <f>SUM(D269,D279)</f>
        <v>600804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600804</v>
      </c>
      <c r="I268" s="99">
        <f>SUM(I269,I279)</f>
        <v>600804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x14ac:dyDescent="0.25">
      <c r="A269" s="97">
        <v>7200</v>
      </c>
      <c r="B269" s="96" t="s">
        <v>44</v>
      </c>
      <c r="C269" s="95">
        <f t="shared" si="17"/>
        <v>600804</v>
      </c>
      <c r="D269" s="93">
        <f>SUM(D270,D271,D274,D275,D278)</f>
        <v>600804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600804</v>
      </c>
      <c r="I269" s="93">
        <f>SUM(I270,I271,I274,I275,I278)</f>
        <v>600804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x14ac:dyDescent="0.25">
      <c r="A270" s="91">
        <v>7210</v>
      </c>
      <c r="B270" s="79" t="s">
        <v>43</v>
      </c>
      <c r="C270" s="71">
        <f t="shared" si="17"/>
        <v>600804</v>
      </c>
      <c r="D270" s="68">
        <v>600804</v>
      </c>
      <c r="E270" s="68"/>
      <c r="F270" s="68"/>
      <c r="G270" s="70"/>
      <c r="H270" s="69">
        <f t="shared" si="18"/>
        <v>600804</v>
      </c>
      <c r="I270" s="68">
        <v>600804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600804</v>
      </c>
      <c r="D284" s="63">
        <f t="shared" si="19"/>
        <v>600804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600804</v>
      </c>
      <c r="I284" s="63">
        <f t="shared" si="19"/>
        <v>600804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Mf8Pjc/8+r8JkPxy5Gg5ybE6T8kG2KA9yUORHgpUL3jU0i+F9uY+9Aw0hZoGwGRtTIAu3b2YFPbfsohqyvPs1w==" saltValue="r+ZgBg9vyilb8vn2/cgnuA==" spinCount="100000" sheet="1" objects="1" scenarios="1" formatCells="0" formatColumns="0" formatRows="0"/>
  <autoFilter ref="A19:M297">
    <filterColumn colId="7">
      <filters>
        <filter val="600 804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78" t="s">
        <v>324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ht="12.75" customHeight="1" x14ac:dyDescent="0.25">
      <c r="A3" s="266" t="s">
        <v>319</v>
      </c>
      <c r="B3" s="265"/>
      <c r="C3" s="274" t="s">
        <v>318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2" ht="12.75" customHeight="1" x14ac:dyDescent="0.25">
      <c r="A5" s="261" t="s">
        <v>315</v>
      </c>
      <c r="B5" s="260"/>
      <c r="C5" s="272" t="s">
        <v>314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2" ht="12.75" customHeight="1" x14ac:dyDescent="0.25">
      <c r="A6" s="261" t="s">
        <v>313</v>
      </c>
      <c r="B6" s="260"/>
      <c r="C6" s="272" t="s">
        <v>323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2" x14ac:dyDescent="0.25">
      <c r="A7" s="261" t="s">
        <v>311</v>
      </c>
      <c r="B7" s="260"/>
      <c r="C7" s="274" t="s">
        <v>322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2" ht="12.75" customHeight="1" x14ac:dyDescent="0.25">
      <c r="A10" s="261"/>
      <c r="B10" s="260" t="s">
        <v>307</v>
      </c>
      <c r="C10" s="272" t="s">
        <v>306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2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2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2288602</v>
      </c>
      <c r="D21" s="241">
        <f>SUM(D22,D25,D26,D42,D43)</f>
        <v>2288602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1086333</v>
      </c>
      <c r="I21" s="241">
        <f>SUM(I22,I25,I26,I42,I43)</f>
        <v>1086333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2288602</v>
      </c>
      <c r="D25" s="225">
        <v>2288602</v>
      </c>
      <c r="E25" s="225"/>
      <c r="F25" s="224" t="s">
        <v>263</v>
      </c>
      <c r="G25" s="227" t="s">
        <v>263</v>
      </c>
      <c r="H25" s="226">
        <f t="shared" si="1"/>
        <v>1086333</v>
      </c>
      <c r="I25" s="225">
        <f>I51</f>
        <v>1086333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2288602</v>
      </c>
      <c r="D50" s="52">
        <f>SUM(D51,D281)</f>
        <v>2288602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1086333</v>
      </c>
      <c r="I50" s="52">
        <f>SUM(I51,I281)</f>
        <v>1086333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2288602</v>
      </c>
      <c r="D51" s="171">
        <f>SUM(D52,D194)</f>
        <v>2288602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1086333</v>
      </c>
      <c r="I51" s="171">
        <f>SUM(I52,I194)</f>
        <v>1086333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2288602</v>
      </c>
      <c r="D52" s="145">
        <f>SUM(D53,D75,D173,D187)</f>
        <v>2288602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1086333</v>
      </c>
      <c r="I52" s="145">
        <f>SUM(I53,I75,I173,I187)</f>
        <v>1086333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2288602</v>
      </c>
      <c r="D75" s="127">
        <f>SUM(D76,D83,D130,D164,D165,D172)</f>
        <v>2288602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1086333</v>
      </c>
      <c r="I75" s="127">
        <f>SUM(I76,I83,I130,I164,I165,I172)</f>
        <v>1086333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2274309</v>
      </c>
      <c r="D83" s="93">
        <f>SUM(D84,D89,D95,D103,D112,D116,D122,D128)</f>
        <v>2274309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1072040</v>
      </c>
      <c r="I83" s="93">
        <f>SUM(I84,I89,I95,I103,I112,I116,I122,I128)</f>
        <v>1072040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x14ac:dyDescent="0.25">
      <c r="A122" s="88">
        <v>2270</v>
      </c>
      <c r="B122" s="78" t="s">
        <v>191</v>
      </c>
      <c r="C122" s="36">
        <f t="shared" si="6"/>
        <v>2274309</v>
      </c>
      <c r="D122" s="76">
        <f>SUM(D123:D127)</f>
        <v>2274309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1072040</v>
      </c>
      <c r="I122" s="76">
        <f>SUM(I123:I127)</f>
        <v>1072040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x14ac:dyDescent="0.25">
      <c r="A123" s="74">
        <v>2272</v>
      </c>
      <c r="B123" s="1" t="s">
        <v>190</v>
      </c>
      <c r="C123" s="36">
        <f t="shared" si="6"/>
        <v>4269</v>
      </c>
      <c r="D123" s="35">
        <f>4269</f>
        <v>4269</v>
      </c>
      <c r="E123" s="35"/>
      <c r="F123" s="35"/>
      <c r="G123" s="37"/>
      <c r="H123" s="36">
        <f t="shared" si="7"/>
        <v>2000</v>
      </c>
      <c r="I123" s="35">
        <v>2000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x14ac:dyDescent="0.25">
      <c r="A125" s="74">
        <v>2276</v>
      </c>
      <c r="B125" s="78" t="s">
        <v>188</v>
      </c>
      <c r="C125" s="36">
        <f t="shared" si="6"/>
        <v>126845</v>
      </c>
      <c r="D125" s="35">
        <f>126845</f>
        <v>126845</v>
      </c>
      <c r="E125" s="35"/>
      <c r="F125" s="35"/>
      <c r="G125" s="37"/>
      <c r="H125" s="36">
        <f t="shared" si="7"/>
        <v>126845</v>
      </c>
      <c r="I125" s="35">
        <v>126845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x14ac:dyDescent="0.25">
      <c r="A127" s="74">
        <v>2279</v>
      </c>
      <c r="B127" s="78" t="s">
        <v>186</v>
      </c>
      <c r="C127" s="36">
        <f t="shared" si="6"/>
        <v>2143195</v>
      </c>
      <c r="D127" s="35">
        <f>2143195</f>
        <v>2143195</v>
      </c>
      <c r="E127" s="35"/>
      <c r="F127" s="35"/>
      <c r="G127" s="37"/>
      <c r="H127" s="36">
        <f t="shared" si="7"/>
        <v>943195</v>
      </c>
      <c r="I127" s="35">
        <v>943195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x14ac:dyDescent="0.25">
      <c r="A165" s="97">
        <v>2500</v>
      </c>
      <c r="B165" s="96" t="s">
        <v>148</v>
      </c>
      <c r="C165" s="94">
        <f t="shared" si="11"/>
        <v>14293</v>
      </c>
      <c r="D165" s="93">
        <f>SUM(D166,D171)</f>
        <v>14293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14293</v>
      </c>
      <c r="I165" s="93">
        <f>SUM(I166,I171)</f>
        <v>14293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customHeight="1" x14ac:dyDescent="0.25">
      <c r="A166" s="91">
        <v>2510</v>
      </c>
      <c r="B166" s="79" t="s">
        <v>147</v>
      </c>
      <c r="C166" s="69">
        <f t="shared" si="11"/>
        <v>14293</v>
      </c>
      <c r="D166" s="107">
        <f>SUM(D167:D170)</f>
        <v>14293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14293</v>
      </c>
      <c r="I166" s="107">
        <f>SUM(I167:I170)</f>
        <v>14293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x14ac:dyDescent="0.25">
      <c r="A170" s="74">
        <v>2519</v>
      </c>
      <c r="B170" s="78" t="s">
        <v>143</v>
      </c>
      <c r="C170" s="36">
        <f t="shared" si="11"/>
        <v>14293</v>
      </c>
      <c r="D170" s="35">
        <f>14293</f>
        <v>14293</v>
      </c>
      <c r="E170" s="35"/>
      <c r="F170" s="35"/>
      <c r="G170" s="37"/>
      <c r="H170" s="36">
        <f t="shared" si="12"/>
        <v>14293</v>
      </c>
      <c r="I170" s="35">
        <v>14293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2288602</v>
      </c>
      <c r="D284" s="63">
        <f t="shared" si="19"/>
        <v>2288602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1086333</v>
      </c>
      <c r="I284" s="63">
        <f t="shared" si="19"/>
        <v>1086333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1Uu037OQrlENzOHTu7UjQo2rA6MOONRajT0P65CboLG62UTZcjchyGohfbhtknHIiLp2B/fLXPA+iCd32TGpZA==" saltValue="G1/uZLR8bC/cbqhi3ZRuCA==" spinCount="100000" sheet="1" objects="1" scenarios="1" formatCells="0" formatColumns="0" formatRows="0"/>
  <autoFilter ref="A19:M297">
    <filterColumn colId="7">
      <filters blank="1">
        <filter val="1 072 040"/>
        <filter val="1 086 333"/>
        <filter val="126 845"/>
        <filter val="14 293"/>
        <filter val="2 000"/>
        <filter val="943 195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78" t="s">
        <v>326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ht="12.75" customHeight="1" x14ac:dyDescent="0.25">
      <c r="A3" s="266" t="s">
        <v>319</v>
      </c>
      <c r="B3" s="265"/>
      <c r="C3" s="274" t="s">
        <v>318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2" ht="12.75" customHeight="1" x14ac:dyDescent="0.25">
      <c r="A5" s="261" t="s">
        <v>315</v>
      </c>
      <c r="B5" s="260"/>
      <c r="C5" s="272" t="s">
        <v>314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2" ht="12.75" customHeight="1" x14ac:dyDescent="0.25">
      <c r="A6" s="261" t="s">
        <v>313</v>
      </c>
      <c r="B6" s="260"/>
      <c r="C6" s="272" t="s">
        <v>323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2" ht="24" customHeight="1" x14ac:dyDescent="0.25">
      <c r="A7" s="261" t="s">
        <v>311</v>
      </c>
      <c r="B7" s="260"/>
      <c r="C7" s="274" t="s">
        <v>325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2" ht="12.75" customHeight="1" x14ac:dyDescent="0.25">
      <c r="A10" s="261"/>
      <c r="B10" s="260" t="s">
        <v>307</v>
      </c>
      <c r="C10" s="272" t="s">
        <v>306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2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2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4000</v>
      </c>
      <c r="D21" s="241">
        <f>SUM(D22,D25,D26,D42,D43)</f>
        <v>4000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4000</v>
      </c>
      <c r="I21" s="241">
        <f>SUM(I22,I25,I26,I42,I43)</f>
        <v>4000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4000</v>
      </c>
      <c r="D25" s="225">
        <v>4000</v>
      </c>
      <c r="E25" s="225"/>
      <c r="F25" s="224" t="s">
        <v>263</v>
      </c>
      <c r="G25" s="227" t="s">
        <v>263</v>
      </c>
      <c r="H25" s="226">
        <f t="shared" si="1"/>
        <v>4000</v>
      </c>
      <c r="I25" s="225">
        <f>I51</f>
        <v>4000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4000</v>
      </c>
      <c r="D50" s="52">
        <f>SUM(D51,D281)</f>
        <v>4000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4000</v>
      </c>
      <c r="I50" s="52">
        <f>SUM(I51,I281)</f>
        <v>4000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4000</v>
      </c>
      <c r="D51" s="171">
        <f>SUM(D52,D194)</f>
        <v>4000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4000</v>
      </c>
      <c r="I51" s="171">
        <f>SUM(I52,I194)</f>
        <v>4000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4000</v>
      </c>
      <c r="D52" s="145">
        <f>SUM(D53,D75,D173,D187)</f>
        <v>4000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4000</v>
      </c>
      <c r="I52" s="145">
        <f>SUM(I53,I75,I173,I187)</f>
        <v>4000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4000</v>
      </c>
      <c r="D75" s="127">
        <f>SUM(D76,D83,D130,D164,D165,D172)</f>
        <v>4000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4000</v>
      </c>
      <c r="I75" s="127">
        <f>SUM(I76,I83,I130,I164,I165,I172)</f>
        <v>4000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4000</v>
      </c>
      <c r="D83" s="93">
        <f>SUM(D84,D89,D95,D103,D112,D116,D122,D128)</f>
        <v>4000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4000</v>
      </c>
      <c r="I83" s="93">
        <f>SUM(I84,I89,I95,I103,I112,I116,I122,I128)</f>
        <v>4000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x14ac:dyDescent="0.25">
      <c r="A122" s="88">
        <v>2270</v>
      </c>
      <c r="B122" s="78" t="s">
        <v>191</v>
      </c>
      <c r="C122" s="36">
        <f t="shared" si="6"/>
        <v>4000</v>
      </c>
      <c r="D122" s="76">
        <f>SUM(D123:D127)</f>
        <v>4000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4000</v>
      </c>
      <c r="I122" s="76">
        <f>SUM(I123:I127)</f>
        <v>4000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x14ac:dyDescent="0.25">
      <c r="A125" s="74">
        <v>2276</v>
      </c>
      <c r="B125" s="78" t="s">
        <v>188</v>
      </c>
      <c r="C125" s="36">
        <f t="shared" si="6"/>
        <v>4000</v>
      </c>
      <c r="D125" s="35">
        <f>4000</f>
        <v>4000</v>
      </c>
      <c r="E125" s="35"/>
      <c r="F125" s="35"/>
      <c r="G125" s="37"/>
      <c r="H125" s="36">
        <f t="shared" si="7"/>
        <v>4000</v>
      </c>
      <c r="I125" s="35">
        <v>4000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4000</v>
      </c>
      <c r="D284" s="63">
        <f t="shared" si="19"/>
        <v>4000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4000</v>
      </c>
      <c r="I284" s="63">
        <f t="shared" si="19"/>
        <v>4000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h8mO14a5h35rljkHF+YtYMd8bZ9NPSzVhfg1TckhmFyV/fFRuEmFjm+0SROe3M6ii0hCRNg83cEUNP89x0HXFw==" saltValue="19UEUEWgA0E6oFjmVhoQKw==" spinCount="100000" sheet="1" objects="1" scenarios="1" formatCells="0" formatColumns="0" formatRows="0"/>
  <autoFilter ref="A19:M297">
    <filterColumn colId="7">
      <filters>
        <filter val="4 000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1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6384" width="9.140625" style="1"/>
  </cols>
  <sheetData>
    <row r="1" spans="1:12" x14ac:dyDescent="0.25">
      <c r="A1" s="278" t="s">
        <v>360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ht="12.75" customHeight="1" x14ac:dyDescent="0.25">
      <c r="A3" s="266" t="s">
        <v>319</v>
      </c>
      <c r="B3" s="265"/>
      <c r="C3" s="274" t="s">
        <v>359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2" ht="12.75" customHeight="1" x14ac:dyDescent="0.25">
      <c r="A5" s="261" t="s">
        <v>315</v>
      </c>
      <c r="B5" s="260"/>
      <c r="C5" s="272" t="s">
        <v>342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2" ht="12.75" customHeight="1" x14ac:dyDescent="0.25">
      <c r="A6" s="261" t="s">
        <v>313</v>
      </c>
      <c r="B6" s="260"/>
      <c r="C6" s="272" t="s">
        <v>312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2" ht="28.5" customHeight="1" x14ac:dyDescent="0.25">
      <c r="A7" s="261" t="s">
        <v>311</v>
      </c>
      <c r="B7" s="260"/>
      <c r="C7" s="274" t="s">
        <v>358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2" ht="26.25" customHeight="1" x14ac:dyDescent="0.25">
      <c r="A8" s="261" t="s">
        <v>309</v>
      </c>
      <c r="B8" s="260"/>
      <c r="C8" s="274" t="s">
        <v>357</v>
      </c>
      <c r="D8" s="274"/>
      <c r="E8" s="274"/>
      <c r="F8" s="274"/>
      <c r="G8" s="274"/>
      <c r="H8" s="274"/>
      <c r="I8" s="274"/>
      <c r="J8" s="274"/>
      <c r="K8" s="274"/>
      <c r="L8" s="275"/>
    </row>
    <row r="9" spans="1:12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2" ht="12.75" customHeight="1" x14ac:dyDescent="0.25">
      <c r="A10" s="261"/>
      <c r="B10" s="260" t="s">
        <v>307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2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261"/>
      <c r="B12" s="260" t="s">
        <v>304</v>
      </c>
      <c r="C12" s="276" t="s">
        <v>356</v>
      </c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2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15823</v>
      </c>
      <c r="D21" s="241">
        <f>SUM(D22,D25,D26,D42,D43)</f>
        <v>15823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15823</v>
      </c>
      <c r="I21" s="241">
        <f>SUM(I22,I25,I26,I42,I43)</f>
        <v>15823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hidden="1" thickTop="1" thickBot="1" x14ac:dyDescent="0.3">
      <c r="A25" s="228">
        <v>19300</v>
      </c>
      <c r="B25" s="228" t="s">
        <v>286</v>
      </c>
      <c r="C25" s="226">
        <f t="shared" si="0"/>
        <v>0</v>
      </c>
      <c r="D25" s="225"/>
      <c r="E25" s="225"/>
      <c r="F25" s="224" t="s">
        <v>263</v>
      </c>
      <c r="G25" s="227" t="s">
        <v>263</v>
      </c>
      <c r="H25" s="226">
        <f t="shared" si="1"/>
        <v>0</v>
      </c>
      <c r="I25" s="225"/>
      <c r="J25" s="225"/>
      <c r="K25" s="224" t="s">
        <v>263</v>
      </c>
      <c r="L25" s="223" t="s">
        <v>263</v>
      </c>
    </row>
    <row r="26" spans="1:12" s="14" customFormat="1" ht="24.75" thickTop="1" x14ac:dyDescent="0.25">
      <c r="A26" s="97">
        <v>18630</v>
      </c>
      <c r="B26" s="97" t="s">
        <v>285</v>
      </c>
      <c r="C26" s="94">
        <f t="shared" si="0"/>
        <v>15823</v>
      </c>
      <c r="D26" s="209">
        <v>15823</v>
      </c>
      <c r="E26" s="196" t="s">
        <v>263</v>
      </c>
      <c r="F26" s="196" t="s">
        <v>263</v>
      </c>
      <c r="G26" s="207" t="s">
        <v>263</v>
      </c>
      <c r="H26" s="94">
        <f t="shared" si="1"/>
        <v>15823</v>
      </c>
      <c r="I26" s="209">
        <v>15823</v>
      </c>
      <c r="J26" s="196" t="s">
        <v>263</v>
      </c>
      <c r="K26" s="196" t="s">
        <v>263</v>
      </c>
      <c r="L26" s="204" t="s">
        <v>263</v>
      </c>
    </row>
    <row r="27" spans="1:12" s="14" customFormat="1" ht="36" hidden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" hidden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idden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idden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" hidden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" hidden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" hidden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idden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idden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" hidden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" hidden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" hidden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idden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idden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" hidden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" hidden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" hidden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" hidden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" hidden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" hidden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15823</v>
      </c>
      <c r="D50" s="52">
        <f>SUM(D51,D281)</f>
        <v>15823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15823</v>
      </c>
      <c r="I50" s="52">
        <f>SUM(I51,I281)</f>
        <v>15823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15555</v>
      </c>
      <c r="D51" s="171">
        <f>SUM(D52,D194)</f>
        <v>15555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15555</v>
      </c>
      <c r="I51" s="171">
        <f>SUM(I52,I194)</f>
        <v>15555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15555</v>
      </c>
      <c r="D52" s="145">
        <f>SUM(D53,D75,D173,D187)</f>
        <v>15555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15555</v>
      </c>
      <c r="I52" s="145">
        <f>SUM(I53,I75,I173,I187)</f>
        <v>15555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6414</v>
      </c>
      <c r="D53" s="127">
        <f>SUM(D54,D67)</f>
        <v>6414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6414</v>
      </c>
      <c r="I53" s="127">
        <f>SUM(I54,I67)</f>
        <v>6414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5188</v>
      </c>
      <c r="D54" s="93">
        <f>SUM(D55,D58,D66)</f>
        <v>5188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5188</v>
      </c>
      <c r="I54" s="93">
        <f>SUM(I55,I58,I66)</f>
        <v>5188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4235</v>
      </c>
      <c r="D55" s="139">
        <f>SUM(D56:D57)</f>
        <v>4235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4235</v>
      </c>
      <c r="I55" s="139">
        <f>SUM(I56:I57)</f>
        <v>4235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4235</v>
      </c>
      <c r="D57" s="35">
        <f>4235</f>
        <v>4235</v>
      </c>
      <c r="E57" s="35"/>
      <c r="F57" s="35"/>
      <c r="G57" s="37"/>
      <c r="H57" s="36">
        <f t="shared" si="3"/>
        <v>4235</v>
      </c>
      <c r="I57" s="35">
        <v>4235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353</v>
      </c>
      <c r="D58" s="76">
        <f>SUM(D59:D65)</f>
        <v>353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353</v>
      </c>
      <c r="I58" s="76">
        <f>SUM(I59:I65)</f>
        <v>353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/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353</v>
      </c>
      <c r="D63" s="35">
        <v>353</v>
      </c>
      <c r="E63" s="35"/>
      <c r="F63" s="35"/>
      <c r="G63" s="37"/>
      <c r="H63" s="36">
        <f t="shared" si="3"/>
        <v>353</v>
      </c>
      <c r="I63" s="35">
        <v>353</v>
      </c>
      <c r="J63" s="35"/>
      <c r="K63" s="35"/>
      <c r="L63" s="34"/>
    </row>
    <row r="64" spans="1:12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/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x14ac:dyDescent="0.25">
      <c r="A66" s="80">
        <v>1150</v>
      </c>
      <c r="B66" s="137" t="s">
        <v>245</v>
      </c>
      <c r="C66" s="134">
        <f t="shared" si="2"/>
        <v>600</v>
      </c>
      <c r="D66" s="133">
        <v>600</v>
      </c>
      <c r="E66" s="133"/>
      <c r="F66" s="133"/>
      <c r="G66" s="135"/>
      <c r="H66" s="134">
        <f t="shared" si="3"/>
        <v>600</v>
      </c>
      <c r="I66" s="133">
        <v>600</v>
      </c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1226</v>
      </c>
      <c r="D67" s="93">
        <f>SUM(D68:D69)</f>
        <v>1226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1226</v>
      </c>
      <c r="I67" s="93">
        <f>SUM(I68:I69)</f>
        <v>1226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1226</v>
      </c>
      <c r="D68" s="68">
        <v>1226</v>
      </c>
      <c r="E68" s="68"/>
      <c r="F68" s="68"/>
      <c r="G68" s="70"/>
      <c r="H68" s="69">
        <f t="shared" si="3"/>
        <v>1226</v>
      </c>
      <c r="I68" s="68">
        <v>1226</v>
      </c>
      <c r="J68" s="68"/>
      <c r="K68" s="68"/>
      <c r="L68" s="67"/>
    </row>
    <row r="69" spans="1:12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/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/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9141</v>
      </c>
      <c r="D75" s="127">
        <f>SUM(D76,D83,D130,D164,D165,D172)</f>
        <v>9141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9141</v>
      </c>
      <c r="I75" s="127">
        <f>SUM(I76,I83,I130,I164,I165,I172)</f>
        <v>9141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9141</v>
      </c>
      <c r="D83" s="93">
        <f>SUM(D84,D89,D95,D103,D112,D116,D122,D128)</f>
        <v>9141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9141</v>
      </c>
      <c r="I83" s="93">
        <f>SUM(I84,I89,I95,I103,I112,I116,I122,I128)</f>
        <v>9141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4840</v>
      </c>
      <c r="D95" s="76">
        <f>SUM(D96:D102)</f>
        <v>4840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4840</v>
      </c>
      <c r="I95" s="76">
        <f>SUM(I96:I102)</f>
        <v>4840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x14ac:dyDescent="0.25">
      <c r="A102" s="74">
        <v>2239</v>
      </c>
      <c r="B102" s="78" t="s">
        <v>211</v>
      </c>
      <c r="C102" s="36">
        <f t="shared" si="4"/>
        <v>4840</v>
      </c>
      <c r="D102" s="35">
        <v>4840</v>
      </c>
      <c r="E102" s="35"/>
      <c r="F102" s="35"/>
      <c r="G102" s="37"/>
      <c r="H102" s="36">
        <f t="shared" si="5"/>
        <v>4840</v>
      </c>
      <c r="I102" s="35">
        <v>4840</v>
      </c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x14ac:dyDescent="0.25">
      <c r="A122" s="88">
        <v>2270</v>
      </c>
      <c r="B122" s="78" t="s">
        <v>191</v>
      </c>
      <c r="C122" s="36">
        <f t="shared" si="6"/>
        <v>4301</v>
      </c>
      <c r="D122" s="76">
        <f>SUM(D123:D127)</f>
        <v>4301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4301</v>
      </c>
      <c r="I122" s="76">
        <f>SUM(I123:I127)</f>
        <v>4301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x14ac:dyDescent="0.25">
      <c r="A127" s="74">
        <v>2279</v>
      </c>
      <c r="B127" s="78" t="s">
        <v>186</v>
      </c>
      <c r="C127" s="36">
        <f t="shared" si="6"/>
        <v>4301</v>
      </c>
      <c r="D127" s="35">
        <v>4301</v>
      </c>
      <c r="E127" s="35"/>
      <c r="F127" s="35"/>
      <c r="G127" s="37"/>
      <c r="H127" s="36">
        <f t="shared" si="7"/>
        <v>4301</v>
      </c>
      <c r="I127" s="35">
        <v>4301</v>
      </c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/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x14ac:dyDescent="0.25">
      <c r="A281" s="39"/>
      <c r="B281" s="78" t="s">
        <v>32</v>
      </c>
      <c r="C281" s="73">
        <f t="shared" si="17"/>
        <v>268</v>
      </c>
      <c r="D281" s="76">
        <f>SUM(D282:D283)</f>
        <v>268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268</v>
      </c>
      <c r="I281" s="76">
        <f>SUM(I282:I283)</f>
        <v>268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x14ac:dyDescent="0.25">
      <c r="A282" s="39" t="s">
        <v>31</v>
      </c>
      <c r="B282" s="74" t="s">
        <v>30</v>
      </c>
      <c r="C282" s="73">
        <f t="shared" si="17"/>
        <v>268</v>
      </c>
      <c r="D282" s="35">
        <v>268</v>
      </c>
      <c r="E282" s="35"/>
      <c r="F282" s="35"/>
      <c r="G282" s="37"/>
      <c r="H282" s="36">
        <f t="shared" si="18"/>
        <v>268</v>
      </c>
      <c r="I282" s="35">
        <v>268</v>
      </c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15823</v>
      </c>
      <c r="D284" s="63">
        <f t="shared" si="19"/>
        <v>15823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15823</v>
      </c>
      <c r="I284" s="63">
        <f t="shared" si="19"/>
        <v>15823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thickTop="1" thickBot="1" x14ac:dyDescent="0.3">
      <c r="A285" s="286" t="s">
        <v>26</v>
      </c>
      <c r="B285" s="287"/>
      <c r="C285" s="60">
        <f>SUM(D285:G285)</f>
        <v>268</v>
      </c>
      <c r="D285" s="59">
        <f>SUM(D25,D26,D42)-D51</f>
        <v>268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268</v>
      </c>
      <c r="I285" s="59">
        <f>SUM(I25,I26,I42)-I51</f>
        <v>268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thickTop="1" x14ac:dyDescent="0.25">
      <c r="A286" s="307" t="s">
        <v>25</v>
      </c>
      <c r="B286" s="308"/>
      <c r="C286" s="50">
        <f t="shared" ref="C286:L286" si="20">SUM(C287,C288)-C295+C296</f>
        <v>-268</v>
      </c>
      <c r="D286" s="47">
        <f t="shared" si="20"/>
        <v>-268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-268</v>
      </c>
      <c r="I286" s="47">
        <f t="shared" si="20"/>
        <v>-268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2.75" thickBot="1" x14ac:dyDescent="0.3">
      <c r="A287" s="56" t="s">
        <v>24</v>
      </c>
      <c r="B287" s="56" t="s">
        <v>23</v>
      </c>
      <c r="C287" s="55">
        <f t="shared" ref="C287:L287" si="21">C22-C281</f>
        <v>-268</v>
      </c>
      <c r="D287" s="52">
        <f t="shared" si="21"/>
        <v>-268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-268</v>
      </c>
      <c r="I287" s="52">
        <f t="shared" si="21"/>
        <v>-268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269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ht="67.5" customHeight="1" x14ac:dyDescent="0.25">
      <c r="A298" s="312" t="s">
        <v>355</v>
      </c>
      <c r="B298" s="313"/>
      <c r="C298" s="313"/>
      <c r="D298" s="313"/>
      <c r="E298" s="313"/>
      <c r="F298" s="313"/>
      <c r="G298" s="313"/>
      <c r="H298" s="313"/>
      <c r="I298" s="313"/>
      <c r="J298" s="313"/>
      <c r="K298" s="313"/>
      <c r="L298" s="314"/>
    </row>
    <row r="299" spans="1:12" ht="12.75" hidden="1" customHeight="1" x14ac:dyDescent="0.25">
      <c r="A299" s="9" t="s">
        <v>3</v>
      </c>
      <c r="B299" s="10"/>
      <c r="C299" s="8" t="s">
        <v>339</v>
      </c>
      <c r="D299" s="8"/>
      <c r="E299" s="8"/>
      <c r="F299" s="8"/>
      <c r="G299" s="8"/>
      <c r="H299" s="8"/>
      <c r="I299" s="8"/>
      <c r="J299" s="8"/>
      <c r="K299" s="8"/>
      <c r="L299" s="7"/>
    </row>
    <row r="300" spans="1:12" hidden="1" x14ac:dyDescent="0.25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"/>
    </row>
    <row r="301" spans="1:12" hidden="1" x14ac:dyDescent="0.25">
      <c r="A301" s="9" t="s">
        <v>1</v>
      </c>
      <c r="B301" s="10"/>
      <c r="C301" s="8" t="s">
        <v>339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t="12.75" thickBot="1" x14ac:dyDescent="0.3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4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68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268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268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</sheetData>
  <sheetProtection algorithmName="SHA-512" hashValue="U69WUCcf+PEvbxHt3FKpjE3WhNZvdvQpiJX0BaqjDFk66YiTF0K1+pwaOxC28JzSJs/I+qKFTf/YMhTPyn//aA==" saltValue="RHIpGrNTSBZj7+QMLl1GTw==" spinCount="100000" sheet="1" objects="1" scenarios="1" formatCells="0" formatColumns="0" formatRows="0"/>
  <autoFilter ref="A19:L298">
    <filterColumn colId="7">
      <filters blank="1">
        <filter val="1 226"/>
        <filter val="15 555"/>
        <filter val="15 823"/>
        <filter val="268"/>
        <filter val="-268"/>
        <filter val="353"/>
        <filter val="4 235"/>
        <filter val="4 301"/>
        <filter val="4 840"/>
        <filter val="5 188"/>
        <filter val="6 414"/>
        <filter val="600"/>
        <filter val="9 141"/>
      </filters>
    </filterColumn>
  </autoFilter>
  <mergeCells count="31">
    <mergeCell ref="A285:B285"/>
    <mergeCell ref="E17:E18"/>
    <mergeCell ref="F17:F18"/>
    <mergeCell ref="G17:G18"/>
    <mergeCell ref="A298:L298"/>
    <mergeCell ref="A286:B286"/>
    <mergeCell ref="H17:H18"/>
    <mergeCell ref="I17:I18"/>
    <mergeCell ref="J17:J18"/>
    <mergeCell ref="K17:K18"/>
    <mergeCell ref="L17:L18"/>
    <mergeCell ref="C10:L10"/>
    <mergeCell ref="C11:L11"/>
    <mergeCell ref="C12:L12"/>
    <mergeCell ref="C14:L14"/>
    <mergeCell ref="A16:A18"/>
    <mergeCell ref="B16:B18"/>
    <mergeCell ref="C16:G16"/>
    <mergeCell ref="H16:L16"/>
    <mergeCell ref="C17:C18"/>
    <mergeCell ref="D17:D18"/>
    <mergeCell ref="C13:L13"/>
    <mergeCell ref="C6:L6"/>
    <mergeCell ref="C8:L8"/>
    <mergeCell ref="C7:L7"/>
    <mergeCell ref="C9:L9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6384" width="9.140625" style="1"/>
  </cols>
  <sheetData>
    <row r="1" spans="1:12" x14ac:dyDescent="0.25">
      <c r="A1" s="278" t="s">
        <v>344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5.25" customHeight="1" x14ac:dyDescent="0.25">
      <c r="A2" s="279" t="s">
        <v>320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ht="12.75" customHeight="1" x14ac:dyDescent="0.25">
      <c r="A3" s="266" t="s">
        <v>319</v>
      </c>
      <c r="B3" s="265"/>
      <c r="C3" s="274" t="s">
        <v>343</v>
      </c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 customHeight="1" x14ac:dyDescent="0.25">
      <c r="A4" s="266" t="s">
        <v>317</v>
      </c>
      <c r="B4" s="265"/>
      <c r="C4" s="274" t="s">
        <v>316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1:12" ht="12.75" customHeight="1" x14ac:dyDescent="0.25">
      <c r="A5" s="261" t="s">
        <v>315</v>
      </c>
      <c r="B5" s="260"/>
      <c r="C5" s="272" t="s">
        <v>342</v>
      </c>
      <c r="D5" s="272"/>
      <c r="E5" s="272"/>
      <c r="F5" s="272"/>
      <c r="G5" s="272"/>
      <c r="H5" s="272"/>
      <c r="I5" s="272"/>
      <c r="J5" s="272"/>
      <c r="K5" s="272"/>
      <c r="L5" s="273"/>
    </row>
    <row r="6" spans="1:12" ht="12.75" customHeight="1" x14ac:dyDescent="0.25">
      <c r="A6" s="261" t="s">
        <v>313</v>
      </c>
      <c r="B6" s="260"/>
      <c r="C6" s="272" t="s">
        <v>323</v>
      </c>
      <c r="D6" s="272"/>
      <c r="E6" s="272"/>
      <c r="F6" s="272"/>
      <c r="G6" s="272"/>
      <c r="H6" s="272"/>
      <c r="I6" s="272"/>
      <c r="J6" s="272"/>
      <c r="K6" s="272"/>
      <c r="L6" s="273"/>
    </row>
    <row r="7" spans="1:12" x14ac:dyDescent="0.25">
      <c r="A7" s="261" t="s">
        <v>311</v>
      </c>
      <c r="B7" s="260"/>
      <c r="C7" s="274" t="s">
        <v>341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12" ht="12.75" customHeight="1" x14ac:dyDescent="0.25">
      <c r="A10" s="261"/>
      <c r="B10" s="260" t="s">
        <v>307</v>
      </c>
      <c r="C10" s="272" t="s">
        <v>340</v>
      </c>
      <c r="D10" s="272"/>
      <c r="E10" s="272"/>
      <c r="F10" s="272"/>
      <c r="G10" s="272"/>
      <c r="H10" s="272"/>
      <c r="I10" s="272"/>
      <c r="J10" s="272"/>
      <c r="K10" s="272"/>
      <c r="L10" s="273"/>
    </row>
    <row r="11" spans="1:12" ht="12.75" customHeight="1" x14ac:dyDescent="0.25">
      <c r="A11" s="261"/>
      <c r="B11" s="260" t="s">
        <v>305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261"/>
      <c r="B12" s="260" t="s">
        <v>304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5">
      <c r="A13" s="261"/>
      <c r="B13" s="260" t="s">
        <v>303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</row>
    <row r="14" spans="1:12" ht="12.75" customHeight="1" x14ac:dyDescent="0.25">
      <c r="A14" s="261"/>
      <c r="B14" s="260" t="s">
        <v>302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88" t="s">
        <v>301</v>
      </c>
      <c r="B16" s="291" t="s">
        <v>300</v>
      </c>
      <c r="C16" s="293" t="s">
        <v>299</v>
      </c>
      <c r="D16" s="294"/>
      <c r="E16" s="294"/>
      <c r="F16" s="294"/>
      <c r="G16" s="295"/>
      <c r="H16" s="293" t="s">
        <v>298</v>
      </c>
      <c r="I16" s="294"/>
      <c r="J16" s="294"/>
      <c r="K16" s="294"/>
      <c r="L16" s="296"/>
    </row>
    <row r="17" spans="1:12" s="255" customFormat="1" ht="12.75" customHeight="1" x14ac:dyDescent="0.25">
      <c r="A17" s="289"/>
      <c r="B17" s="292"/>
      <c r="C17" s="282" t="s">
        <v>297</v>
      </c>
      <c r="D17" s="299" t="s">
        <v>296</v>
      </c>
      <c r="E17" s="301" t="s">
        <v>295</v>
      </c>
      <c r="F17" s="303" t="s">
        <v>294</v>
      </c>
      <c r="G17" s="311" t="s">
        <v>293</v>
      </c>
      <c r="H17" s="282" t="s">
        <v>297</v>
      </c>
      <c r="I17" s="299" t="s">
        <v>296</v>
      </c>
      <c r="J17" s="301" t="s">
        <v>295</v>
      </c>
      <c r="K17" s="303" t="s">
        <v>294</v>
      </c>
      <c r="L17" s="284" t="s">
        <v>293</v>
      </c>
    </row>
    <row r="18" spans="1:12" s="249" customFormat="1" ht="61.5" customHeight="1" thickBot="1" x14ac:dyDescent="0.3">
      <c r="A18" s="290"/>
      <c r="B18" s="292"/>
      <c r="C18" s="282"/>
      <c r="D18" s="309"/>
      <c r="E18" s="310"/>
      <c r="F18" s="304"/>
      <c r="G18" s="311"/>
      <c r="H18" s="283"/>
      <c r="I18" s="300"/>
      <c r="J18" s="302"/>
      <c r="K18" s="304"/>
      <c r="L18" s="285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341490</v>
      </c>
      <c r="D21" s="241">
        <f>SUM(D22,D25,D26,D42,D43)</f>
        <v>341490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277490</v>
      </c>
      <c r="I21" s="241">
        <f>SUM(I22,I25,I26,I42,I43)</f>
        <v>277490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341490</v>
      </c>
      <c r="D25" s="225">
        <f>D51</f>
        <v>341490</v>
      </c>
      <c r="E25" s="225"/>
      <c r="F25" s="224" t="s">
        <v>263</v>
      </c>
      <c r="G25" s="227" t="s">
        <v>263</v>
      </c>
      <c r="H25" s="226">
        <f t="shared" si="1"/>
        <v>277490</v>
      </c>
      <c r="I25" s="225">
        <f>I51</f>
        <v>277490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341490</v>
      </c>
      <c r="D50" s="52">
        <f>SUM(D51,D281)</f>
        <v>341490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277490</v>
      </c>
      <c r="I50" s="52">
        <f>SUM(I51,I281)</f>
        <v>277490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341490</v>
      </c>
      <c r="D51" s="171">
        <f>SUM(D52,D194)</f>
        <v>341490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277490</v>
      </c>
      <c r="I51" s="171">
        <f>SUM(I52,I194)</f>
        <v>277490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341490</v>
      </c>
      <c r="D52" s="145">
        <f>SUM(D53,D75,D173,D187)</f>
        <v>341490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277490</v>
      </c>
      <c r="I52" s="145">
        <f>SUM(I53,I75,I173,I187)</f>
        <v>277490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/>
      <c r="J57" s="35"/>
      <c r="K57" s="35"/>
      <c r="L57" s="34"/>
    </row>
    <row r="58" spans="1:12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/>
      <c r="J62" s="35"/>
      <c r="K62" s="35"/>
      <c r="L62" s="34"/>
    </row>
    <row r="63" spans="1:12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/>
      <c r="J63" s="35"/>
      <c r="K63" s="35"/>
      <c r="L63" s="34"/>
    </row>
    <row r="64" spans="1:12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/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/>
      <c r="J68" s="68"/>
      <c r="K68" s="68"/>
      <c r="L68" s="67"/>
    </row>
    <row r="69" spans="1:12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/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/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341490</v>
      </c>
      <c r="D75" s="127">
        <f>SUM(D76,D83,D130,D164,D165,D172)</f>
        <v>341490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277490</v>
      </c>
      <c r="I75" s="127">
        <f>SUM(I76,I83,I130,I164,I165,I172)</f>
        <v>277490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hidden="1" x14ac:dyDescent="0.25">
      <c r="A83" s="97">
        <v>2200</v>
      </c>
      <c r="B83" s="96" t="s">
        <v>230</v>
      </c>
      <c r="C83" s="94">
        <f t="shared" si="4"/>
        <v>0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/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x14ac:dyDescent="0.25">
      <c r="A165" s="97">
        <v>2500</v>
      </c>
      <c r="B165" s="96" t="s">
        <v>148</v>
      </c>
      <c r="C165" s="94">
        <f t="shared" si="11"/>
        <v>341490</v>
      </c>
      <c r="D165" s="93">
        <f>SUM(D166,D171)</f>
        <v>341490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277490</v>
      </c>
      <c r="I165" s="93">
        <f>SUM(I166,I171)</f>
        <v>277490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customHeight="1" x14ac:dyDescent="0.25">
      <c r="A166" s="91">
        <v>2510</v>
      </c>
      <c r="B166" s="79" t="s">
        <v>147</v>
      </c>
      <c r="C166" s="69">
        <f t="shared" si="11"/>
        <v>341490</v>
      </c>
      <c r="D166" s="107">
        <f>SUM(D167:D170)</f>
        <v>341490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277490</v>
      </c>
      <c r="I166" s="107">
        <f>SUM(I167:I170)</f>
        <v>277490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x14ac:dyDescent="0.25">
      <c r="A167" s="74">
        <v>2512</v>
      </c>
      <c r="B167" s="78" t="s">
        <v>146</v>
      </c>
      <c r="C167" s="36">
        <f t="shared" si="11"/>
        <v>341490</v>
      </c>
      <c r="D167" s="35">
        <v>341490</v>
      </c>
      <c r="E167" s="35"/>
      <c r="F167" s="35"/>
      <c r="G167" s="37"/>
      <c r="H167" s="36">
        <f t="shared" si="12"/>
        <v>277490</v>
      </c>
      <c r="I167" s="35">
        <v>277490</v>
      </c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341490</v>
      </c>
      <c r="D284" s="63">
        <f t="shared" si="19"/>
        <v>341490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277490</v>
      </c>
      <c r="I284" s="63">
        <f t="shared" si="19"/>
        <v>277490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86" t="s">
        <v>26</v>
      </c>
      <c r="B285" s="287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307" t="s">
        <v>25</v>
      </c>
      <c r="B286" s="308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ht="12.75" hidden="1" customHeight="1" x14ac:dyDescent="0.25">
      <c r="A298" s="9" t="s">
        <v>3</v>
      </c>
      <c r="B298" s="10"/>
      <c r="C298" s="8" t="s">
        <v>339</v>
      </c>
      <c r="D298" s="8"/>
      <c r="E298" s="8"/>
      <c r="F298" s="8"/>
      <c r="G298" s="8"/>
      <c r="H298" s="8"/>
      <c r="I298" s="8"/>
      <c r="J298" s="8"/>
      <c r="K298" s="8"/>
      <c r="L298" s="7"/>
    </row>
    <row r="299" spans="1:12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2" hidden="1" x14ac:dyDescent="0.25">
      <c r="A300" s="9" t="s">
        <v>1</v>
      </c>
      <c r="B300" s="10"/>
      <c r="C300" s="8" t="s">
        <v>339</v>
      </c>
      <c r="D300" s="8"/>
      <c r="E300" s="8"/>
      <c r="F300" s="8"/>
      <c r="G300" s="8"/>
      <c r="H300" s="8"/>
      <c r="I300" s="8"/>
      <c r="J300" s="8"/>
      <c r="K300" s="8"/>
      <c r="L300" s="7"/>
    </row>
    <row r="301" spans="1:12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yuWa1MCKOb7Zeb8n03FQ5OuKMsKe41HwAyNA+w8rU6hE92s+J4rDbPmGlKOoumAUd9KAXfSMz0TzBsjmWNHCrw==" saltValue="dFJv+pLLuHK46ICWu9c5Gg==" spinCount="100000" sheet="1" objects="1" scenarios="1" formatCells="0" formatColumns="0" formatRows="0"/>
  <autoFilter ref="A19:L297">
    <filterColumn colId="7">
      <filters>
        <filter val="277 490"/>
      </filters>
    </filterColumn>
  </autoFilter>
  <mergeCells count="29"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01.1.1.</vt:lpstr>
      <vt:lpstr>01.1.2.</vt:lpstr>
      <vt:lpstr>01.1.3.</vt:lpstr>
      <vt:lpstr>01.1.4.</vt:lpstr>
      <vt:lpstr>01.1.5.</vt:lpstr>
      <vt:lpstr>01.1.6.</vt:lpstr>
      <vt:lpstr>01.1.7.</vt:lpstr>
      <vt:lpstr>01.1.8.</vt:lpstr>
      <vt:lpstr>01.2.1.</vt:lpstr>
      <vt:lpstr>01.2.2.</vt:lpstr>
      <vt:lpstr>01.2.3.</vt:lpstr>
      <vt:lpstr>01.2.4.</vt:lpstr>
      <vt:lpstr>'01.1.1.'!Print_Titles</vt:lpstr>
      <vt:lpstr>'01.1.2.'!Print_Titles</vt:lpstr>
      <vt:lpstr>'01.1.3.'!Print_Titles</vt:lpstr>
      <vt:lpstr>'01.1.4.'!Print_Titles</vt:lpstr>
      <vt:lpstr>'01.1.5.'!Print_Titles</vt:lpstr>
      <vt:lpstr>'01.1.6.'!Print_Titles</vt:lpstr>
      <vt:lpstr>'01.1.7.'!Print_Titles</vt:lpstr>
      <vt:lpstr>'01.1.8.'!Print_Titles</vt:lpstr>
      <vt:lpstr>'01.2.1.'!Print_Titles</vt:lpstr>
      <vt:lpstr>'01.2.2.'!Print_Titles</vt:lpstr>
      <vt:lpstr>'01.2.3.'!Print_Titles</vt:lpstr>
      <vt:lpstr>'01.2.4.'!Print_Titles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cp:lastPrinted>2015-12-14T14:34:29Z</cp:lastPrinted>
  <dcterms:created xsi:type="dcterms:W3CDTF">2015-12-11T11:35:25Z</dcterms:created>
  <dcterms:modified xsi:type="dcterms:W3CDTF">2015-12-23T07:57:07Z</dcterms:modified>
</cp:coreProperties>
</file>