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emumi_s\Budzets_2016\"/>
    </mc:Choice>
  </mc:AlternateContent>
  <bookViews>
    <workbookView xWindow="0" yWindow="0" windowWidth="28800" windowHeight="12435" activeTab="5"/>
  </bookViews>
  <sheets>
    <sheet name="03.1.1." sheetId="2" r:id="rId1"/>
    <sheet name="03.1.2." sheetId="3" r:id="rId2"/>
    <sheet name="03.1.3." sheetId="1" r:id="rId3"/>
    <sheet name="03.2.1." sheetId="6" r:id="rId4"/>
    <sheet name="03.3.1." sheetId="5" r:id="rId5"/>
    <sheet name="03.4.1." sheetId="4" r:id="rId6"/>
  </sheets>
  <definedNames>
    <definedName name="_xlnm._FilterDatabase" localSheetId="0" hidden="1">'03.1.1.'!$A$19:$M$297</definedName>
    <definedName name="_xlnm._FilterDatabase" localSheetId="1" hidden="1">'03.1.2.'!$A$19:$M$297</definedName>
    <definedName name="_xlnm._FilterDatabase" localSheetId="2" hidden="1">'03.1.3.'!$A$19:$M$297</definedName>
    <definedName name="_xlnm._FilterDatabase" localSheetId="3" hidden="1">'03.2.1.'!$A$19:$M$299</definedName>
    <definedName name="_xlnm._FilterDatabase" localSheetId="4" hidden="1">'03.3.1.'!$A$19:$L$300</definedName>
    <definedName name="_xlnm._FilterDatabase" localSheetId="5" hidden="1">'03.4.1.'!$A$19:$L$297</definedName>
    <definedName name="_xlnm.Print_Titles" localSheetId="0">'03.1.1.'!$19:$19</definedName>
    <definedName name="_xlnm.Print_Titles" localSheetId="1">'03.1.2.'!$19:$19</definedName>
    <definedName name="_xlnm.Print_Titles" localSheetId="2">'03.1.3.'!$19:$19</definedName>
    <definedName name="_xlnm.Print_Titles" localSheetId="3">'03.2.1.'!$19:$19</definedName>
    <definedName name="_xlnm.Print_Titles" localSheetId="4">'03.3.1.'!$19:$19</definedName>
    <definedName name="_xlnm.Print_Titles" localSheetId="5">'03.4.1.'!$19:$19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E22" i="6"/>
  <c r="F22" i="6"/>
  <c r="G22" i="6"/>
  <c r="I22" i="6"/>
  <c r="J22" i="6"/>
  <c r="K22" i="6"/>
  <c r="L22" i="6"/>
  <c r="L287" i="6" s="1"/>
  <c r="C23" i="6"/>
  <c r="H23" i="6"/>
  <c r="C24" i="6"/>
  <c r="H24" i="6"/>
  <c r="C26" i="6"/>
  <c r="H26" i="6"/>
  <c r="F28" i="6"/>
  <c r="C28" i="6" s="1"/>
  <c r="K28" i="6"/>
  <c r="H28" i="6" s="1"/>
  <c r="C29" i="6"/>
  <c r="H29" i="6"/>
  <c r="C30" i="6"/>
  <c r="H30" i="6"/>
  <c r="C31" i="6"/>
  <c r="H31" i="6"/>
  <c r="F32" i="6"/>
  <c r="C32" i="6" s="1"/>
  <c r="K32" i="6"/>
  <c r="H32" i="6" s="1"/>
  <c r="C33" i="6"/>
  <c r="H33" i="6"/>
  <c r="F34" i="6"/>
  <c r="C34" i="6" s="1"/>
  <c r="K34" i="6"/>
  <c r="H34" i="6" s="1"/>
  <c r="C35" i="6"/>
  <c r="H35" i="6"/>
  <c r="C36" i="6"/>
  <c r="H36" i="6"/>
  <c r="F37" i="6"/>
  <c r="C37" i="6" s="1"/>
  <c r="K37" i="6"/>
  <c r="H37" i="6" s="1"/>
  <c r="C38" i="6"/>
  <c r="H38" i="6"/>
  <c r="C39" i="6"/>
  <c r="H39" i="6"/>
  <c r="C40" i="6"/>
  <c r="H40" i="6"/>
  <c r="C41" i="6"/>
  <c r="H41" i="6"/>
  <c r="C42" i="6"/>
  <c r="H42" i="6"/>
  <c r="D43" i="6"/>
  <c r="E43" i="6"/>
  <c r="F43" i="6"/>
  <c r="I43" i="6"/>
  <c r="J43" i="6"/>
  <c r="K43" i="6"/>
  <c r="C44" i="6"/>
  <c r="H44" i="6"/>
  <c r="G45" i="6"/>
  <c r="C45" i="6" s="1"/>
  <c r="L45" i="6"/>
  <c r="H45" i="6" s="1"/>
  <c r="C46" i="6"/>
  <c r="H46" i="6"/>
  <c r="C47" i="6"/>
  <c r="H47" i="6"/>
  <c r="D55" i="6"/>
  <c r="E55" i="6"/>
  <c r="F55" i="6"/>
  <c r="G55" i="6"/>
  <c r="J55" i="6"/>
  <c r="K55" i="6"/>
  <c r="L55" i="6"/>
  <c r="C56" i="6"/>
  <c r="H56" i="6"/>
  <c r="C57" i="6"/>
  <c r="H57" i="6"/>
  <c r="D58" i="6"/>
  <c r="D54" i="6" s="1"/>
  <c r="E58" i="6"/>
  <c r="F58" i="6"/>
  <c r="G58" i="6"/>
  <c r="J58" i="6"/>
  <c r="K58" i="6"/>
  <c r="L58" i="6"/>
  <c r="C59" i="6"/>
  <c r="H59" i="6"/>
  <c r="C60" i="6"/>
  <c r="H60" i="6"/>
  <c r="C61" i="6"/>
  <c r="H61" i="6"/>
  <c r="C62" i="6"/>
  <c r="H62" i="6"/>
  <c r="C63" i="6"/>
  <c r="H63" i="6"/>
  <c r="C64" i="6"/>
  <c r="H64" i="6"/>
  <c r="C65" i="6"/>
  <c r="H65" i="6"/>
  <c r="C66" i="6"/>
  <c r="H66" i="6"/>
  <c r="C68" i="6"/>
  <c r="H68" i="6"/>
  <c r="D69" i="6"/>
  <c r="D67" i="6" s="1"/>
  <c r="E69" i="6"/>
  <c r="E67" i="6" s="1"/>
  <c r="F69" i="6"/>
  <c r="F67" i="6" s="1"/>
  <c r="G69" i="6"/>
  <c r="G67" i="6" s="1"/>
  <c r="J69" i="6"/>
  <c r="J67" i="6" s="1"/>
  <c r="K69" i="6"/>
  <c r="K67" i="6" s="1"/>
  <c r="L69" i="6"/>
  <c r="L67" i="6" s="1"/>
  <c r="C70" i="6"/>
  <c r="C71" i="6"/>
  <c r="H71" i="6"/>
  <c r="C72" i="6"/>
  <c r="H72" i="6"/>
  <c r="C73" i="6"/>
  <c r="H73" i="6"/>
  <c r="C74" i="6"/>
  <c r="H74" i="6"/>
  <c r="D77" i="6"/>
  <c r="E77" i="6"/>
  <c r="F77" i="6"/>
  <c r="G77" i="6"/>
  <c r="J77" i="6"/>
  <c r="K77" i="6"/>
  <c r="L77" i="6"/>
  <c r="C78" i="6"/>
  <c r="H78" i="6"/>
  <c r="I77" i="6"/>
  <c r="C79" i="6"/>
  <c r="H79" i="6"/>
  <c r="D80" i="6"/>
  <c r="E80" i="6"/>
  <c r="E76" i="6" s="1"/>
  <c r="F80" i="6"/>
  <c r="G80" i="6"/>
  <c r="J80" i="6"/>
  <c r="K80" i="6"/>
  <c r="L80" i="6"/>
  <c r="C81" i="6"/>
  <c r="H81" i="6"/>
  <c r="I80" i="6"/>
  <c r="C82" i="6"/>
  <c r="H82" i="6"/>
  <c r="D84" i="6"/>
  <c r="E84" i="6"/>
  <c r="F84" i="6"/>
  <c r="G84" i="6"/>
  <c r="J84" i="6"/>
  <c r="K84" i="6"/>
  <c r="L84" i="6"/>
  <c r="C85" i="6"/>
  <c r="H85" i="6"/>
  <c r="C86" i="6"/>
  <c r="H86" i="6"/>
  <c r="C87" i="6"/>
  <c r="H87" i="6"/>
  <c r="I84" i="6"/>
  <c r="H84" i="6" s="1"/>
  <c r="C88" i="6"/>
  <c r="H88" i="6"/>
  <c r="D89" i="6"/>
  <c r="E89" i="6"/>
  <c r="F89" i="6"/>
  <c r="G89" i="6"/>
  <c r="J89" i="6"/>
  <c r="K89" i="6"/>
  <c r="L89" i="6"/>
  <c r="C90" i="6"/>
  <c r="H90" i="6"/>
  <c r="I89" i="6"/>
  <c r="C91" i="6"/>
  <c r="H91" i="6"/>
  <c r="C92" i="6"/>
  <c r="H92" i="6"/>
  <c r="C93" i="6"/>
  <c r="H93" i="6"/>
  <c r="C94" i="6"/>
  <c r="H94" i="6"/>
  <c r="D95" i="6"/>
  <c r="E95" i="6"/>
  <c r="F95" i="6"/>
  <c r="G95" i="6"/>
  <c r="I95" i="6"/>
  <c r="J95" i="6"/>
  <c r="K95" i="6"/>
  <c r="L95" i="6"/>
  <c r="C96" i="6"/>
  <c r="H96" i="6"/>
  <c r="C97" i="6"/>
  <c r="H97" i="6"/>
  <c r="C98" i="6"/>
  <c r="H98" i="6"/>
  <c r="C99" i="6"/>
  <c r="H99" i="6"/>
  <c r="C100" i="6"/>
  <c r="H100" i="6"/>
  <c r="C101" i="6"/>
  <c r="H101" i="6"/>
  <c r="C102" i="6"/>
  <c r="H102" i="6"/>
  <c r="D103" i="6"/>
  <c r="E103" i="6"/>
  <c r="F103" i="6"/>
  <c r="G103" i="6"/>
  <c r="J103" i="6"/>
  <c r="K103" i="6"/>
  <c r="L103" i="6"/>
  <c r="C104" i="6"/>
  <c r="H104" i="6"/>
  <c r="C105" i="6"/>
  <c r="H105" i="6"/>
  <c r="C106" i="6"/>
  <c r="H106" i="6"/>
  <c r="C107" i="6"/>
  <c r="H107" i="6"/>
  <c r="C108" i="6"/>
  <c r="H108" i="6"/>
  <c r="C109" i="6"/>
  <c r="H109" i="6"/>
  <c r="C110" i="6"/>
  <c r="H110" i="6"/>
  <c r="C111" i="6"/>
  <c r="H111" i="6"/>
  <c r="D112" i="6"/>
  <c r="E112" i="6"/>
  <c r="F112" i="6"/>
  <c r="G112" i="6"/>
  <c r="J112" i="6"/>
  <c r="K112" i="6"/>
  <c r="L112" i="6"/>
  <c r="C113" i="6"/>
  <c r="H113" i="6"/>
  <c r="C114" i="6"/>
  <c r="H114" i="6"/>
  <c r="C115" i="6"/>
  <c r="H115" i="6"/>
  <c r="I112" i="6"/>
  <c r="D116" i="6"/>
  <c r="E116" i="6"/>
  <c r="F116" i="6"/>
  <c r="G116" i="6"/>
  <c r="J116" i="6"/>
  <c r="K116" i="6"/>
  <c r="L116" i="6"/>
  <c r="C117" i="6"/>
  <c r="H117" i="6"/>
  <c r="C118" i="6"/>
  <c r="H118" i="6"/>
  <c r="C119" i="6"/>
  <c r="C120" i="6"/>
  <c r="H120" i="6"/>
  <c r="C121" i="6"/>
  <c r="H121" i="6"/>
  <c r="D122" i="6"/>
  <c r="E122" i="6"/>
  <c r="F122" i="6"/>
  <c r="G122" i="6"/>
  <c r="J122" i="6"/>
  <c r="K122" i="6"/>
  <c r="L122" i="6"/>
  <c r="C123" i="6"/>
  <c r="C124" i="6"/>
  <c r="H124" i="6"/>
  <c r="C125" i="6"/>
  <c r="H125" i="6"/>
  <c r="C126" i="6"/>
  <c r="H126" i="6"/>
  <c r="C127" i="6"/>
  <c r="H127" i="6"/>
  <c r="D128" i="6"/>
  <c r="E128" i="6"/>
  <c r="F128" i="6"/>
  <c r="G128" i="6"/>
  <c r="J128" i="6"/>
  <c r="K128" i="6"/>
  <c r="L128" i="6"/>
  <c r="C129" i="6"/>
  <c r="C128" i="6" s="1"/>
  <c r="D131" i="6"/>
  <c r="E131" i="6"/>
  <c r="F131" i="6"/>
  <c r="G131" i="6"/>
  <c r="J131" i="6"/>
  <c r="K131" i="6"/>
  <c r="L131" i="6"/>
  <c r="C132" i="6"/>
  <c r="C133" i="6"/>
  <c r="H133" i="6"/>
  <c r="C134" i="6"/>
  <c r="H134" i="6"/>
  <c r="C135" i="6"/>
  <c r="H135" i="6"/>
  <c r="D136" i="6"/>
  <c r="E136" i="6"/>
  <c r="F136" i="6"/>
  <c r="G136" i="6"/>
  <c r="J136" i="6"/>
  <c r="K136" i="6"/>
  <c r="L136" i="6"/>
  <c r="C137" i="6"/>
  <c r="H137" i="6"/>
  <c r="I136" i="6"/>
  <c r="C138" i="6"/>
  <c r="H138" i="6"/>
  <c r="C139" i="6"/>
  <c r="H139" i="6"/>
  <c r="C140" i="6"/>
  <c r="H140" i="6"/>
  <c r="D141" i="6"/>
  <c r="E141" i="6"/>
  <c r="F141" i="6"/>
  <c r="G141" i="6"/>
  <c r="J141" i="6"/>
  <c r="K141" i="6"/>
  <c r="L141" i="6"/>
  <c r="C142" i="6"/>
  <c r="I141" i="6"/>
  <c r="C143" i="6"/>
  <c r="H143" i="6"/>
  <c r="D144" i="6"/>
  <c r="E144" i="6"/>
  <c r="F144" i="6"/>
  <c r="G144" i="6"/>
  <c r="J144" i="6"/>
  <c r="K144" i="6"/>
  <c r="L144" i="6"/>
  <c r="C145" i="6"/>
  <c r="C146" i="6"/>
  <c r="H146" i="6"/>
  <c r="C147" i="6"/>
  <c r="H147" i="6"/>
  <c r="C148" i="6"/>
  <c r="H148" i="6"/>
  <c r="C149" i="6"/>
  <c r="H149" i="6"/>
  <c r="C150" i="6"/>
  <c r="H150" i="6"/>
  <c r="D151" i="6"/>
  <c r="E151" i="6"/>
  <c r="F151" i="6"/>
  <c r="G151" i="6"/>
  <c r="J151" i="6"/>
  <c r="K151" i="6"/>
  <c r="L151" i="6"/>
  <c r="C152" i="6"/>
  <c r="C153" i="6"/>
  <c r="H153" i="6"/>
  <c r="C154" i="6"/>
  <c r="H154" i="6"/>
  <c r="C155" i="6"/>
  <c r="H155" i="6"/>
  <c r="C156" i="6"/>
  <c r="H156" i="6"/>
  <c r="C157" i="6"/>
  <c r="H157" i="6"/>
  <c r="C158" i="6"/>
  <c r="H158" i="6"/>
  <c r="C159" i="6"/>
  <c r="H159" i="6"/>
  <c r="D160" i="6"/>
  <c r="E160" i="6"/>
  <c r="F160" i="6"/>
  <c r="G160" i="6"/>
  <c r="J160" i="6"/>
  <c r="K160" i="6"/>
  <c r="L160" i="6"/>
  <c r="C161" i="6"/>
  <c r="H161" i="6"/>
  <c r="C162" i="6"/>
  <c r="H162" i="6"/>
  <c r="C163" i="6"/>
  <c r="H163" i="6"/>
  <c r="C164" i="6"/>
  <c r="H164" i="6"/>
  <c r="D166" i="6"/>
  <c r="D165" i="6" s="1"/>
  <c r="E166" i="6"/>
  <c r="E165" i="6" s="1"/>
  <c r="F166" i="6"/>
  <c r="F165" i="6" s="1"/>
  <c r="G166" i="6"/>
  <c r="G165" i="6" s="1"/>
  <c r="J166" i="6"/>
  <c r="J165" i="6" s="1"/>
  <c r="K166" i="6"/>
  <c r="K165" i="6" s="1"/>
  <c r="L166" i="6"/>
  <c r="L165" i="6" s="1"/>
  <c r="C167" i="6"/>
  <c r="H167" i="6"/>
  <c r="C168" i="6"/>
  <c r="H168" i="6"/>
  <c r="C169" i="6"/>
  <c r="H169" i="6"/>
  <c r="C170" i="6"/>
  <c r="H170" i="6"/>
  <c r="C171" i="6"/>
  <c r="H171" i="6"/>
  <c r="C172" i="6"/>
  <c r="H172" i="6"/>
  <c r="D175" i="6"/>
  <c r="E175" i="6"/>
  <c r="F175" i="6"/>
  <c r="G175" i="6"/>
  <c r="I175" i="6"/>
  <c r="J175" i="6"/>
  <c r="K175" i="6"/>
  <c r="L175" i="6"/>
  <c r="C176" i="6"/>
  <c r="H176" i="6"/>
  <c r="C177" i="6"/>
  <c r="H177" i="6"/>
  <c r="C178" i="6"/>
  <c r="H178" i="6"/>
  <c r="D179" i="6"/>
  <c r="D174" i="6" s="1"/>
  <c r="E179" i="6"/>
  <c r="F179" i="6"/>
  <c r="G179" i="6"/>
  <c r="J179" i="6"/>
  <c r="K179" i="6"/>
  <c r="L179" i="6"/>
  <c r="C180" i="6"/>
  <c r="H180" i="6"/>
  <c r="C181" i="6"/>
  <c r="H181" i="6"/>
  <c r="C182" i="6"/>
  <c r="H182" i="6"/>
  <c r="C183" i="6"/>
  <c r="H183" i="6"/>
  <c r="D184" i="6"/>
  <c r="E184" i="6"/>
  <c r="F184" i="6"/>
  <c r="G184" i="6"/>
  <c r="J184" i="6"/>
  <c r="K184" i="6"/>
  <c r="L184" i="6"/>
  <c r="C185" i="6"/>
  <c r="C186" i="6"/>
  <c r="H186" i="6"/>
  <c r="D188" i="6"/>
  <c r="E188" i="6"/>
  <c r="F188" i="6"/>
  <c r="G188" i="6"/>
  <c r="I188" i="6"/>
  <c r="J188" i="6"/>
  <c r="K188" i="6"/>
  <c r="L188" i="6"/>
  <c r="C189" i="6"/>
  <c r="H189" i="6"/>
  <c r="C190" i="6"/>
  <c r="H190" i="6"/>
  <c r="J191" i="6"/>
  <c r="D192" i="6"/>
  <c r="D191" i="6" s="1"/>
  <c r="E192" i="6"/>
  <c r="E191" i="6" s="1"/>
  <c r="F192" i="6"/>
  <c r="F191" i="6" s="1"/>
  <c r="G192" i="6"/>
  <c r="G191" i="6" s="1"/>
  <c r="G187" i="6" s="1"/>
  <c r="J192" i="6"/>
  <c r="K192" i="6"/>
  <c r="K191" i="6" s="1"/>
  <c r="K187" i="6" s="1"/>
  <c r="L192" i="6"/>
  <c r="L191" i="6" s="1"/>
  <c r="L187" i="6" s="1"/>
  <c r="C193" i="6"/>
  <c r="C197" i="6"/>
  <c r="H197" i="6"/>
  <c r="D198" i="6"/>
  <c r="D196" i="6" s="1"/>
  <c r="E198" i="6"/>
  <c r="F198" i="6"/>
  <c r="F196" i="6" s="1"/>
  <c r="G198" i="6"/>
  <c r="G196" i="6" s="1"/>
  <c r="I198" i="6"/>
  <c r="J198" i="6"/>
  <c r="J196" i="6" s="1"/>
  <c r="K198" i="6"/>
  <c r="K196" i="6" s="1"/>
  <c r="L198" i="6"/>
  <c r="L196" i="6" s="1"/>
  <c r="C199" i="6"/>
  <c r="H199" i="6"/>
  <c r="C200" i="6"/>
  <c r="H200" i="6"/>
  <c r="C201" i="6"/>
  <c r="H201" i="6"/>
  <c r="C202" i="6"/>
  <c r="H202" i="6"/>
  <c r="C203" i="6"/>
  <c r="H203" i="6"/>
  <c r="D205" i="6"/>
  <c r="E205" i="6"/>
  <c r="F205" i="6"/>
  <c r="G205" i="6"/>
  <c r="J205" i="6"/>
  <c r="K205" i="6"/>
  <c r="L205" i="6"/>
  <c r="C206" i="6"/>
  <c r="H206" i="6"/>
  <c r="C207" i="6"/>
  <c r="H207" i="6"/>
  <c r="C208" i="6"/>
  <c r="H208" i="6"/>
  <c r="C209" i="6"/>
  <c r="H209" i="6"/>
  <c r="C210" i="6"/>
  <c r="H210" i="6"/>
  <c r="C211" i="6"/>
  <c r="H211" i="6"/>
  <c r="C212" i="6"/>
  <c r="H212" i="6"/>
  <c r="C213" i="6"/>
  <c r="H213" i="6"/>
  <c r="C214" i="6"/>
  <c r="H214" i="6"/>
  <c r="C215" i="6"/>
  <c r="H215" i="6"/>
  <c r="D216" i="6"/>
  <c r="E216" i="6"/>
  <c r="F216" i="6"/>
  <c r="G216" i="6"/>
  <c r="J216" i="6"/>
  <c r="K216" i="6"/>
  <c r="L216" i="6"/>
  <c r="C217" i="6"/>
  <c r="H217" i="6"/>
  <c r="C218" i="6"/>
  <c r="H218" i="6"/>
  <c r="C219" i="6"/>
  <c r="H219" i="6"/>
  <c r="C220" i="6"/>
  <c r="H220" i="6"/>
  <c r="C221" i="6"/>
  <c r="H221" i="6"/>
  <c r="C222" i="6"/>
  <c r="H222" i="6"/>
  <c r="C223" i="6"/>
  <c r="H223" i="6"/>
  <c r="C224" i="6"/>
  <c r="H224" i="6"/>
  <c r="C225" i="6"/>
  <c r="H225" i="6"/>
  <c r="C226" i="6"/>
  <c r="H226" i="6"/>
  <c r="D227" i="6"/>
  <c r="E227" i="6"/>
  <c r="F227" i="6"/>
  <c r="G227" i="6"/>
  <c r="J227" i="6"/>
  <c r="K227" i="6"/>
  <c r="L227" i="6"/>
  <c r="C228" i="6"/>
  <c r="H228" i="6"/>
  <c r="I227" i="6"/>
  <c r="C229" i="6"/>
  <c r="H229" i="6"/>
  <c r="C232" i="6"/>
  <c r="H232" i="6"/>
  <c r="D233" i="6"/>
  <c r="E233" i="6"/>
  <c r="F233" i="6"/>
  <c r="G233" i="6"/>
  <c r="I233" i="6"/>
  <c r="J233" i="6"/>
  <c r="K233" i="6"/>
  <c r="L233" i="6"/>
  <c r="C234" i="6"/>
  <c r="H234" i="6"/>
  <c r="D235" i="6"/>
  <c r="E235" i="6"/>
  <c r="F235" i="6"/>
  <c r="G235" i="6"/>
  <c r="J235" i="6"/>
  <c r="K235" i="6"/>
  <c r="L235" i="6"/>
  <c r="C236" i="6"/>
  <c r="H236" i="6"/>
  <c r="C237" i="6"/>
  <c r="H237" i="6"/>
  <c r="D238" i="6"/>
  <c r="E238" i="6"/>
  <c r="F238" i="6"/>
  <c r="G238" i="6"/>
  <c r="J238" i="6"/>
  <c r="K238" i="6"/>
  <c r="L238" i="6"/>
  <c r="C239" i="6"/>
  <c r="H239" i="6"/>
  <c r="C240" i="6"/>
  <c r="H240" i="6"/>
  <c r="C241" i="6"/>
  <c r="H241" i="6"/>
  <c r="C242" i="6"/>
  <c r="H242" i="6"/>
  <c r="C243" i="6"/>
  <c r="H243" i="6"/>
  <c r="C244" i="6"/>
  <c r="H244" i="6"/>
  <c r="C245" i="6"/>
  <c r="H245" i="6"/>
  <c r="D246" i="6"/>
  <c r="E246" i="6"/>
  <c r="F246" i="6"/>
  <c r="G246" i="6"/>
  <c r="J246" i="6"/>
  <c r="K246" i="6"/>
  <c r="L246" i="6"/>
  <c r="C247" i="6"/>
  <c r="H247" i="6"/>
  <c r="C248" i="6"/>
  <c r="H248" i="6"/>
  <c r="C249" i="6"/>
  <c r="H249" i="6"/>
  <c r="C250" i="6"/>
  <c r="H250" i="6"/>
  <c r="D252" i="6"/>
  <c r="D251" i="6" s="1"/>
  <c r="E252" i="6"/>
  <c r="E251" i="6" s="1"/>
  <c r="F252" i="6"/>
  <c r="F251" i="6" s="1"/>
  <c r="G252" i="6"/>
  <c r="G251" i="6" s="1"/>
  <c r="J252" i="6"/>
  <c r="J251" i="6" s="1"/>
  <c r="K252" i="6"/>
  <c r="K251" i="6" s="1"/>
  <c r="L252" i="6"/>
  <c r="L251" i="6" s="1"/>
  <c r="C253" i="6"/>
  <c r="H253" i="6"/>
  <c r="C254" i="6"/>
  <c r="H254" i="6"/>
  <c r="C255" i="6"/>
  <c r="H255" i="6"/>
  <c r="C256" i="6"/>
  <c r="H256" i="6"/>
  <c r="C257" i="6"/>
  <c r="H257" i="6"/>
  <c r="D259" i="6"/>
  <c r="E259" i="6"/>
  <c r="F259" i="6"/>
  <c r="G259" i="6"/>
  <c r="J259" i="6"/>
  <c r="K259" i="6"/>
  <c r="L259" i="6"/>
  <c r="C260" i="6"/>
  <c r="H260" i="6"/>
  <c r="C261" i="6"/>
  <c r="I259" i="6"/>
  <c r="C262" i="6"/>
  <c r="H262" i="6"/>
  <c r="D263" i="6"/>
  <c r="E263" i="6"/>
  <c r="F263" i="6"/>
  <c r="G263" i="6"/>
  <c r="J263" i="6"/>
  <c r="K263" i="6"/>
  <c r="L263" i="6"/>
  <c r="C264" i="6"/>
  <c r="H264" i="6"/>
  <c r="C265" i="6"/>
  <c r="I263" i="6"/>
  <c r="H263" i="6" s="1"/>
  <c r="C266" i="6"/>
  <c r="H266" i="6"/>
  <c r="C267" i="6"/>
  <c r="H267" i="6"/>
  <c r="C270" i="6"/>
  <c r="H270" i="6"/>
  <c r="D271" i="6"/>
  <c r="E271" i="6"/>
  <c r="F271" i="6"/>
  <c r="G271" i="6"/>
  <c r="J271" i="6"/>
  <c r="K271" i="6"/>
  <c r="L271" i="6"/>
  <c r="C272" i="6"/>
  <c r="H272" i="6"/>
  <c r="C273" i="6"/>
  <c r="I271" i="6"/>
  <c r="C274" i="6"/>
  <c r="H274" i="6"/>
  <c r="D275" i="6"/>
  <c r="E275" i="6"/>
  <c r="F275" i="6"/>
  <c r="G275" i="6"/>
  <c r="J275" i="6"/>
  <c r="K275" i="6"/>
  <c r="L275" i="6"/>
  <c r="C276" i="6"/>
  <c r="H276" i="6"/>
  <c r="C277" i="6"/>
  <c r="I275" i="6"/>
  <c r="C278" i="6"/>
  <c r="H278" i="6"/>
  <c r="D279" i="6"/>
  <c r="E279" i="6"/>
  <c r="F279" i="6"/>
  <c r="G279" i="6"/>
  <c r="J279" i="6"/>
  <c r="K279" i="6"/>
  <c r="L279" i="6"/>
  <c r="C280" i="6"/>
  <c r="H280" i="6"/>
  <c r="I279" i="6"/>
  <c r="D281" i="6"/>
  <c r="E281" i="6"/>
  <c r="F281" i="6"/>
  <c r="G281" i="6"/>
  <c r="I281" i="6"/>
  <c r="J281" i="6"/>
  <c r="K281" i="6"/>
  <c r="L281" i="6"/>
  <c r="C282" i="6"/>
  <c r="H282" i="6"/>
  <c r="C283" i="6"/>
  <c r="H283" i="6"/>
  <c r="D287" i="6"/>
  <c r="G287" i="6"/>
  <c r="D288" i="6"/>
  <c r="D286" i="6" s="1"/>
  <c r="E288" i="6"/>
  <c r="F288" i="6"/>
  <c r="G288" i="6"/>
  <c r="I288" i="6"/>
  <c r="J288" i="6"/>
  <c r="K288" i="6"/>
  <c r="L288" i="6"/>
  <c r="C289" i="6"/>
  <c r="H289" i="6"/>
  <c r="C290" i="6"/>
  <c r="H290" i="6"/>
  <c r="C291" i="6"/>
  <c r="H291" i="6"/>
  <c r="C292" i="6"/>
  <c r="H292" i="6"/>
  <c r="C293" i="6"/>
  <c r="H293" i="6"/>
  <c r="C294" i="6"/>
  <c r="H294" i="6"/>
  <c r="C295" i="6"/>
  <c r="H295" i="6"/>
  <c r="C296" i="6"/>
  <c r="H296" i="6"/>
  <c r="G269" i="6" l="1"/>
  <c r="K258" i="6"/>
  <c r="D204" i="6"/>
  <c r="J287" i="6"/>
  <c r="E287" i="6"/>
  <c r="H288" i="6"/>
  <c r="L286" i="6"/>
  <c r="E269" i="6"/>
  <c r="E268" i="6" s="1"/>
  <c r="H281" i="6"/>
  <c r="G268" i="6"/>
  <c r="J269" i="6"/>
  <c r="J268" i="6" s="1"/>
  <c r="G21" i="6"/>
  <c r="I287" i="6"/>
  <c r="H275" i="6"/>
  <c r="C246" i="6"/>
  <c r="J231" i="6"/>
  <c r="E231" i="6"/>
  <c r="L204" i="6"/>
  <c r="K204" i="6"/>
  <c r="E204" i="6"/>
  <c r="C136" i="6"/>
  <c r="L76" i="6"/>
  <c r="G54" i="6"/>
  <c r="G53" i="6" s="1"/>
  <c r="F27" i="6"/>
  <c r="C27" i="6" s="1"/>
  <c r="K287" i="6"/>
  <c r="F287" i="6"/>
  <c r="F286" i="6" s="1"/>
  <c r="G286" i="6"/>
  <c r="K269" i="6"/>
  <c r="K268" i="6" s="1"/>
  <c r="F130" i="6"/>
  <c r="C112" i="6"/>
  <c r="D76" i="6"/>
  <c r="L54" i="6"/>
  <c r="L53" i="6" s="1"/>
  <c r="C58" i="6"/>
  <c r="K54" i="6"/>
  <c r="E54" i="6"/>
  <c r="E53" i="6" s="1"/>
  <c r="L195" i="6"/>
  <c r="K174" i="6"/>
  <c r="F174" i="6"/>
  <c r="F173" i="6" s="1"/>
  <c r="C151" i="6"/>
  <c r="G130" i="6"/>
  <c r="C103" i="6"/>
  <c r="H95" i="6"/>
  <c r="C95" i="6"/>
  <c r="C89" i="6"/>
  <c r="G76" i="6"/>
  <c r="I286" i="6"/>
  <c r="K195" i="6"/>
  <c r="L258" i="6"/>
  <c r="L230" i="6" s="1"/>
  <c r="L231" i="6"/>
  <c r="C288" i="6"/>
  <c r="K286" i="6"/>
  <c r="C279" i="6"/>
  <c r="L269" i="6"/>
  <c r="L268" i="6" s="1"/>
  <c r="F269" i="6"/>
  <c r="F268" i="6" s="1"/>
  <c r="C216" i="6"/>
  <c r="G204" i="6"/>
  <c r="H198" i="6"/>
  <c r="F187" i="6"/>
  <c r="C179" i="6"/>
  <c r="C160" i="6"/>
  <c r="H141" i="6"/>
  <c r="C141" i="6"/>
  <c r="J130" i="6"/>
  <c r="C122" i="6"/>
  <c r="C80" i="6"/>
  <c r="H279" i="6"/>
  <c r="F258" i="6"/>
  <c r="F230" i="6" s="1"/>
  <c r="F231" i="6"/>
  <c r="J286" i="6"/>
  <c r="E286" i="6"/>
  <c r="C281" i="6"/>
  <c r="G258" i="6"/>
  <c r="J258" i="6"/>
  <c r="D258" i="6"/>
  <c r="D231" i="6"/>
  <c r="C227" i="6"/>
  <c r="J187" i="6"/>
  <c r="C184" i="6"/>
  <c r="L174" i="6"/>
  <c r="L173" i="6" s="1"/>
  <c r="C144" i="6"/>
  <c r="K130" i="6"/>
  <c r="E130" i="6"/>
  <c r="H112" i="6"/>
  <c r="J83" i="6"/>
  <c r="K76" i="6"/>
  <c r="L21" i="6"/>
  <c r="I258" i="6"/>
  <c r="H259" i="6"/>
  <c r="C251" i="6"/>
  <c r="H271" i="6"/>
  <c r="I269" i="6"/>
  <c r="C275" i="6"/>
  <c r="C263" i="6"/>
  <c r="I235" i="6"/>
  <c r="H235" i="6" s="1"/>
  <c r="H233" i="6"/>
  <c r="J204" i="6"/>
  <c r="J195" i="6" s="1"/>
  <c r="C205" i="6"/>
  <c r="H273" i="6"/>
  <c r="H261" i="6"/>
  <c r="E258" i="6"/>
  <c r="C252" i="6"/>
  <c r="C238" i="6"/>
  <c r="G231" i="6"/>
  <c r="G230" i="6" s="1"/>
  <c r="C233" i="6"/>
  <c r="G195" i="6"/>
  <c r="I196" i="6"/>
  <c r="I192" i="6"/>
  <c r="H193" i="6"/>
  <c r="D187" i="6"/>
  <c r="C191" i="6"/>
  <c r="D173" i="6"/>
  <c r="H175" i="6"/>
  <c r="I69" i="6"/>
  <c r="H70" i="6"/>
  <c r="D269" i="6"/>
  <c r="C271" i="6"/>
  <c r="C259" i="6"/>
  <c r="I246" i="6"/>
  <c r="H246" i="6" s="1"/>
  <c r="C235" i="6"/>
  <c r="K231" i="6"/>
  <c r="F204" i="6"/>
  <c r="F195" i="6" s="1"/>
  <c r="D195" i="6"/>
  <c r="C192" i="6"/>
  <c r="E187" i="6"/>
  <c r="C188" i="6"/>
  <c r="I184" i="6"/>
  <c r="H184" i="6" s="1"/>
  <c r="H185" i="6"/>
  <c r="H119" i="6"/>
  <c r="I116" i="6"/>
  <c r="H116" i="6" s="1"/>
  <c r="H22" i="6"/>
  <c r="H287" i="6" s="1"/>
  <c r="H286" i="6" s="1"/>
  <c r="H277" i="6"/>
  <c r="H265" i="6"/>
  <c r="I252" i="6"/>
  <c r="I238" i="6"/>
  <c r="H238" i="6" s="1"/>
  <c r="H227" i="6"/>
  <c r="I216" i="6"/>
  <c r="H216" i="6" s="1"/>
  <c r="I205" i="6"/>
  <c r="C198" i="6"/>
  <c r="E196" i="6"/>
  <c r="C196" i="6"/>
  <c r="H188" i="6"/>
  <c r="F83" i="6"/>
  <c r="J76" i="6"/>
  <c r="F54" i="6"/>
  <c r="F53" i="6" s="1"/>
  <c r="I179" i="6"/>
  <c r="H179" i="6" s="1"/>
  <c r="G174" i="6"/>
  <c r="G173" i="6" s="1"/>
  <c r="I144" i="6"/>
  <c r="H144" i="6" s="1"/>
  <c r="I131" i="6"/>
  <c r="I128" i="6"/>
  <c r="H129" i="6"/>
  <c r="H128" i="6" s="1"/>
  <c r="I122" i="6"/>
  <c r="H122" i="6" s="1"/>
  <c r="I103" i="6"/>
  <c r="H103" i="6" s="1"/>
  <c r="G83" i="6"/>
  <c r="E83" i="6"/>
  <c r="E75" i="6" s="1"/>
  <c r="C69" i="6"/>
  <c r="I58" i="6"/>
  <c r="H58" i="6" s="1"/>
  <c r="I55" i="6"/>
  <c r="K53" i="6"/>
  <c r="D53" i="6"/>
  <c r="C54" i="6"/>
  <c r="C43" i="6"/>
  <c r="K173" i="6"/>
  <c r="I166" i="6"/>
  <c r="C165" i="6"/>
  <c r="I160" i="6"/>
  <c r="H160" i="6" s="1"/>
  <c r="I151" i="6"/>
  <c r="H151" i="6" s="1"/>
  <c r="D130" i="6"/>
  <c r="C131" i="6"/>
  <c r="D83" i="6"/>
  <c r="D75" i="6" s="1"/>
  <c r="C84" i="6"/>
  <c r="C77" i="6"/>
  <c r="F76" i="6"/>
  <c r="J54" i="6"/>
  <c r="J53" i="6" s="1"/>
  <c r="C55" i="6"/>
  <c r="H43" i="6"/>
  <c r="J174" i="6"/>
  <c r="J173" i="6" s="1"/>
  <c r="E174" i="6"/>
  <c r="E173" i="6" s="1"/>
  <c r="C175" i="6"/>
  <c r="H136" i="6"/>
  <c r="L130" i="6"/>
  <c r="C116" i="6"/>
  <c r="H89" i="6"/>
  <c r="K83" i="6"/>
  <c r="L83" i="6"/>
  <c r="L75" i="6" s="1"/>
  <c r="H80" i="6"/>
  <c r="I76" i="6"/>
  <c r="H77" i="6"/>
  <c r="C67" i="6"/>
  <c r="E21" i="6"/>
  <c r="C22" i="6"/>
  <c r="H152" i="6"/>
  <c r="H145" i="6"/>
  <c r="H142" i="6"/>
  <c r="H132" i="6"/>
  <c r="H123" i="6"/>
  <c r="K27" i="6"/>
  <c r="C166" i="6"/>
  <c r="C231" i="6" l="1"/>
  <c r="G75" i="6"/>
  <c r="G52" i="6" s="1"/>
  <c r="F75" i="6"/>
  <c r="K75" i="6"/>
  <c r="K230" i="6"/>
  <c r="F21" i="6"/>
  <c r="C204" i="6"/>
  <c r="D230" i="6"/>
  <c r="K194" i="6"/>
  <c r="E195" i="6"/>
  <c r="C195" i="6" s="1"/>
  <c r="C258" i="6"/>
  <c r="J230" i="6"/>
  <c r="C287" i="6"/>
  <c r="C286" i="6" s="1"/>
  <c r="E52" i="6"/>
  <c r="L194" i="6"/>
  <c r="F194" i="6"/>
  <c r="C130" i="6"/>
  <c r="J75" i="6"/>
  <c r="J284" i="6" s="1"/>
  <c r="L284" i="6"/>
  <c r="K284" i="6"/>
  <c r="E230" i="6"/>
  <c r="C187" i="6"/>
  <c r="G194" i="6"/>
  <c r="I231" i="6"/>
  <c r="H231" i="6" s="1"/>
  <c r="H258" i="6"/>
  <c r="G51" i="6"/>
  <c r="G50" i="6" s="1"/>
  <c r="J194" i="6"/>
  <c r="H27" i="6"/>
  <c r="K21" i="6"/>
  <c r="L52" i="6"/>
  <c r="L51" i="6" s="1"/>
  <c r="C75" i="6"/>
  <c r="I54" i="6"/>
  <c r="H55" i="6"/>
  <c r="I251" i="6"/>
  <c r="H251" i="6" s="1"/>
  <c r="H252" i="6"/>
  <c r="I67" i="6"/>
  <c r="H67" i="6" s="1"/>
  <c r="H69" i="6"/>
  <c r="C173" i="6"/>
  <c r="H192" i="6"/>
  <c r="I191" i="6"/>
  <c r="F284" i="6"/>
  <c r="I165" i="6"/>
  <c r="H165" i="6" s="1"/>
  <c r="H166" i="6"/>
  <c r="C53" i="6"/>
  <c r="D52" i="6"/>
  <c r="H269" i="6"/>
  <c r="I268" i="6"/>
  <c r="D268" i="6"/>
  <c r="D194" i="6" s="1"/>
  <c r="C269" i="6"/>
  <c r="I174" i="6"/>
  <c r="H196" i="6"/>
  <c r="C76" i="6"/>
  <c r="H76" i="6"/>
  <c r="I83" i="6"/>
  <c r="H83" i="6" s="1"/>
  <c r="C83" i="6"/>
  <c r="K52" i="6"/>
  <c r="K51" i="6" s="1"/>
  <c r="K50" i="6" s="1"/>
  <c r="I130" i="6"/>
  <c r="H130" i="6" s="1"/>
  <c r="H131" i="6"/>
  <c r="F52" i="6"/>
  <c r="I204" i="6"/>
  <c r="H204" i="6" s="1"/>
  <c r="H205" i="6"/>
  <c r="C174" i="6"/>
  <c r="G284" i="6" l="1"/>
  <c r="F51" i="6"/>
  <c r="F50" i="6" s="1"/>
  <c r="E284" i="6"/>
  <c r="C194" i="6"/>
  <c r="E194" i="6"/>
  <c r="E51" i="6" s="1"/>
  <c r="G285" i="6"/>
  <c r="J52" i="6"/>
  <c r="C230" i="6"/>
  <c r="E50" i="6"/>
  <c r="E285" i="6"/>
  <c r="L50" i="6"/>
  <c r="L285" i="6"/>
  <c r="I195" i="6"/>
  <c r="H268" i="6"/>
  <c r="I230" i="6"/>
  <c r="H230" i="6" s="1"/>
  <c r="K285" i="6"/>
  <c r="F285" i="6"/>
  <c r="I75" i="6"/>
  <c r="H75" i="6" s="1"/>
  <c r="I173" i="6"/>
  <c r="H173" i="6" s="1"/>
  <c r="H174" i="6"/>
  <c r="D51" i="6"/>
  <c r="C52" i="6"/>
  <c r="H191" i="6"/>
  <c r="I187" i="6"/>
  <c r="H187" i="6" s="1"/>
  <c r="I53" i="6"/>
  <c r="H54" i="6"/>
  <c r="J51" i="6"/>
  <c r="D284" i="6"/>
  <c r="C268" i="6"/>
  <c r="C284" i="6" l="1"/>
  <c r="I284" i="6"/>
  <c r="J50" i="6"/>
  <c r="J25" i="6"/>
  <c r="J21" i="6" s="1"/>
  <c r="I194" i="6"/>
  <c r="H194" i="6" s="1"/>
  <c r="H195" i="6"/>
  <c r="I52" i="6"/>
  <c r="H53" i="6"/>
  <c r="C51" i="6"/>
  <c r="D50" i="6"/>
  <c r="J285" i="6" l="1"/>
  <c r="H284" i="6"/>
  <c r="D25" i="6"/>
  <c r="C50" i="6"/>
  <c r="I51" i="6"/>
  <c r="H52" i="6"/>
  <c r="C25" i="6" l="1"/>
  <c r="D21" i="6"/>
  <c r="C21" i="6" s="1"/>
  <c r="D285" i="6"/>
  <c r="C285" i="6" s="1"/>
  <c r="I50" i="6"/>
  <c r="H50" i="6" s="1"/>
  <c r="H51" i="6"/>
  <c r="I25" i="6"/>
  <c r="I285" i="6"/>
  <c r="H285" i="6" s="1"/>
  <c r="H25" i="6" l="1"/>
  <c r="I21" i="6"/>
  <c r="H21" i="6" s="1"/>
  <c r="D22" i="5" l="1"/>
  <c r="E22" i="5"/>
  <c r="F22" i="5"/>
  <c r="G22" i="5"/>
  <c r="G21" i="5" s="1"/>
  <c r="I22" i="5"/>
  <c r="J22" i="5"/>
  <c r="K22" i="5"/>
  <c r="L22" i="5"/>
  <c r="L21" i="5" s="1"/>
  <c r="C23" i="5"/>
  <c r="H23" i="5"/>
  <c r="C24" i="5"/>
  <c r="H24" i="5"/>
  <c r="C26" i="5"/>
  <c r="H26" i="5"/>
  <c r="F28" i="5"/>
  <c r="C28" i="5" s="1"/>
  <c r="K28" i="5"/>
  <c r="C29" i="5"/>
  <c r="H29" i="5"/>
  <c r="C30" i="5"/>
  <c r="H30" i="5"/>
  <c r="C31" i="5"/>
  <c r="H31" i="5"/>
  <c r="F32" i="5"/>
  <c r="C32" i="5" s="1"/>
  <c r="H32" i="5"/>
  <c r="K32" i="5"/>
  <c r="C33" i="5"/>
  <c r="H33" i="5"/>
  <c r="C34" i="5"/>
  <c r="F34" i="5"/>
  <c r="K34" i="5"/>
  <c r="H34" i="5" s="1"/>
  <c r="C35" i="5"/>
  <c r="H35" i="5"/>
  <c r="C36" i="5"/>
  <c r="H36" i="5"/>
  <c r="F37" i="5"/>
  <c r="C37" i="5" s="1"/>
  <c r="K37" i="5"/>
  <c r="H37" i="5" s="1"/>
  <c r="C38" i="5"/>
  <c r="H38" i="5"/>
  <c r="C39" i="5"/>
  <c r="H39" i="5"/>
  <c r="C40" i="5"/>
  <c r="H40" i="5"/>
  <c r="C41" i="5"/>
  <c r="H41" i="5"/>
  <c r="C42" i="5"/>
  <c r="H42" i="5"/>
  <c r="D43" i="5"/>
  <c r="C43" i="5" s="1"/>
  <c r="E43" i="5"/>
  <c r="F43" i="5"/>
  <c r="I43" i="5"/>
  <c r="H43" i="5" s="1"/>
  <c r="J43" i="5"/>
  <c r="K43" i="5"/>
  <c r="C44" i="5"/>
  <c r="H44" i="5"/>
  <c r="C45" i="5"/>
  <c r="G45" i="5"/>
  <c r="L45" i="5"/>
  <c r="H45" i="5" s="1"/>
  <c r="C46" i="5"/>
  <c r="H46" i="5"/>
  <c r="C47" i="5"/>
  <c r="H47" i="5"/>
  <c r="D55" i="5"/>
  <c r="E55" i="5"/>
  <c r="F55" i="5"/>
  <c r="G55" i="5"/>
  <c r="I55" i="5"/>
  <c r="J55" i="5"/>
  <c r="K55" i="5"/>
  <c r="L55" i="5"/>
  <c r="C56" i="5"/>
  <c r="H56" i="5"/>
  <c r="C57" i="5"/>
  <c r="H57" i="5"/>
  <c r="D58" i="5"/>
  <c r="E58" i="5"/>
  <c r="F58" i="5"/>
  <c r="G58" i="5"/>
  <c r="I58" i="5"/>
  <c r="H58" i="5" s="1"/>
  <c r="J58" i="5"/>
  <c r="K58" i="5"/>
  <c r="L58" i="5"/>
  <c r="C59" i="5"/>
  <c r="H59" i="5"/>
  <c r="C60" i="5"/>
  <c r="H60" i="5"/>
  <c r="C61" i="5"/>
  <c r="H61" i="5"/>
  <c r="C62" i="5"/>
  <c r="H62" i="5"/>
  <c r="C63" i="5"/>
  <c r="H63" i="5"/>
  <c r="C64" i="5"/>
  <c r="H64" i="5"/>
  <c r="C65" i="5"/>
  <c r="H65" i="5"/>
  <c r="C66" i="5"/>
  <c r="H66" i="5"/>
  <c r="C68" i="5"/>
  <c r="H68" i="5"/>
  <c r="D69" i="5"/>
  <c r="D67" i="5" s="1"/>
  <c r="E69" i="5"/>
  <c r="E67" i="5" s="1"/>
  <c r="F69" i="5"/>
  <c r="F67" i="5" s="1"/>
  <c r="G69" i="5"/>
  <c r="G67" i="5" s="1"/>
  <c r="I69" i="5"/>
  <c r="I67" i="5" s="1"/>
  <c r="J69" i="5"/>
  <c r="J67" i="5" s="1"/>
  <c r="K69" i="5"/>
  <c r="H69" i="5" s="1"/>
  <c r="L69" i="5"/>
  <c r="L67" i="5" s="1"/>
  <c r="C70" i="5"/>
  <c r="H70" i="5"/>
  <c r="C71" i="5"/>
  <c r="H71" i="5"/>
  <c r="C72" i="5"/>
  <c r="H72" i="5"/>
  <c r="C73" i="5"/>
  <c r="H73" i="5"/>
  <c r="C74" i="5"/>
  <c r="H74" i="5"/>
  <c r="I76" i="5"/>
  <c r="D77" i="5"/>
  <c r="E77" i="5"/>
  <c r="F77" i="5"/>
  <c r="G77" i="5"/>
  <c r="I77" i="5"/>
  <c r="J77" i="5"/>
  <c r="K77" i="5"/>
  <c r="L77" i="5"/>
  <c r="C78" i="5"/>
  <c r="H78" i="5"/>
  <c r="C79" i="5"/>
  <c r="H79" i="5"/>
  <c r="D80" i="5"/>
  <c r="E80" i="5"/>
  <c r="E76" i="5" s="1"/>
  <c r="F80" i="5"/>
  <c r="G80" i="5"/>
  <c r="I80" i="5"/>
  <c r="J80" i="5"/>
  <c r="K80" i="5"/>
  <c r="L80" i="5"/>
  <c r="C81" i="5"/>
  <c r="H81" i="5"/>
  <c r="C82" i="5"/>
  <c r="H82" i="5"/>
  <c r="D84" i="5"/>
  <c r="E84" i="5"/>
  <c r="F84" i="5"/>
  <c r="G84" i="5"/>
  <c r="J84" i="5"/>
  <c r="K84" i="5"/>
  <c r="L84" i="5"/>
  <c r="C85" i="5"/>
  <c r="H85" i="5"/>
  <c r="C86" i="5"/>
  <c r="H86" i="5"/>
  <c r="C87" i="5"/>
  <c r="H87" i="5"/>
  <c r="C88" i="5"/>
  <c r="I88" i="5"/>
  <c r="H88" i="5" s="1"/>
  <c r="D89" i="5"/>
  <c r="E89" i="5"/>
  <c r="F89" i="5"/>
  <c r="G89" i="5"/>
  <c r="I89" i="5"/>
  <c r="J89" i="5"/>
  <c r="K89" i="5"/>
  <c r="L89" i="5"/>
  <c r="C90" i="5"/>
  <c r="H90" i="5"/>
  <c r="C91" i="5"/>
  <c r="H91" i="5"/>
  <c r="C92" i="5"/>
  <c r="H92" i="5"/>
  <c r="C93" i="5"/>
  <c r="H93" i="5"/>
  <c r="C94" i="5"/>
  <c r="H94" i="5"/>
  <c r="D95" i="5"/>
  <c r="E95" i="5"/>
  <c r="F95" i="5"/>
  <c r="G95" i="5"/>
  <c r="I95" i="5"/>
  <c r="J95" i="5"/>
  <c r="K95" i="5"/>
  <c r="L95" i="5"/>
  <c r="C96" i="5"/>
  <c r="H96" i="5"/>
  <c r="C97" i="5"/>
  <c r="H97" i="5"/>
  <c r="C98" i="5"/>
  <c r="H98" i="5"/>
  <c r="C99" i="5"/>
  <c r="H99" i="5"/>
  <c r="C100" i="5"/>
  <c r="H100" i="5"/>
  <c r="C101" i="5"/>
  <c r="H101" i="5"/>
  <c r="C102" i="5"/>
  <c r="H102" i="5"/>
  <c r="D103" i="5"/>
  <c r="E103" i="5"/>
  <c r="F103" i="5"/>
  <c r="G103" i="5"/>
  <c r="I103" i="5"/>
  <c r="J103" i="5"/>
  <c r="K103" i="5"/>
  <c r="L103" i="5"/>
  <c r="C104" i="5"/>
  <c r="H104" i="5"/>
  <c r="C105" i="5"/>
  <c r="H105" i="5"/>
  <c r="C106" i="5"/>
  <c r="H106" i="5"/>
  <c r="C107" i="5"/>
  <c r="H107" i="5"/>
  <c r="C108" i="5"/>
  <c r="H108" i="5"/>
  <c r="C109" i="5"/>
  <c r="H109" i="5"/>
  <c r="C110" i="5"/>
  <c r="H110" i="5"/>
  <c r="C111" i="5"/>
  <c r="H111" i="5"/>
  <c r="D112" i="5"/>
  <c r="E112" i="5"/>
  <c r="F112" i="5"/>
  <c r="G112" i="5"/>
  <c r="I112" i="5"/>
  <c r="J112" i="5"/>
  <c r="K112" i="5"/>
  <c r="L112" i="5"/>
  <c r="C113" i="5"/>
  <c r="H113" i="5"/>
  <c r="C114" i="5"/>
  <c r="H114" i="5"/>
  <c r="C115" i="5"/>
  <c r="H115" i="5"/>
  <c r="D116" i="5"/>
  <c r="E116" i="5"/>
  <c r="F116" i="5"/>
  <c r="G116" i="5"/>
  <c r="I116" i="5"/>
  <c r="J116" i="5"/>
  <c r="K116" i="5"/>
  <c r="L116" i="5"/>
  <c r="C117" i="5"/>
  <c r="H117" i="5"/>
  <c r="C118" i="5"/>
  <c r="H118" i="5"/>
  <c r="C119" i="5"/>
  <c r="H119" i="5"/>
  <c r="C120" i="5"/>
  <c r="H120" i="5"/>
  <c r="C121" i="5"/>
  <c r="H121" i="5"/>
  <c r="D122" i="5"/>
  <c r="E122" i="5"/>
  <c r="F122" i="5"/>
  <c r="G122" i="5"/>
  <c r="I122" i="5"/>
  <c r="J122" i="5"/>
  <c r="K122" i="5"/>
  <c r="L122" i="5"/>
  <c r="C123" i="5"/>
  <c r="H123" i="5"/>
  <c r="C124" i="5"/>
  <c r="H124" i="5"/>
  <c r="C125" i="5"/>
  <c r="H125" i="5"/>
  <c r="C126" i="5"/>
  <c r="H126" i="5"/>
  <c r="C127" i="5"/>
  <c r="H127" i="5"/>
  <c r="D128" i="5"/>
  <c r="E128" i="5"/>
  <c r="F128" i="5"/>
  <c r="G128" i="5"/>
  <c r="I128" i="5"/>
  <c r="J128" i="5"/>
  <c r="K128" i="5"/>
  <c r="L128" i="5"/>
  <c r="C129" i="5"/>
  <c r="C128" i="5" s="1"/>
  <c r="H129" i="5"/>
  <c r="H128" i="5" s="1"/>
  <c r="D131" i="5"/>
  <c r="E131" i="5"/>
  <c r="F131" i="5"/>
  <c r="G131" i="5"/>
  <c r="J131" i="5"/>
  <c r="K131" i="5"/>
  <c r="L131" i="5"/>
  <c r="L130" i="5" s="1"/>
  <c r="C132" i="5"/>
  <c r="H132" i="5"/>
  <c r="C133" i="5"/>
  <c r="I133" i="5"/>
  <c r="H133" i="5" s="1"/>
  <c r="C134" i="5"/>
  <c r="H134" i="5"/>
  <c r="C135" i="5"/>
  <c r="H135" i="5"/>
  <c r="D136" i="5"/>
  <c r="E136" i="5"/>
  <c r="F136" i="5"/>
  <c r="G136" i="5"/>
  <c r="J136" i="5"/>
  <c r="K136" i="5"/>
  <c r="L136" i="5"/>
  <c r="C137" i="5"/>
  <c r="H137" i="5"/>
  <c r="C138" i="5"/>
  <c r="H138" i="5"/>
  <c r="I138" i="5"/>
  <c r="I136" i="5" s="1"/>
  <c r="C139" i="5"/>
  <c r="H139" i="5"/>
  <c r="C140" i="5"/>
  <c r="H140" i="5"/>
  <c r="D141" i="5"/>
  <c r="E141" i="5"/>
  <c r="F141" i="5"/>
  <c r="G141" i="5"/>
  <c r="I141" i="5"/>
  <c r="J141" i="5"/>
  <c r="K141" i="5"/>
  <c r="L141" i="5"/>
  <c r="C142" i="5"/>
  <c r="H142" i="5"/>
  <c r="C143" i="5"/>
  <c r="H143" i="5"/>
  <c r="D144" i="5"/>
  <c r="E144" i="5"/>
  <c r="F144" i="5"/>
  <c r="G144" i="5"/>
  <c r="I144" i="5"/>
  <c r="J144" i="5"/>
  <c r="K144" i="5"/>
  <c r="L144" i="5"/>
  <c r="C145" i="5"/>
  <c r="H145" i="5"/>
  <c r="C146" i="5"/>
  <c r="H146" i="5"/>
  <c r="C147" i="5"/>
  <c r="H147" i="5"/>
  <c r="C148" i="5"/>
  <c r="H148" i="5"/>
  <c r="C149" i="5"/>
  <c r="H149" i="5"/>
  <c r="C150" i="5"/>
  <c r="H150" i="5"/>
  <c r="D151" i="5"/>
  <c r="E151" i="5"/>
  <c r="F151" i="5"/>
  <c r="G151" i="5"/>
  <c r="I151" i="5"/>
  <c r="J151" i="5"/>
  <c r="K151" i="5"/>
  <c r="L151" i="5"/>
  <c r="C152" i="5"/>
  <c r="H152" i="5"/>
  <c r="C153" i="5"/>
  <c r="H153" i="5"/>
  <c r="C154" i="5"/>
  <c r="H154" i="5"/>
  <c r="C155" i="5"/>
  <c r="H155" i="5"/>
  <c r="C156" i="5"/>
  <c r="H156" i="5"/>
  <c r="C157" i="5"/>
  <c r="H157" i="5"/>
  <c r="C158" i="5"/>
  <c r="H158" i="5"/>
  <c r="C159" i="5"/>
  <c r="H159" i="5"/>
  <c r="D160" i="5"/>
  <c r="E160" i="5"/>
  <c r="F160" i="5"/>
  <c r="G160" i="5"/>
  <c r="I160" i="5"/>
  <c r="J160" i="5"/>
  <c r="K160" i="5"/>
  <c r="L160" i="5"/>
  <c r="C161" i="5"/>
  <c r="H161" i="5"/>
  <c r="C162" i="5"/>
  <c r="H162" i="5"/>
  <c r="C163" i="5"/>
  <c r="H163" i="5"/>
  <c r="C164" i="5"/>
  <c r="H164" i="5"/>
  <c r="D165" i="5"/>
  <c r="D166" i="5"/>
  <c r="E166" i="5"/>
  <c r="E165" i="5" s="1"/>
  <c r="F166" i="5"/>
  <c r="F165" i="5" s="1"/>
  <c r="G166" i="5"/>
  <c r="G165" i="5" s="1"/>
  <c r="I166" i="5"/>
  <c r="I165" i="5" s="1"/>
  <c r="J166" i="5"/>
  <c r="J165" i="5" s="1"/>
  <c r="K166" i="5"/>
  <c r="K165" i="5" s="1"/>
  <c r="L166" i="5"/>
  <c r="L165" i="5" s="1"/>
  <c r="C167" i="5"/>
  <c r="H167" i="5"/>
  <c r="C168" i="5"/>
  <c r="H168" i="5"/>
  <c r="C169" i="5"/>
  <c r="H169" i="5"/>
  <c r="C170" i="5"/>
  <c r="H170" i="5"/>
  <c r="C171" i="5"/>
  <c r="H171" i="5"/>
  <c r="C172" i="5"/>
  <c r="H172" i="5"/>
  <c r="D175" i="5"/>
  <c r="E175" i="5"/>
  <c r="E174" i="5" s="1"/>
  <c r="E173" i="5" s="1"/>
  <c r="F175" i="5"/>
  <c r="F174" i="5" s="1"/>
  <c r="G175" i="5"/>
  <c r="I175" i="5"/>
  <c r="J175" i="5"/>
  <c r="J174" i="5" s="1"/>
  <c r="K175" i="5"/>
  <c r="L175" i="5"/>
  <c r="C176" i="5"/>
  <c r="H176" i="5"/>
  <c r="C177" i="5"/>
  <c r="H177" i="5"/>
  <c r="C178" i="5"/>
  <c r="H178" i="5"/>
  <c r="D179" i="5"/>
  <c r="E179" i="5"/>
  <c r="F179" i="5"/>
  <c r="G179" i="5"/>
  <c r="I179" i="5"/>
  <c r="J179" i="5"/>
  <c r="K179" i="5"/>
  <c r="L179" i="5"/>
  <c r="C180" i="5"/>
  <c r="H180" i="5"/>
  <c r="C181" i="5"/>
  <c r="H181" i="5"/>
  <c r="C182" i="5"/>
  <c r="H182" i="5"/>
  <c r="C183" i="5"/>
  <c r="H183" i="5"/>
  <c r="D184" i="5"/>
  <c r="E184" i="5"/>
  <c r="F184" i="5"/>
  <c r="G184" i="5"/>
  <c r="I184" i="5"/>
  <c r="J184" i="5"/>
  <c r="K184" i="5"/>
  <c r="L184" i="5"/>
  <c r="C185" i="5"/>
  <c r="H185" i="5"/>
  <c r="C186" i="5"/>
  <c r="H186" i="5"/>
  <c r="D188" i="5"/>
  <c r="E188" i="5"/>
  <c r="F188" i="5"/>
  <c r="G188" i="5"/>
  <c r="I188" i="5"/>
  <c r="J188" i="5"/>
  <c r="K188" i="5"/>
  <c r="L188" i="5"/>
  <c r="C189" i="5"/>
  <c r="H189" i="5"/>
  <c r="C190" i="5"/>
  <c r="H190" i="5"/>
  <c r="D192" i="5"/>
  <c r="D191" i="5" s="1"/>
  <c r="D187" i="5" s="1"/>
  <c r="E192" i="5"/>
  <c r="E191" i="5" s="1"/>
  <c r="F192" i="5"/>
  <c r="F191" i="5" s="1"/>
  <c r="G192" i="5"/>
  <c r="G191" i="5" s="1"/>
  <c r="I192" i="5"/>
  <c r="I191" i="5" s="1"/>
  <c r="J192" i="5"/>
  <c r="J191" i="5" s="1"/>
  <c r="K192" i="5"/>
  <c r="K191" i="5" s="1"/>
  <c r="L192" i="5"/>
  <c r="L191" i="5" s="1"/>
  <c r="L187" i="5" s="1"/>
  <c r="C193" i="5"/>
  <c r="H193" i="5"/>
  <c r="C197" i="5"/>
  <c r="H197" i="5"/>
  <c r="D198" i="5"/>
  <c r="D196" i="5" s="1"/>
  <c r="E198" i="5"/>
  <c r="F198" i="5"/>
  <c r="F196" i="5" s="1"/>
  <c r="G198" i="5"/>
  <c r="G196" i="5" s="1"/>
  <c r="I198" i="5"/>
  <c r="J198" i="5"/>
  <c r="J196" i="5" s="1"/>
  <c r="K198" i="5"/>
  <c r="K196" i="5" s="1"/>
  <c r="L198" i="5"/>
  <c r="L196" i="5" s="1"/>
  <c r="C199" i="5"/>
  <c r="H199" i="5"/>
  <c r="C200" i="5"/>
  <c r="H200" i="5"/>
  <c r="C201" i="5"/>
  <c r="H201" i="5"/>
  <c r="C202" i="5"/>
  <c r="H202" i="5"/>
  <c r="C203" i="5"/>
  <c r="H203" i="5"/>
  <c r="D205" i="5"/>
  <c r="E205" i="5"/>
  <c r="F205" i="5"/>
  <c r="G205" i="5"/>
  <c r="I205" i="5"/>
  <c r="J205" i="5"/>
  <c r="K205" i="5"/>
  <c r="L205" i="5"/>
  <c r="C206" i="5"/>
  <c r="H206" i="5"/>
  <c r="C207" i="5"/>
  <c r="H207" i="5"/>
  <c r="C208" i="5"/>
  <c r="H208" i="5"/>
  <c r="C209" i="5"/>
  <c r="H209" i="5"/>
  <c r="C210" i="5"/>
  <c r="H210" i="5"/>
  <c r="C211" i="5"/>
  <c r="H211" i="5"/>
  <c r="C212" i="5"/>
  <c r="H212" i="5"/>
  <c r="C213" i="5"/>
  <c r="H213" i="5"/>
  <c r="C214" i="5"/>
  <c r="H214" i="5"/>
  <c r="C215" i="5"/>
  <c r="H215" i="5"/>
  <c r="D216" i="5"/>
  <c r="E216" i="5"/>
  <c r="F216" i="5"/>
  <c r="G216" i="5"/>
  <c r="J216" i="5"/>
  <c r="K216" i="5"/>
  <c r="L216" i="5"/>
  <c r="C217" i="5"/>
  <c r="H217" i="5"/>
  <c r="C218" i="5"/>
  <c r="H218" i="5"/>
  <c r="C219" i="5"/>
  <c r="H219" i="5"/>
  <c r="C220" i="5"/>
  <c r="H220" i="5"/>
  <c r="C221" i="5"/>
  <c r="H221" i="5"/>
  <c r="C222" i="5"/>
  <c r="H222" i="5"/>
  <c r="C223" i="5"/>
  <c r="I223" i="5"/>
  <c r="I216" i="5" s="1"/>
  <c r="C224" i="5"/>
  <c r="I224" i="5"/>
  <c r="H224" i="5" s="1"/>
  <c r="C225" i="5"/>
  <c r="H225" i="5"/>
  <c r="C226" i="5"/>
  <c r="H226" i="5"/>
  <c r="D227" i="5"/>
  <c r="E227" i="5"/>
  <c r="F227" i="5"/>
  <c r="G227" i="5"/>
  <c r="I227" i="5"/>
  <c r="J227" i="5"/>
  <c r="K227" i="5"/>
  <c r="L227" i="5"/>
  <c r="C228" i="5"/>
  <c r="H228" i="5"/>
  <c r="C229" i="5"/>
  <c r="H229" i="5"/>
  <c r="C232" i="5"/>
  <c r="H232" i="5"/>
  <c r="D233" i="5"/>
  <c r="E233" i="5"/>
  <c r="F233" i="5"/>
  <c r="G233" i="5"/>
  <c r="I233" i="5"/>
  <c r="J233" i="5"/>
  <c r="K233" i="5"/>
  <c r="L233" i="5"/>
  <c r="C234" i="5"/>
  <c r="H234" i="5"/>
  <c r="D235" i="5"/>
  <c r="E235" i="5"/>
  <c r="F235" i="5"/>
  <c r="G235" i="5"/>
  <c r="I235" i="5"/>
  <c r="J235" i="5"/>
  <c r="K235" i="5"/>
  <c r="L235" i="5"/>
  <c r="C236" i="5"/>
  <c r="H236" i="5"/>
  <c r="C237" i="5"/>
  <c r="H237" i="5"/>
  <c r="D238" i="5"/>
  <c r="C238" i="5" s="1"/>
  <c r="E238" i="5"/>
  <c r="F238" i="5"/>
  <c r="G238" i="5"/>
  <c r="I238" i="5"/>
  <c r="H238" i="5" s="1"/>
  <c r="J238" i="5"/>
  <c r="K238" i="5"/>
  <c r="L238" i="5"/>
  <c r="C239" i="5"/>
  <c r="H239" i="5"/>
  <c r="C240" i="5"/>
  <c r="H240" i="5"/>
  <c r="C241" i="5"/>
  <c r="H241" i="5"/>
  <c r="C242" i="5"/>
  <c r="H242" i="5"/>
  <c r="C243" i="5"/>
  <c r="H243" i="5"/>
  <c r="C244" i="5"/>
  <c r="H244" i="5"/>
  <c r="C245" i="5"/>
  <c r="H245" i="5"/>
  <c r="D246" i="5"/>
  <c r="E246" i="5"/>
  <c r="F246" i="5"/>
  <c r="G246" i="5"/>
  <c r="I246" i="5"/>
  <c r="J246" i="5"/>
  <c r="K246" i="5"/>
  <c r="L246" i="5"/>
  <c r="C247" i="5"/>
  <c r="H247" i="5"/>
  <c r="C248" i="5"/>
  <c r="H248" i="5"/>
  <c r="C249" i="5"/>
  <c r="H249" i="5"/>
  <c r="C250" i="5"/>
  <c r="H250" i="5"/>
  <c r="D252" i="5"/>
  <c r="D251" i="5" s="1"/>
  <c r="E252" i="5"/>
  <c r="E251" i="5" s="1"/>
  <c r="F252" i="5"/>
  <c r="F251" i="5" s="1"/>
  <c r="G252" i="5"/>
  <c r="G251" i="5" s="1"/>
  <c r="I252" i="5"/>
  <c r="I251" i="5" s="1"/>
  <c r="J252" i="5"/>
  <c r="J251" i="5" s="1"/>
  <c r="K252" i="5"/>
  <c r="K251" i="5" s="1"/>
  <c r="L252" i="5"/>
  <c r="L251" i="5" s="1"/>
  <c r="C253" i="5"/>
  <c r="H253" i="5"/>
  <c r="C254" i="5"/>
  <c r="H254" i="5"/>
  <c r="C255" i="5"/>
  <c r="H255" i="5"/>
  <c r="C256" i="5"/>
  <c r="H256" i="5"/>
  <c r="C257" i="5"/>
  <c r="H257" i="5"/>
  <c r="D259" i="5"/>
  <c r="E259" i="5"/>
  <c r="F259" i="5"/>
  <c r="F258" i="5" s="1"/>
  <c r="G259" i="5"/>
  <c r="I259" i="5"/>
  <c r="J259" i="5"/>
  <c r="K259" i="5"/>
  <c r="K258" i="5" s="1"/>
  <c r="L259" i="5"/>
  <c r="L258" i="5" s="1"/>
  <c r="C260" i="5"/>
  <c r="H260" i="5"/>
  <c r="C261" i="5"/>
  <c r="H261" i="5"/>
  <c r="C262" i="5"/>
  <c r="H262" i="5"/>
  <c r="D263" i="5"/>
  <c r="D258" i="5" s="1"/>
  <c r="E263" i="5"/>
  <c r="F263" i="5"/>
  <c r="G263" i="5"/>
  <c r="I263" i="5"/>
  <c r="J263" i="5"/>
  <c r="K263" i="5"/>
  <c r="L263" i="5"/>
  <c r="C264" i="5"/>
  <c r="H264" i="5"/>
  <c r="C265" i="5"/>
  <c r="H265" i="5"/>
  <c r="C266" i="5"/>
  <c r="H266" i="5"/>
  <c r="C267" i="5"/>
  <c r="H267" i="5"/>
  <c r="C270" i="5"/>
  <c r="H270" i="5"/>
  <c r="D271" i="5"/>
  <c r="E271" i="5"/>
  <c r="F271" i="5"/>
  <c r="G271" i="5"/>
  <c r="I271" i="5"/>
  <c r="J271" i="5"/>
  <c r="K271" i="5"/>
  <c r="K269" i="5" s="1"/>
  <c r="L271" i="5"/>
  <c r="C272" i="5"/>
  <c r="H272" i="5"/>
  <c r="C273" i="5"/>
  <c r="H273" i="5"/>
  <c r="C274" i="5"/>
  <c r="H274" i="5"/>
  <c r="D275" i="5"/>
  <c r="E275" i="5"/>
  <c r="F275" i="5"/>
  <c r="G275" i="5"/>
  <c r="I275" i="5"/>
  <c r="J275" i="5"/>
  <c r="K275" i="5"/>
  <c r="L275" i="5"/>
  <c r="C276" i="5"/>
  <c r="H276" i="5"/>
  <c r="C277" i="5"/>
  <c r="H277" i="5"/>
  <c r="C278" i="5"/>
  <c r="H278" i="5"/>
  <c r="D279" i="5"/>
  <c r="E279" i="5"/>
  <c r="F279" i="5"/>
  <c r="G279" i="5"/>
  <c r="I279" i="5"/>
  <c r="J279" i="5"/>
  <c r="K279" i="5"/>
  <c r="L279" i="5"/>
  <c r="C280" i="5"/>
  <c r="H280" i="5"/>
  <c r="D281" i="5"/>
  <c r="E281" i="5"/>
  <c r="F281" i="5"/>
  <c r="G281" i="5"/>
  <c r="I281" i="5"/>
  <c r="J281" i="5"/>
  <c r="J287" i="5" s="1"/>
  <c r="K281" i="5"/>
  <c r="L281" i="5"/>
  <c r="C282" i="5"/>
  <c r="H282" i="5"/>
  <c r="C283" i="5"/>
  <c r="H283" i="5"/>
  <c r="D287" i="5"/>
  <c r="E287" i="5"/>
  <c r="D288" i="5"/>
  <c r="D286" i="5" s="1"/>
  <c r="E288" i="5"/>
  <c r="E286" i="5" s="1"/>
  <c r="F288" i="5"/>
  <c r="G288" i="5"/>
  <c r="I288" i="5"/>
  <c r="J288" i="5"/>
  <c r="K288" i="5"/>
  <c r="L288" i="5"/>
  <c r="C289" i="5"/>
  <c r="H289" i="5"/>
  <c r="C290" i="5"/>
  <c r="H290" i="5"/>
  <c r="C291" i="5"/>
  <c r="H291" i="5"/>
  <c r="C292" i="5"/>
  <c r="H292" i="5"/>
  <c r="C293" i="5"/>
  <c r="H293" i="5"/>
  <c r="C294" i="5"/>
  <c r="H294" i="5"/>
  <c r="C295" i="5"/>
  <c r="H295" i="5"/>
  <c r="C296" i="5"/>
  <c r="H296" i="5"/>
  <c r="H55" i="5" l="1"/>
  <c r="H271" i="5"/>
  <c r="E269" i="5"/>
  <c r="G258" i="5"/>
  <c r="J231" i="5"/>
  <c r="E231" i="5"/>
  <c r="H223" i="5"/>
  <c r="J204" i="5"/>
  <c r="F195" i="5"/>
  <c r="K187" i="5"/>
  <c r="F187" i="5"/>
  <c r="I174" i="5"/>
  <c r="K83" i="5"/>
  <c r="K287" i="5"/>
  <c r="K286" i="5" s="1"/>
  <c r="F287" i="5"/>
  <c r="F286" i="5" s="1"/>
  <c r="L287" i="5"/>
  <c r="H279" i="5"/>
  <c r="G287" i="5"/>
  <c r="G286" i="5" s="1"/>
  <c r="C151" i="5"/>
  <c r="H144" i="5"/>
  <c r="C141" i="5"/>
  <c r="H116" i="5"/>
  <c r="G83" i="5"/>
  <c r="C235" i="5"/>
  <c r="L231" i="5"/>
  <c r="L230" i="5" s="1"/>
  <c r="G231" i="5"/>
  <c r="F204" i="5"/>
  <c r="I84" i="5"/>
  <c r="E268" i="5"/>
  <c r="H165" i="5"/>
  <c r="H288" i="5"/>
  <c r="L286" i="5"/>
  <c r="C279" i="5"/>
  <c r="I269" i="5"/>
  <c r="C271" i="5"/>
  <c r="E258" i="5"/>
  <c r="E230" i="5" s="1"/>
  <c r="H235" i="5"/>
  <c r="L204" i="5"/>
  <c r="L195" i="5" s="1"/>
  <c r="C184" i="5"/>
  <c r="G174" i="5"/>
  <c r="G173" i="5" s="1"/>
  <c r="H151" i="5"/>
  <c r="H141" i="5"/>
  <c r="H136" i="5"/>
  <c r="C136" i="5"/>
  <c r="C122" i="5"/>
  <c r="C112" i="5"/>
  <c r="H103" i="5"/>
  <c r="H89" i="5"/>
  <c r="F76" i="5"/>
  <c r="L54" i="5"/>
  <c r="L53" i="5" s="1"/>
  <c r="G54" i="5"/>
  <c r="K27" i="5"/>
  <c r="K21" i="5" s="1"/>
  <c r="J21" i="5"/>
  <c r="C288" i="5"/>
  <c r="E83" i="5"/>
  <c r="G76" i="5"/>
  <c r="C76" i="5" s="1"/>
  <c r="D54" i="5"/>
  <c r="D53" i="5" s="1"/>
  <c r="H281" i="5"/>
  <c r="H275" i="5"/>
  <c r="L269" i="5"/>
  <c r="L268" i="5" s="1"/>
  <c r="G269" i="5"/>
  <c r="G268" i="5" s="1"/>
  <c r="C251" i="5"/>
  <c r="H246" i="5"/>
  <c r="C227" i="5"/>
  <c r="J195" i="5"/>
  <c r="I187" i="5"/>
  <c r="C179" i="5"/>
  <c r="K174" i="5"/>
  <c r="K173" i="5" s="1"/>
  <c r="C160" i="5"/>
  <c r="E130" i="5"/>
  <c r="H122" i="5"/>
  <c r="H112" i="5"/>
  <c r="J76" i="5"/>
  <c r="K54" i="5"/>
  <c r="F54" i="5"/>
  <c r="F53" i="5" s="1"/>
  <c r="H28" i="5"/>
  <c r="C263" i="5"/>
  <c r="H191" i="5"/>
  <c r="L76" i="5"/>
  <c r="H76" i="5" s="1"/>
  <c r="J286" i="5"/>
  <c r="C281" i="5"/>
  <c r="C275" i="5"/>
  <c r="K268" i="5"/>
  <c r="F269" i="5"/>
  <c r="F268" i="5" s="1"/>
  <c r="C246" i="5"/>
  <c r="K231" i="5"/>
  <c r="F231" i="5"/>
  <c r="F230" i="5" s="1"/>
  <c r="F194" i="5" s="1"/>
  <c r="I231" i="5"/>
  <c r="H216" i="5"/>
  <c r="C216" i="5"/>
  <c r="H198" i="5"/>
  <c r="H179" i="5"/>
  <c r="C116" i="5"/>
  <c r="H95" i="5"/>
  <c r="H80" i="5"/>
  <c r="D76" i="5"/>
  <c r="C58" i="5"/>
  <c r="J54" i="5"/>
  <c r="F27" i="5"/>
  <c r="C27" i="5" s="1"/>
  <c r="G230" i="5"/>
  <c r="I268" i="5"/>
  <c r="C67" i="5"/>
  <c r="G53" i="5"/>
  <c r="K230" i="5"/>
  <c r="F83" i="5"/>
  <c r="F75" i="5" s="1"/>
  <c r="C55" i="5"/>
  <c r="H22" i="5"/>
  <c r="H287" i="5" s="1"/>
  <c r="H286" i="5" s="1"/>
  <c r="I287" i="5"/>
  <c r="I286" i="5" s="1"/>
  <c r="J258" i="5"/>
  <c r="H227" i="5"/>
  <c r="K204" i="5"/>
  <c r="K195" i="5" s="1"/>
  <c r="K194" i="5" s="1"/>
  <c r="G204" i="5"/>
  <c r="G195" i="5"/>
  <c r="J187" i="5"/>
  <c r="H187" i="5" s="1"/>
  <c r="E187" i="5"/>
  <c r="C187" i="5" s="1"/>
  <c r="H184" i="5"/>
  <c r="L174" i="5"/>
  <c r="L173" i="5" s="1"/>
  <c r="H175" i="5"/>
  <c r="D174" i="5"/>
  <c r="C175" i="5"/>
  <c r="C165" i="5"/>
  <c r="H160" i="5"/>
  <c r="C144" i="5"/>
  <c r="F130" i="5"/>
  <c r="C103" i="5"/>
  <c r="C89" i="5"/>
  <c r="J83" i="5"/>
  <c r="J75" i="5" s="1"/>
  <c r="C80" i="5"/>
  <c r="K67" i="5"/>
  <c r="I54" i="5"/>
  <c r="J269" i="5"/>
  <c r="J268" i="5" s="1"/>
  <c r="C233" i="5"/>
  <c r="H205" i="5"/>
  <c r="D204" i="5"/>
  <c r="C205" i="5"/>
  <c r="I173" i="5"/>
  <c r="G130" i="5"/>
  <c r="D269" i="5"/>
  <c r="H259" i="5"/>
  <c r="I258" i="5"/>
  <c r="H258" i="5" s="1"/>
  <c r="H252" i="5"/>
  <c r="H251" i="5"/>
  <c r="C191" i="5"/>
  <c r="J173" i="5"/>
  <c r="K130" i="5"/>
  <c r="D130" i="5"/>
  <c r="I83" i="5"/>
  <c r="H84" i="5"/>
  <c r="D83" i="5"/>
  <c r="C77" i="5"/>
  <c r="C69" i="5"/>
  <c r="J53" i="5"/>
  <c r="E54" i="5"/>
  <c r="E53" i="5" s="1"/>
  <c r="H263" i="5"/>
  <c r="C259" i="5"/>
  <c r="C252" i="5"/>
  <c r="H233" i="5"/>
  <c r="D231" i="5"/>
  <c r="I204" i="5"/>
  <c r="E204" i="5"/>
  <c r="C198" i="5"/>
  <c r="D195" i="5"/>
  <c r="G187" i="5"/>
  <c r="F173" i="5"/>
  <c r="J130" i="5"/>
  <c r="C95" i="5"/>
  <c r="L83" i="5"/>
  <c r="H77" i="5"/>
  <c r="K76" i="5"/>
  <c r="E21" i="5"/>
  <c r="C22" i="5"/>
  <c r="I196" i="5"/>
  <c r="E196" i="5"/>
  <c r="I131" i="5"/>
  <c r="H192" i="5"/>
  <c r="H188" i="5"/>
  <c r="H166" i="5"/>
  <c r="C84" i="5"/>
  <c r="C192" i="5"/>
  <c r="C188" i="5"/>
  <c r="C166" i="5"/>
  <c r="C131" i="5"/>
  <c r="E75" i="5" l="1"/>
  <c r="C54" i="5"/>
  <c r="F284" i="5"/>
  <c r="H231" i="5"/>
  <c r="H27" i="5"/>
  <c r="J230" i="5"/>
  <c r="J284" i="5" s="1"/>
  <c r="L194" i="5"/>
  <c r="H173" i="5"/>
  <c r="F21" i="5"/>
  <c r="C287" i="5"/>
  <c r="C286" i="5" s="1"/>
  <c r="L75" i="5"/>
  <c r="L52" i="5" s="1"/>
  <c r="L51" i="5" s="1"/>
  <c r="L50" i="5" s="1"/>
  <c r="H204" i="5"/>
  <c r="K53" i="5"/>
  <c r="G194" i="5"/>
  <c r="C83" i="5"/>
  <c r="G75" i="5"/>
  <c r="G52" i="5" s="1"/>
  <c r="G51" i="5" s="1"/>
  <c r="C258" i="5"/>
  <c r="J52" i="5"/>
  <c r="I130" i="5"/>
  <c r="H131" i="5"/>
  <c r="E195" i="5"/>
  <c r="C231" i="5"/>
  <c r="D230" i="5"/>
  <c r="C230" i="5" s="1"/>
  <c r="H83" i="5"/>
  <c r="C204" i="5"/>
  <c r="H67" i="5"/>
  <c r="C174" i="5"/>
  <c r="D173" i="5"/>
  <c r="C173" i="5" s="1"/>
  <c r="I195" i="5"/>
  <c r="H196" i="5"/>
  <c r="C53" i="5"/>
  <c r="K75" i="5"/>
  <c r="E52" i="5"/>
  <c r="C130" i="5"/>
  <c r="H174" i="5"/>
  <c r="I53" i="5"/>
  <c r="H54" i="5"/>
  <c r="I230" i="5"/>
  <c r="H230" i="5" s="1"/>
  <c r="H269" i="5"/>
  <c r="C269" i="5"/>
  <c r="D268" i="5"/>
  <c r="F52" i="5"/>
  <c r="F51" i="5" s="1"/>
  <c r="D75" i="5"/>
  <c r="H268" i="5"/>
  <c r="C196" i="5"/>
  <c r="K284" i="5" l="1"/>
  <c r="K52" i="5"/>
  <c r="K51" i="5" s="1"/>
  <c r="K50" i="5" s="1"/>
  <c r="L285" i="5"/>
  <c r="G284" i="5"/>
  <c r="J194" i="5"/>
  <c r="J51" i="5" s="1"/>
  <c r="C75" i="5"/>
  <c r="L284" i="5"/>
  <c r="F50" i="5"/>
  <c r="F285" i="5"/>
  <c r="D52" i="5"/>
  <c r="E194" i="5"/>
  <c r="E284" i="5"/>
  <c r="C268" i="5"/>
  <c r="D284" i="5"/>
  <c r="E51" i="5"/>
  <c r="G50" i="5"/>
  <c r="G285" i="5"/>
  <c r="H53" i="5"/>
  <c r="I194" i="5"/>
  <c r="H195" i="5"/>
  <c r="C195" i="5"/>
  <c r="H130" i="5"/>
  <c r="I75" i="5"/>
  <c r="H75" i="5" s="1"/>
  <c r="D194" i="5"/>
  <c r="C194" i="5" s="1"/>
  <c r="K285" i="5" l="1"/>
  <c r="J50" i="5"/>
  <c r="J285" i="5"/>
  <c r="H194" i="5"/>
  <c r="I284" i="5"/>
  <c r="I52" i="5"/>
  <c r="I51" i="5" s="1"/>
  <c r="H284" i="5"/>
  <c r="E285" i="5"/>
  <c r="E50" i="5"/>
  <c r="C284" i="5"/>
  <c r="D51" i="5"/>
  <c r="C52" i="5"/>
  <c r="H52" i="5" l="1"/>
  <c r="D50" i="5"/>
  <c r="C51" i="5"/>
  <c r="H51" i="5"/>
  <c r="I25" i="5"/>
  <c r="I50" i="5"/>
  <c r="H50" i="5" s="1"/>
  <c r="H25" i="5" l="1"/>
  <c r="I21" i="5"/>
  <c r="H21" i="5" s="1"/>
  <c r="D25" i="5"/>
  <c r="C50" i="5"/>
  <c r="I285" i="5"/>
  <c r="H285" i="5" s="1"/>
  <c r="C25" i="5" l="1"/>
  <c r="D21" i="5"/>
  <c r="C21" i="5" s="1"/>
  <c r="D285" i="5"/>
  <c r="C285" i="5" s="1"/>
  <c r="D22" i="4" l="1"/>
  <c r="E22" i="4"/>
  <c r="F22" i="4"/>
  <c r="G22" i="4"/>
  <c r="G287" i="4" s="1"/>
  <c r="I22" i="4"/>
  <c r="J22" i="4"/>
  <c r="K22" i="4"/>
  <c r="L22" i="4"/>
  <c r="L287" i="4" s="1"/>
  <c r="L286" i="4" s="1"/>
  <c r="C23" i="4"/>
  <c r="H23" i="4"/>
  <c r="C24" i="4"/>
  <c r="H24" i="4"/>
  <c r="C26" i="4"/>
  <c r="H26" i="4"/>
  <c r="F28" i="4"/>
  <c r="C28" i="4" s="1"/>
  <c r="K28" i="4"/>
  <c r="H28" i="4" s="1"/>
  <c r="C29" i="4"/>
  <c r="H29" i="4"/>
  <c r="C30" i="4"/>
  <c r="H30" i="4"/>
  <c r="C31" i="4"/>
  <c r="H31" i="4"/>
  <c r="F32" i="4"/>
  <c r="C32" i="4" s="1"/>
  <c r="K32" i="4"/>
  <c r="H32" i="4" s="1"/>
  <c r="C33" i="4"/>
  <c r="H33" i="4"/>
  <c r="F34" i="4"/>
  <c r="C34" i="4" s="1"/>
  <c r="K34" i="4"/>
  <c r="H34" i="4" s="1"/>
  <c r="C35" i="4"/>
  <c r="H35" i="4"/>
  <c r="C36" i="4"/>
  <c r="H36" i="4"/>
  <c r="F37" i="4"/>
  <c r="C37" i="4" s="1"/>
  <c r="K37" i="4"/>
  <c r="H37" i="4" s="1"/>
  <c r="C38" i="4"/>
  <c r="H38" i="4"/>
  <c r="C39" i="4"/>
  <c r="H39" i="4"/>
  <c r="C40" i="4"/>
  <c r="H40" i="4"/>
  <c r="C41" i="4"/>
  <c r="H41" i="4"/>
  <c r="C42" i="4"/>
  <c r="H42" i="4"/>
  <c r="D43" i="4"/>
  <c r="C43" i="4" s="1"/>
  <c r="E43" i="4"/>
  <c r="E21" i="4" s="1"/>
  <c r="F43" i="4"/>
  <c r="I43" i="4"/>
  <c r="J43" i="4"/>
  <c r="K43" i="4"/>
  <c r="C44" i="4"/>
  <c r="H44" i="4"/>
  <c r="G45" i="4"/>
  <c r="L45" i="4"/>
  <c r="C46" i="4"/>
  <c r="H46" i="4"/>
  <c r="C47" i="4"/>
  <c r="H47" i="4"/>
  <c r="D55" i="4"/>
  <c r="E55" i="4"/>
  <c r="F55" i="4"/>
  <c r="G55" i="4"/>
  <c r="I55" i="4"/>
  <c r="J55" i="4"/>
  <c r="J54" i="4" s="1"/>
  <c r="K55" i="4"/>
  <c r="L55" i="4"/>
  <c r="C56" i="4"/>
  <c r="H56" i="4"/>
  <c r="C57" i="4"/>
  <c r="H57" i="4"/>
  <c r="D58" i="4"/>
  <c r="E58" i="4"/>
  <c r="F58" i="4"/>
  <c r="G58" i="4"/>
  <c r="G54" i="4" s="1"/>
  <c r="I58" i="4"/>
  <c r="J58" i="4"/>
  <c r="K58" i="4"/>
  <c r="K54" i="4" s="1"/>
  <c r="L58" i="4"/>
  <c r="L54" i="4" s="1"/>
  <c r="C59" i="4"/>
  <c r="H59" i="4"/>
  <c r="C60" i="4"/>
  <c r="H60" i="4"/>
  <c r="C61" i="4"/>
  <c r="H61" i="4"/>
  <c r="C62" i="4"/>
  <c r="H62" i="4"/>
  <c r="C63" i="4"/>
  <c r="H63" i="4"/>
  <c r="C64" i="4"/>
  <c r="H64" i="4"/>
  <c r="C65" i="4"/>
  <c r="H65" i="4"/>
  <c r="C66" i="4"/>
  <c r="H66" i="4"/>
  <c r="C68" i="4"/>
  <c r="H68" i="4"/>
  <c r="D69" i="4"/>
  <c r="E69" i="4"/>
  <c r="E67" i="4" s="1"/>
  <c r="F69" i="4"/>
  <c r="F67" i="4" s="1"/>
  <c r="G69" i="4"/>
  <c r="G67" i="4" s="1"/>
  <c r="I69" i="4"/>
  <c r="I67" i="4" s="1"/>
  <c r="J69" i="4"/>
  <c r="J67" i="4" s="1"/>
  <c r="K69" i="4"/>
  <c r="K67" i="4" s="1"/>
  <c r="L69" i="4"/>
  <c r="C70" i="4"/>
  <c r="H70" i="4"/>
  <c r="C71" i="4"/>
  <c r="H71" i="4"/>
  <c r="C72" i="4"/>
  <c r="H72" i="4"/>
  <c r="C73" i="4"/>
  <c r="H73" i="4"/>
  <c r="C74" i="4"/>
  <c r="H74" i="4"/>
  <c r="D77" i="4"/>
  <c r="E77" i="4"/>
  <c r="F77" i="4"/>
  <c r="G77" i="4"/>
  <c r="I77" i="4"/>
  <c r="J77" i="4"/>
  <c r="K77" i="4"/>
  <c r="L77" i="4"/>
  <c r="C78" i="4"/>
  <c r="H78" i="4"/>
  <c r="C79" i="4"/>
  <c r="H79" i="4"/>
  <c r="D80" i="4"/>
  <c r="E80" i="4"/>
  <c r="F80" i="4"/>
  <c r="F76" i="4" s="1"/>
  <c r="G80" i="4"/>
  <c r="I80" i="4"/>
  <c r="J80" i="4"/>
  <c r="K80" i="4"/>
  <c r="L80" i="4"/>
  <c r="C81" i="4"/>
  <c r="H81" i="4"/>
  <c r="C82" i="4"/>
  <c r="H82" i="4"/>
  <c r="D84" i="4"/>
  <c r="E84" i="4"/>
  <c r="F84" i="4"/>
  <c r="G84" i="4"/>
  <c r="I84" i="4"/>
  <c r="J84" i="4"/>
  <c r="K84" i="4"/>
  <c r="L84" i="4"/>
  <c r="C85" i="4"/>
  <c r="H85" i="4"/>
  <c r="C86" i="4"/>
  <c r="H86" i="4"/>
  <c r="C87" i="4"/>
  <c r="H87" i="4"/>
  <c r="C88" i="4"/>
  <c r="H88" i="4"/>
  <c r="D89" i="4"/>
  <c r="C89" i="4" s="1"/>
  <c r="E89" i="4"/>
  <c r="F89" i="4"/>
  <c r="G89" i="4"/>
  <c r="I89" i="4"/>
  <c r="J89" i="4"/>
  <c r="K89" i="4"/>
  <c r="L89" i="4"/>
  <c r="C90" i="4"/>
  <c r="H90" i="4"/>
  <c r="C91" i="4"/>
  <c r="H91" i="4"/>
  <c r="C92" i="4"/>
  <c r="H92" i="4"/>
  <c r="C93" i="4"/>
  <c r="H93" i="4"/>
  <c r="C94" i="4"/>
  <c r="H94" i="4"/>
  <c r="D95" i="4"/>
  <c r="E95" i="4"/>
  <c r="F95" i="4"/>
  <c r="G95" i="4"/>
  <c r="I95" i="4"/>
  <c r="J95" i="4"/>
  <c r="K95" i="4"/>
  <c r="L95" i="4"/>
  <c r="C96" i="4"/>
  <c r="H96" i="4"/>
  <c r="C97" i="4"/>
  <c r="H97" i="4"/>
  <c r="C98" i="4"/>
  <c r="H98" i="4"/>
  <c r="C99" i="4"/>
  <c r="H99" i="4"/>
  <c r="C100" i="4"/>
  <c r="H100" i="4"/>
  <c r="C101" i="4"/>
  <c r="H101" i="4"/>
  <c r="C102" i="4"/>
  <c r="H102" i="4"/>
  <c r="D103" i="4"/>
  <c r="E103" i="4"/>
  <c r="F103" i="4"/>
  <c r="G103" i="4"/>
  <c r="I103" i="4"/>
  <c r="J103" i="4"/>
  <c r="K103" i="4"/>
  <c r="L103" i="4"/>
  <c r="C104" i="4"/>
  <c r="H104" i="4"/>
  <c r="C105" i="4"/>
  <c r="H105" i="4"/>
  <c r="C106" i="4"/>
  <c r="H106" i="4"/>
  <c r="C107" i="4"/>
  <c r="H107" i="4"/>
  <c r="C108" i="4"/>
  <c r="H108" i="4"/>
  <c r="C109" i="4"/>
  <c r="H109" i="4"/>
  <c r="C110" i="4"/>
  <c r="H110" i="4"/>
  <c r="C111" i="4"/>
  <c r="H111" i="4"/>
  <c r="D112" i="4"/>
  <c r="C112" i="4" s="1"/>
  <c r="E112" i="4"/>
  <c r="F112" i="4"/>
  <c r="G112" i="4"/>
  <c r="I112" i="4"/>
  <c r="J112" i="4"/>
  <c r="K112" i="4"/>
  <c r="L112" i="4"/>
  <c r="C113" i="4"/>
  <c r="H113" i="4"/>
  <c r="C114" i="4"/>
  <c r="H114" i="4"/>
  <c r="C115" i="4"/>
  <c r="H115" i="4"/>
  <c r="D116" i="4"/>
  <c r="E116" i="4"/>
  <c r="F116" i="4"/>
  <c r="G116" i="4"/>
  <c r="I116" i="4"/>
  <c r="J116" i="4"/>
  <c r="K116" i="4"/>
  <c r="L116" i="4"/>
  <c r="C117" i="4"/>
  <c r="H117" i="4"/>
  <c r="C118" i="4"/>
  <c r="H118" i="4"/>
  <c r="C119" i="4"/>
  <c r="H119" i="4"/>
  <c r="C120" i="4"/>
  <c r="H120" i="4"/>
  <c r="C121" i="4"/>
  <c r="H121" i="4"/>
  <c r="D122" i="4"/>
  <c r="E122" i="4"/>
  <c r="F122" i="4"/>
  <c r="G122" i="4"/>
  <c r="I122" i="4"/>
  <c r="J122" i="4"/>
  <c r="K122" i="4"/>
  <c r="L122" i="4"/>
  <c r="C123" i="4"/>
  <c r="H123" i="4"/>
  <c r="C124" i="4"/>
  <c r="H124" i="4"/>
  <c r="C125" i="4"/>
  <c r="H125" i="4"/>
  <c r="C126" i="4"/>
  <c r="H126" i="4"/>
  <c r="C127" i="4"/>
  <c r="H127" i="4"/>
  <c r="D128" i="4"/>
  <c r="E128" i="4"/>
  <c r="F128" i="4"/>
  <c r="G128" i="4"/>
  <c r="I128" i="4"/>
  <c r="J128" i="4"/>
  <c r="K128" i="4"/>
  <c r="L128" i="4"/>
  <c r="C129" i="4"/>
  <c r="C128" i="4" s="1"/>
  <c r="H129" i="4"/>
  <c r="H128" i="4" s="1"/>
  <c r="D131" i="4"/>
  <c r="E131" i="4"/>
  <c r="F131" i="4"/>
  <c r="G131" i="4"/>
  <c r="I131" i="4"/>
  <c r="J131" i="4"/>
  <c r="K131" i="4"/>
  <c r="L131" i="4"/>
  <c r="C132" i="4"/>
  <c r="H132" i="4"/>
  <c r="C133" i="4"/>
  <c r="H133" i="4"/>
  <c r="C134" i="4"/>
  <c r="H134" i="4"/>
  <c r="C135" i="4"/>
  <c r="H135" i="4"/>
  <c r="D136" i="4"/>
  <c r="E136" i="4"/>
  <c r="F136" i="4"/>
  <c r="G136" i="4"/>
  <c r="I136" i="4"/>
  <c r="J136" i="4"/>
  <c r="K136" i="4"/>
  <c r="L136" i="4"/>
  <c r="C137" i="4"/>
  <c r="H137" i="4"/>
  <c r="C138" i="4"/>
  <c r="H138" i="4"/>
  <c r="C139" i="4"/>
  <c r="H139" i="4"/>
  <c r="C140" i="4"/>
  <c r="H140" i="4"/>
  <c r="D141" i="4"/>
  <c r="E141" i="4"/>
  <c r="F141" i="4"/>
  <c r="G141" i="4"/>
  <c r="I141" i="4"/>
  <c r="J141" i="4"/>
  <c r="K141" i="4"/>
  <c r="L141" i="4"/>
  <c r="C142" i="4"/>
  <c r="H142" i="4"/>
  <c r="C143" i="4"/>
  <c r="H143" i="4"/>
  <c r="D144" i="4"/>
  <c r="E144" i="4"/>
  <c r="F144" i="4"/>
  <c r="G144" i="4"/>
  <c r="I144" i="4"/>
  <c r="J144" i="4"/>
  <c r="K144" i="4"/>
  <c r="L144" i="4"/>
  <c r="C145" i="4"/>
  <c r="H145" i="4"/>
  <c r="C146" i="4"/>
  <c r="H146" i="4"/>
  <c r="C147" i="4"/>
  <c r="H147" i="4"/>
  <c r="C148" i="4"/>
  <c r="H148" i="4"/>
  <c r="C149" i="4"/>
  <c r="H149" i="4"/>
  <c r="C150" i="4"/>
  <c r="H150" i="4"/>
  <c r="D151" i="4"/>
  <c r="E151" i="4"/>
  <c r="F151" i="4"/>
  <c r="G151" i="4"/>
  <c r="I151" i="4"/>
  <c r="J151" i="4"/>
  <c r="K151" i="4"/>
  <c r="L151" i="4"/>
  <c r="C152" i="4"/>
  <c r="H152" i="4"/>
  <c r="C153" i="4"/>
  <c r="H153" i="4"/>
  <c r="C154" i="4"/>
  <c r="H154" i="4"/>
  <c r="C155" i="4"/>
  <c r="H155" i="4"/>
  <c r="C156" i="4"/>
  <c r="H156" i="4"/>
  <c r="C157" i="4"/>
  <c r="H157" i="4"/>
  <c r="C158" i="4"/>
  <c r="H158" i="4"/>
  <c r="C159" i="4"/>
  <c r="H159" i="4"/>
  <c r="D160" i="4"/>
  <c r="E160" i="4"/>
  <c r="F160" i="4"/>
  <c r="G160" i="4"/>
  <c r="I160" i="4"/>
  <c r="J160" i="4"/>
  <c r="K160" i="4"/>
  <c r="L160" i="4"/>
  <c r="C161" i="4"/>
  <c r="H161" i="4"/>
  <c r="C162" i="4"/>
  <c r="H162" i="4"/>
  <c r="C163" i="4"/>
  <c r="H163" i="4"/>
  <c r="C164" i="4"/>
  <c r="H164" i="4"/>
  <c r="I165" i="4"/>
  <c r="D166" i="4"/>
  <c r="D165" i="4" s="1"/>
  <c r="E166" i="4"/>
  <c r="E165" i="4" s="1"/>
  <c r="F166" i="4"/>
  <c r="G166" i="4"/>
  <c r="G165" i="4" s="1"/>
  <c r="I166" i="4"/>
  <c r="J166" i="4"/>
  <c r="K166" i="4"/>
  <c r="K165" i="4" s="1"/>
  <c r="L166" i="4"/>
  <c r="L165" i="4" s="1"/>
  <c r="C167" i="4"/>
  <c r="H167" i="4"/>
  <c r="C168" i="4"/>
  <c r="H168" i="4"/>
  <c r="C169" i="4"/>
  <c r="H169" i="4"/>
  <c r="C170" i="4"/>
  <c r="H170" i="4"/>
  <c r="C171" i="4"/>
  <c r="H171" i="4"/>
  <c r="C172" i="4"/>
  <c r="H172" i="4"/>
  <c r="D175" i="4"/>
  <c r="E175" i="4"/>
  <c r="F175" i="4"/>
  <c r="G175" i="4"/>
  <c r="G174" i="4" s="1"/>
  <c r="G173" i="4" s="1"/>
  <c r="I175" i="4"/>
  <c r="J175" i="4"/>
  <c r="K175" i="4"/>
  <c r="L175" i="4"/>
  <c r="C176" i="4"/>
  <c r="H176" i="4"/>
  <c r="C177" i="4"/>
  <c r="H177" i="4"/>
  <c r="C178" i="4"/>
  <c r="H178" i="4"/>
  <c r="D179" i="4"/>
  <c r="E179" i="4"/>
  <c r="F179" i="4"/>
  <c r="G179" i="4"/>
  <c r="I179" i="4"/>
  <c r="J179" i="4"/>
  <c r="K179" i="4"/>
  <c r="K174" i="4" s="1"/>
  <c r="L179" i="4"/>
  <c r="C180" i="4"/>
  <c r="H180" i="4"/>
  <c r="C181" i="4"/>
  <c r="H181" i="4"/>
  <c r="C182" i="4"/>
  <c r="H182" i="4"/>
  <c r="C183" i="4"/>
  <c r="H183" i="4"/>
  <c r="D184" i="4"/>
  <c r="E184" i="4"/>
  <c r="F184" i="4"/>
  <c r="G184" i="4"/>
  <c r="I184" i="4"/>
  <c r="J184" i="4"/>
  <c r="K184" i="4"/>
  <c r="L184" i="4"/>
  <c r="C185" i="4"/>
  <c r="H185" i="4"/>
  <c r="C186" i="4"/>
  <c r="H186" i="4"/>
  <c r="D188" i="4"/>
  <c r="E188" i="4"/>
  <c r="F188" i="4"/>
  <c r="G188" i="4"/>
  <c r="I188" i="4"/>
  <c r="J188" i="4"/>
  <c r="J187" i="4" s="1"/>
  <c r="K188" i="4"/>
  <c r="L188" i="4"/>
  <c r="C189" i="4"/>
  <c r="H189" i="4"/>
  <c r="C190" i="4"/>
  <c r="H190" i="4"/>
  <c r="J191" i="4"/>
  <c r="D192" i="4"/>
  <c r="D191" i="4" s="1"/>
  <c r="E192" i="4"/>
  <c r="E191" i="4" s="1"/>
  <c r="F192" i="4"/>
  <c r="F191" i="4" s="1"/>
  <c r="G192" i="4"/>
  <c r="G191" i="4" s="1"/>
  <c r="I192" i="4"/>
  <c r="I191" i="4" s="1"/>
  <c r="J192" i="4"/>
  <c r="K192" i="4"/>
  <c r="K191" i="4" s="1"/>
  <c r="L192" i="4"/>
  <c r="L191" i="4" s="1"/>
  <c r="C193" i="4"/>
  <c r="H193" i="4"/>
  <c r="C197" i="4"/>
  <c r="H197" i="4"/>
  <c r="D198" i="4"/>
  <c r="D196" i="4" s="1"/>
  <c r="E198" i="4"/>
  <c r="E196" i="4" s="1"/>
  <c r="F198" i="4"/>
  <c r="G198" i="4"/>
  <c r="G196" i="4" s="1"/>
  <c r="I198" i="4"/>
  <c r="I196" i="4" s="1"/>
  <c r="J198" i="4"/>
  <c r="K198" i="4"/>
  <c r="K196" i="4" s="1"/>
  <c r="L198" i="4"/>
  <c r="L196" i="4" s="1"/>
  <c r="C199" i="4"/>
  <c r="H199" i="4"/>
  <c r="C200" i="4"/>
  <c r="H200" i="4"/>
  <c r="C201" i="4"/>
  <c r="H201" i="4"/>
  <c r="C202" i="4"/>
  <c r="H202" i="4"/>
  <c r="C203" i="4"/>
  <c r="H203" i="4"/>
  <c r="D205" i="4"/>
  <c r="E205" i="4"/>
  <c r="F205" i="4"/>
  <c r="G205" i="4"/>
  <c r="I205" i="4"/>
  <c r="J205" i="4"/>
  <c r="K205" i="4"/>
  <c r="L205" i="4"/>
  <c r="C206" i="4"/>
  <c r="H206" i="4"/>
  <c r="C207" i="4"/>
  <c r="H207" i="4"/>
  <c r="C208" i="4"/>
  <c r="H208" i="4"/>
  <c r="C209" i="4"/>
  <c r="H209" i="4"/>
  <c r="C210" i="4"/>
  <c r="H210" i="4"/>
  <c r="C211" i="4"/>
  <c r="H211" i="4"/>
  <c r="C212" i="4"/>
  <c r="H212" i="4"/>
  <c r="C213" i="4"/>
  <c r="H213" i="4"/>
  <c r="C214" i="4"/>
  <c r="H214" i="4"/>
  <c r="C215" i="4"/>
  <c r="H215" i="4"/>
  <c r="D216" i="4"/>
  <c r="E216" i="4"/>
  <c r="F216" i="4"/>
  <c r="G216" i="4"/>
  <c r="I216" i="4"/>
  <c r="J216" i="4"/>
  <c r="K216" i="4"/>
  <c r="L216" i="4"/>
  <c r="C217" i="4"/>
  <c r="H217" i="4"/>
  <c r="C218" i="4"/>
  <c r="H218" i="4"/>
  <c r="C219" i="4"/>
  <c r="H219" i="4"/>
  <c r="C220" i="4"/>
  <c r="H220" i="4"/>
  <c r="C221" i="4"/>
  <c r="H221" i="4"/>
  <c r="C222" i="4"/>
  <c r="H222" i="4"/>
  <c r="C223" i="4"/>
  <c r="H223" i="4"/>
  <c r="C224" i="4"/>
  <c r="H224" i="4"/>
  <c r="C225" i="4"/>
  <c r="H225" i="4"/>
  <c r="C226" i="4"/>
  <c r="H226" i="4"/>
  <c r="D227" i="4"/>
  <c r="E227" i="4"/>
  <c r="F227" i="4"/>
  <c r="G227" i="4"/>
  <c r="I227" i="4"/>
  <c r="J227" i="4"/>
  <c r="K227" i="4"/>
  <c r="L227" i="4"/>
  <c r="C228" i="4"/>
  <c r="H228" i="4"/>
  <c r="C229" i="4"/>
  <c r="H229" i="4"/>
  <c r="C232" i="4"/>
  <c r="H232" i="4"/>
  <c r="D233" i="4"/>
  <c r="E233" i="4"/>
  <c r="F233" i="4"/>
  <c r="G233" i="4"/>
  <c r="I233" i="4"/>
  <c r="J233" i="4"/>
  <c r="K233" i="4"/>
  <c r="L233" i="4"/>
  <c r="C234" i="4"/>
  <c r="H234" i="4"/>
  <c r="D235" i="4"/>
  <c r="E235" i="4"/>
  <c r="F235" i="4"/>
  <c r="G235" i="4"/>
  <c r="I235" i="4"/>
  <c r="J235" i="4"/>
  <c r="K235" i="4"/>
  <c r="L235" i="4"/>
  <c r="C236" i="4"/>
  <c r="H236" i="4"/>
  <c r="C237" i="4"/>
  <c r="H237" i="4"/>
  <c r="D238" i="4"/>
  <c r="E238" i="4"/>
  <c r="F238" i="4"/>
  <c r="G238" i="4"/>
  <c r="I238" i="4"/>
  <c r="J238" i="4"/>
  <c r="H238" i="4" s="1"/>
  <c r="K238" i="4"/>
  <c r="L238" i="4"/>
  <c r="C239" i="4"/>
  <c r="H239" i="4"/>
  <c r="C240" i="4"/>
  <c r="H240" i="4"/>
  <c r="C241" i="4"/>
  <c r="H241" i="4"/>
  <c r="C242" i="4"/>
  <c r="H242" i="4"/>
  <c r="C243" i="4"/>
  <c r="H243" i="4"/>
  <c r="C244" i="4"/>
  <c r="H244" i="4"/>
  <c r="C245" i="4"/>
  <c r="H245" i="4"/>
  <c r="D246" i="4"/>
  <c r="E246" i="4"/>
  <c r="F246" i="4"/>
  <c r="G246" i="4"/>
  <c r="I246" i="4"/>
  <c r="J246" i="4"/>
  <c r="K246" i="4"/>
  <c r="L246" i="4"/>
  <c r="C247" i="4"/>
  <c r="H247" i="4"/>
  <c r="C248" i="4"/>
  <c r="H248" i="4"/>
  <c r="C249" i="4"/>
  <c r="H249" i="4"/>
  <c r="C250" i="4"/>
  <c r="H250" i="4"/>
  <c r="D252" i="4"/>
  <c r="E252" i="4"/>
  <c r="E251" i="4" s="1"/>
  <c r="F252" i="4"/>
  <c r="F251" i="4" s="1"/>
  <c r="G252" i="4"/>
  <c r="G251" i="4" s="1"/>
  <c r="I252" i="4"/>
  <c r="I251" i="4" s="1"/>
  <c r="J252" i="4"/>
  <c r="J251" i="4" s="1"/>
  <c r="K252" i="4"/>
  <c r="K251" i="4" s="1"/>
  <c r="L252" i="4"/>
  <c r="L251" i="4" s="1"/>
  <c r="C253" i="4"/>
  <c r="H253" i="4"/>
  <c r="C254" i="4"/>
  <c r="H254" i="4"/>
  <c r="C255" i="4"/>
  <c r="H255" i="4"/>
  <c r="C256" i="4"/>
  <c r="H256" i="4"/>
  <c r="C257" i="4"/>
  <c r="H257" i="4"/>
  <c r="D259" i="4"/>
  <c r="E259" i="4"/>
  <c r="F259" i="4"/>
  <c r="G259" i="4"/>
  <c r="I259" i="4"/>
  <c r="J259" i="4"/>
  <c r="K259" i="4"/>
  <c r="L259" i="4"/>
  <c r="C260" i="4"/>
  <c r="H260" i="4"/>
  <c r="C261" i="4"/>
  <c r="H261" i="4"/>
  <c r="C262" i="4"/>
  <c r="H262" i="4"/>
  <c r="D263" i="4"/>
  <c r="E263" i="4"/>
  <c r="F263" i="4"/>
  <c r="G263" i="4"/>
  <c r="I263" i="4"/>
  <c r="J263" i="4"/>
  <c r="J258" i="4" s="1"/>
  <c r="K263" i="4"/>
  <c r="L263" i="4"/>
  <c r="C264" i="4"/>
  <c r="H264" i="4"/>
  <c r="C265" i="4"/>
  <c r="H265" i="4"/>
  <c r="C266" i="4"/>
  <c r="H266" i="4"/>
  <c r="C267" i="4"/>
  <c r="H267" i="4"/>
  <c r="C270" i="4"/>
  <c r="H270" i="4"/>
  <c r="D271" i="4"/>
  <c r="E271" i="4"/>
  <c r="F271" i="4"/>
  <c r="G271" i="4"/>
  <c r="G269" i="4" s="1"/>
  <c r="I271" i="4"/>
  <c r="J271" i="4"/>
  <c r="K271" i="4"/>
  <c r="L271" i="4"/>
  <c r="C272" i="4"/>
  <c r="H272" i="4"/>
  <c r="C273" i="4"/>
  <c r="H273" i="4"/>
  <c r="C274" i="4"/>
  <c r="H274" i="4"/>
  <c r="D275" i="4"/>
  <c r="E275" i="4"/>
  <c r="F275" i="4"/>
  <c r="G275" i="4"/>
  <c r="I275" i="4"/>
  <c r="J275" i="4"/>
  <c r="K275" i="4"/>
  <c r="L275" i="4"/>
  <c r="C276" i="4"/>
  <c r="H276" i="4"/>
  <c r="C277" i="4"/>
  <c r="H277" i="4"/>
  <c r="C278" i="4"/>
  <c r="H278" i="4"/>
  <c r="D279" i="4"/>
  <c r="E279" i="4"/>
  <c r="F279" i="4"/>
  <c r="G279" i="4"/>
  <c r="I279" i="4"/>
  <c r="J279" i="4"/>
  <c r="K279" i="4"/>
  <c r="L279" i="4"/>
  <c r="C280" i="4"/>
  <c r="H280" i="4"/>
  <c r="D281" i="4"/>
  <c r="E281" i="4"/>
  <c r="F281" i="4"/>
  <c r="G281" i="4"/>
  <c r="I281" i="4"/>
  <c r="J281" i="4"/>
  <c r="K281" i="4"/>
  <c r="K287" i="4" s="1"/>
  <c r="L281" i="4"/>
  <c r="C282" i="4"/>
  <c r="H282" i="4"/>
  <c r="C283" i="4"/>
  <c r="H283" i="4"/>
  <c r="D287" i="4"/>
  <c r="E287" i="4"/>
  <c r="I287" i="4"/>
  <c r="D288" i="4"/>
  <c r="E288" i="4"/>
  <c r="F288" i="4"/>
  <c r="G288" i="4"/>
  <c r="I288" i="4"/>
  <c r="J288" i="4"/>
  <c r="K288" i="4"/>
  <c r="L288" i="4"/>
  <c r="C289" i="4"/>
  <c r="H289" i="4"/>
  <c r="C290" i="4"/>
  <c r="H290" i="4"/>
  <c r="C291" i="4"/>
  <c r="H291" i="4"/>
  <c r="C292" i="4"/>
  <c r="H292" i="4"/>
  <c r="C293" i="4"/>
  <c r="H293" i="4"/>
  <c r="C294" i="4"/>
  <c r="H294" i="4"/>
  <c r="C295" i="4"/>
  <c r="H295" i="4"/>
  <c r="C296" i="4"/>
  <c r="H296" i="4"/>
  <c r="D22" i="3"/>
  <c r="E22" i="3"/>
  <c r="E287" i="3" s="1"/>
  <c r="F22" i="3"/>
  <c r="G22" i="3"/>
  <c r="I22" i="3"/>
  <c r="J22" i="3"/>
  <c r="J287" i="3" s="1"/>
  <c r="K22" i="3"/>
  <c r="L22" i="3"/>
  <c r="C23" i="3"/>
  <c r="H23" i="3"/>
  <c r="C24" i="3"/>
  <c r="H24" i="3"/>
  <c r="C25" i="3"/>
  <c r="C26" i="3"/>
  <c r="H26" i="3"/>
  <c r="F28" i="3"/>
  <c r="K28" i="3"/>
  <c r="C29" i="3"/>
  <c r="H29" i="3"/>
  <c r="C30" i="3"/>
  <c r="H30" i="3"/>
  <c r="C31" i="3"/>
  <c r="H31" i="3"/>
  <c r="F32" i="3"/>
  <c r="C32" i="3" s="1"/>
  <c r="K32" i="3"/>
  <c r="H32" i="3" s="1"/>
  <c r="C33" i="3"/>
  <c r="H33" i="3"/>
  <c r="F34" i="3"/>
  <c r="C34" i="3" s="1"/>
  <c r="K34" i="3"/>
  <c r="H34" i="3" s="1"/>
  <c r="C35" i="3"/>
  <c r="H35" i="3"/>
  <c r="C36" i="3"/>
  <c r="H36" i="3"/>
  <c r="F37" i="3"/>
  <c r="C37" i="3" s="1"/>
  <c r="K37" i="3"/>
  <c r="H37" i="3" s="1"/>
  <c r="C38" i="3"/>
  <c r="H38" i="3"/>
  <c r="C39" i="3"/>
  <c r="H39" i="3"/>
  <c r="C40" i="3"/>
  <c r="H40" i="3"/>
  <c r="C41" i="3"/>
  <c r="H41" i="3"/>
  <c r="C42" i="3"/>
  <c r="H42" i="3"/>
  <c r="D43" i="3"/>
  <c r="E43" i="3"/>
  <c r="F43" i="3"/>
  <c r="I43" i="3"/>
  <c r="J43" i="3"/>
  <c r="K43" i="3"/>
  <c r="C44" i="3"/>
  <c r="H44" i="3"/>
  <c r="G45" i="3"/>
  <c r="C45" i="3" s="1"/>
  <c r="L45" i="3"/>
  <c r="H45" i="3" s="1"/>
  <c r="C46" i="3"/>
  <c r="H46" i="3"/>
  <c r="C47" i="3"/>
  <c r="H47" i="3"/>
  <c r="D55" i="3"/>
  <c r="E55" i="3"/>
  <c r="F55" i="3"/>
  <c r="G55" i="3"/>
  <c r="I55" i="3"/>
  <c r="J55" i="3"/>
  <c r="J54" i="3" s="1"/>
  <c r="L55" i="3"/>
  <c r="C56" i="3"/>
  <c r="H56" i="3"/>
  <c r="K55" i="3"/>
  <c r="C57" i="3"/>
  <c r="H57" i="3"/>
  <c r="D58" i="3"/>
  <c r="D54" i="3" s="1"/>
  <c r="E58" i="3"/>
  <c r="F58" i="3"/>
  <c r="G58" i="3"/>
  <c r="J58" i="3"/>
  <c r="L58" i="3"/>
  <c r="L54" i="3" s="1"/>
  <c r="C59" i="3"/>
  <c r="C60" i="3"/>
  <c r="H60" i="3"/>
  <c r="C61" i="3"/>
  <c r="H61" i="3"/>
  <c r="C62" i="3"/>
  <c r="C63" i="3"/>
  <c r="H63" i="3"/>
  <c r="C64" i="3"/>
  <c r="H64" i="3"/>
  <c r="C65" i="3"/>
  <c r="H65" i="3"/>
  <c r="C66" i="3"/>
  <c r="C68" i="3"/>
  <c r="H68" i="3"/>
  <c r="D69" i="3"/>
  <c r="D67" i="3" s="1"/>
  <c r="E69" i="3"/>
  <c r="E67" i="3" s="1"/>
  <c r="F69" i="3"/>
  <c r="F67" i="3" s="1"/>
  <c r="G69" i="3"/>
  <c r="G67" i="3" s="1"/>
  <c r="J69" i="3"/>
  <c r="J67" i="3" s="1"/>
  <c r="L69" i="3"/>
  <c r="L67" i="3" s="1"/>
  <c r="C70" i="3"/>
  <c r="K69" i="3"/>
  <c r="K67" i="3" s="1"/>
  <c r="C71" i="3"/>
  <c r="H71" i="3"/>
  <c r="C72" i="3"/>
  <c r="H72" i="3"/>
  <c r="C73" i="3"/>
  <c r="C74" i="3"/>
  <c r="D77" i="3"/>
  <c r="E77" i="3"/>
  <c r="F77" i="3"/>
  <c r="G77" i="3"/>
  <c r="I77" i="3"/>
  <c r="J77" i="3"/>
  <c r="L77" i="3"/>
  <c r="C78" i="3"/>
  <c r="H78" i="3"/>
  <c r="K77" i="3"/>
  <c r="C79" i="3"/>
  <c r="H79" i="3"/>
  <c r="D80" i="3"/>
  <c r="E80" i="3"/>
  <c r="F80" i="3"/>
  <c r="G80" i="3"/>
  <c r="J80" i="3"/>
  <c r="L80" i="3"/>
  <c r="C81" i="3"/>
  <c r="K80" i="3"/>
  <c r="C82" i="3"/>
  <c r="D84" i="3"/>
  <c r="E84" i="3"/>
  <c r="F84" i="3"/>
  <c r="G84" i="3"/>
  <c r="J84" i="3"/>
  <c r="L84" i="3"/>
  <c r="C85" i="3"/>
  <c r="K84" i="3"/>
  <c r="C86" i="3"/>
  <c r="H86" i="3"/>
  <c r="C87" i="3"/>
  <c r="H87" i="3"/>
  <c r="C88" i="3"/>
  <c r="H88" i="3"/>
  <c r="D89" i="3"/>
  <c r="E89" i="3"/>
  <c r="F89" i="3"/>
  <c r="G89" i="3"/>
  <c r="I89" i="3"/>
  <c r="J89" i="3"/>
  <c r="L89" i="3"/>
  <c r="C90" i="3"/>
  <c r="H90" i="3"/>
  <c r="K89" i="3"/>
  <c r="C91" i="3"/>
  <c r="H91" i="3"/>
  <c r="C92" i="3"/>
  <c r="H92" i="3"/>
  <c r="C93" i="3"/>
  <c r="H93" i="3"/>
  <c r="C94" i="3"/>
  <c r="H94" i="3"/>
  <c r="D95" i="3"/>
  <c r="E95" i="3"/>
  <c r="F95" i="3"/>
  <c r="G95" i="3"/>
  <c r="J95" i="3"/>
  <c r="L95" i="3"/>
  <c r="C96" i="3"/>
  <c r="K95" i="3"/>
  <c r="C97" i="3"/>
  <c r="H97" i="3"/>
  <c r="C98" i="3"/>
  <c r="H98" i="3"/>
  <c r="C99" i="3"/>
  <c r="H99" i="3"/>
  <c r="C100" i="3"/>
  <c r="C101" i="3"/>
  <c r="H101" i="3"/>
  <c r="C102" i="3"/>
  <c r="H102" i="3"/>
  <c r="D103" i="3"/>
  <c r="E103" i="3"/>
  <c r="F103" i="3"/>
  <c r="G103" i="3"/>
  <c r="I103" i="3"/>
  <c r="J103" i="3"/>
  <c r="L103" i="3"/>
  <c r="C104" i="3"/>
  <c r="H104" i="3"/>
  <c r="K103" i="3"/>
  <c r="C105" i="3"/>
  <c r="H105" i="3"/>
  <c r="C106" i="3"/>
  <c r="H106" i="3"/>
  <c r="C107" i="3"/>
  <c r="H107" i="3"/>
  <c r="C108" i="3"/>
  <c r="H108" i="3"/>
  <c r="C109" i="3"/>
  <c r="H109" i="3"/>
  <c r="C110" i="3"/>
  <c r="H110" i="3"/>
  <c r="C111" i="3"/>
  <c r="H111" i="3"/>
  <c r="D112" i="3"/>
  <c r="E112" i="3"/>
  <c r="F112" i="3"/>
  <c r="G112" i="3"/>
  <c r="J112" i="3"/>
  <c r="L112" i="3"/>
  <c r="C113" i="3"/>
  <c r="K112" i="3"/>
  <c r="C114" i="3"/>
  <c r="C115" i="3"/>
  <c r="H115" i="3"/>
  <c r="D116" i="3"/>
  <c r="E116" i="3"/>
  <c r="F116" i="3"/>
  <c r="G116" i="3"/>
  <c r="I116" i="3"/>
  <c r="J116" i="3"/>
  <c r="L116" i="3"/>
  <c r="C117" i="3"/>
  <c r="H117" i="3"/>
  <c r="K116" i="3"/>
  <c r="C118" i="3"/>
  <c r="H118" i="3"/>
  <c r="C119" i="3"/>
  <c r="H119" i="3"/>
  <c r="C120" i="3"/>
  <c r="H120" i="3"/>
  <c r="C121" i="3"/>
  <c r="H121" i="3"/>
  <c r="D122" i="3"/>
  <c r="E122" i="3"/>
  <c r="F122" i="3"/>
  <c r="G122" i="3"/>
  <c r="J122" i="3"/>
  <c r="L122" i="3"/>
  <c r="C123" i="3"/>
  <c r="C124" i="3"/>
  <c r="H124" i="3"/>
  <c r="C125" i="3"/>
  <c r="C126" i="3"/>
  <c r="H126" i="3"/>
  <c r="C127" i="3"/>
  <c r="H127" i="3"/>
  <c r="D128" i="3"/>
  <c r="E128" i="3"/>
  <c r="F128" i="3"/>
  <c r="G128" i="3"/>
  <c r="I128" i="3"/>
  <c r="J128" i="3"/>
  <c r="L128" i="3"/>
  <c r="C129" i="3"/>
  <c r="C128" i="3" s="1"/>
  <c r="H129" i="3"/>
  <c r="H128" i="3" s="1"/>
  <c r="K128" i="3"/>
  <c r="D131" i="3"/>
  <c r="E131" i="3"/>
  <c r="F131" i="3"/>
  <c r="G131" i="3"/>
  <c r="I131" i="3"/>
  <c r="J131" i="3"/>
  <c r="L131" i="3"/>
  <c r="C132" i="3"/>
  <c r="H132" i="3"/>
  <c r="K131" i="3"/>
  <c r="C133" i="3"/>
  <c r="H133" i="3"/>
  <c r="C134" i="3"/>
  <c r="H134" i="3"/>
  <c r="C135" i="3"/>
  <c r="H135" i="3"/>
  <c r="D136" i="3"/>
  <c r="E136" i="3"/>
  <c r="F136" i="3"/>
  <c r="G136" i="3"/>
  <c r="J136" i="3"/>
  <c r="L136" i="3"/>
  <c r="C137" i="3"/>
  <c r="K136" i="3"/>
  <c r="C138" i="3"/>
  <c r="C139" i="3"/>
  <c r="C140" i="3"/>
  <c r="H140" i="3"/>
  <c r="D141" i="3"/>
  <c r="E141" i="3"/>
  <c r="F141" i="3"/>
  <c r="G141" i="3"/>
  <c r="I141" i="3"/>
  <c r="J141" i="3"/>
  <c r="L141" i="3"/>
  <c r="C142" i="3"/>
  <c r="H142" i="3"/>
  <c r="K141" i="3"/>
  <c r="C143" i="3"/>
  <c r="H143" i="3"/>
  <c r="D144" i="3"/>
  <c r="E144" i="3"/>
  <c r="F144" i="3"/>
  <c r="G144" i="3"/>
  <c r="J144" i="3"/>
  <c r="L144" i="3"/>
  <c r="C145" i="3"/>
  <c r="C146" i="3"/>
  <c r="H146" i="3"/>
  <c r="C147" i="3"/>
  <c r="C148" i="3"/>
  <c r="H148" i="3"/>
  <c r="C149" i="3"/>
  <c r="H149" i="3"/>
  <c r="C150" i="3"/>
  <c r="H150" i="3"/>
  <c r="D151" i="3"/>
  <c r="E151" i="3"/>
  <c r="F151" i="3"/>
  <c r="G151" i="3"/>
  <c r="I151" i="3"/>
  <c r="J151" i="3"/>
  <c r="L151" i="3"/>
  <c r="C152" i="3"/>
  <c r="H152" i="3"/>
  <c r="K151" i="3"/>
  <c r="C153" i="3"/>
  <c r="H153" i="3"/>
  <c r="C154" i="3"/>
  <c r="H154" i="3"/>
  <c r="C155" i="3"/>
  <c r="H155" i="3"/>
  <c r="C156" i="3"/>
  <c r="H156" i="3"/>
  <c r="C157" i="3"/>
  <c r="H157" i="3"/>
  <c r="C158" i="3"/>
  <c r="H158" i="3"/>
  <c r="C159" i="3"/>
  <c r="H159" i="3"/>
  <c r="D160" i="3"/>
  <c r="E160" i="3"/>
  <c r="F160" i="3"/>
  <c r="G160" i="3"/>
  <c r="J160" i="3"/>
  <c r="L160" i="3"/>
  <c r="C161" i="3"/>
  <c r="K160" i="3"/>
  <c r="C162" i="3"/>
  <c r="H162" i="3"/>
  <c r="C163" i="3"/>
  <c r="H163" i="3"/>
  <c r="C164" i="3"/>
  <c r="E165" i="3"/>
  <c r="D166" i="3"/>
  <c r="D165" i="3" s="1"/>
  <c r="E166" i="3"/>
  <c r="F166" i="3"/>
  <c r="F165" i="3" s="1"/>
  <c r="G166" i="3"/>
  <c r="G165" i="3" s="1"/>
  <c r="J166" i="3"/>
  <c r="J165" i="3" s="1"/>
  <c r="L166" i="3"/>
  <c r="L165" i="3" s="1"/>
  <c r="C167" i="3"/>
  <c r="K166" i="3"/>
  <c r="K165" i="3" s="1"/>
  <c r="C168" i="3"/>
  <c r="C169" i="3"/>
  <c r="H169" i="3"/>
  <c r="C170" i="3"/>
  <c r="H170" i="3"/>
  <c r="C171" i="3"/>
  <c r="H171" i="3"/>
  <c r="C172" i="3"/>
  <c r="D175" i="3"/>
  <c r="E175" i="3"/>
  <c r="F175" i="3"/>
  <c r="G175" i="3"/>
  <c r="I175" i="3"/>
  <c r="J175" i="3"/>
  <c r="L175" i="3"/>
  <c r="C176" i="3"/>
  <c r="H176" i="3"/>
  <c r="K175" i="3"/>
  <c r="C177" i="3"/>
  <c r="H177" i="3"/>
  <c r="C178" i="3"/>
  <c r="H178" i="3"/>
  <c r="D179" i="3"/>
  <c r="E179" i="3"/>
  <c r="F179" i="3"/>
  <c r="G179" i="3"/>
  <c r="J179" i="3"/>
  <c r="L179" i="3"/>
  <c r="C180" i="3"/>
  <c r="K179" i="3"/>
  <c r="K174" i="3" s="1"/>
  <c r="C181" i="3"/>
  <c r="C182" i="3"/>
  <c r="H182" i="3"/>
  <c r="C183" i="3"/>
  <c r="H183" i="3"/>
  <c r="D184" i="3"/>
  <c r="E184" i="3"/>
  <c r="F184" i="3"/>
  <c r="G184" i="3"/>
  <c r="I184" i="3"/>
  <c r="J184" i="3"/>
  <c r="L184" i="3"/>
  <c r="C185" i="3"/>
  <c r="H185" i="3"/>
  <c r="K184" i="3"/>
  <c r="C186" i="3"/>
  <c r="H186" i="3"/>
  <c r="D188" i="3"/>
  <c r="E188" i="3"/>
  <c r="F188" i="3"/>
  <c r="G188" i="3"/>
  <c r="I188" i="3"/>
  <c r="J188" i="3"/>
  <c r="L188" i="3"/>
  <c r="C189" i="3"/>
  <c r="H189" i="3"/>
  <c r="K188" i="3"/>
  <c r="C190" i="3"/>
  <c r="H190" i="3"/>
  <c r="D192" i="3"/>
  <c r="D191" i="3" s="1"/>
  <c r="E192" i="3"/>
  <c r="E191" i="3" s="1"/>
  <c r="F192" i="3"/>
  <c r="F191" i="3" s="1"/>
  <c r="G192" i="3"/>
  <c r="G191" i="3" s="1"/>
  <c r="G187" i="3" s="1"/>
  <c r="I192" i="3"/>
  <c r="J192" i="3"/>
  <c r="J191" i="3" s="1"/>
  <c r="L192" i="3"/>
  <c r="L191" i="3" s="1"/>
  <c r="L187" i="3" s="1"/>
  <c r="C193" i="3"/>
  <c r="H193" i="3"/>
  <c r="K192" i="3"/>
  <c r="K191" i="3" s="1"/>
  <c r="D196" i="3"/>
  <c r="C197" i="3"/>
  <c r="D198" i="3"/>
  <c r="E198" i="3"/>
  <c r="E196" i="3" s="1"/>
  <c r="F198" i="3"/>
  <c r="F196" i="3" s="1"/>
  <c r="G198" i="3"/>
  <c r="G196" i="3" s="1"/>
  <c r="I198" i="3"/>
  <c r="J198" i="3"/>
  <c r="J196" i="3" s="1"/>
  <c r="L198" i="3"/>
  <c r="L196" i="3" s="1"/>
  <c r="C199" i="3"/>
  <c r="H199" i="3"/>
  <c r="K198" i="3"/>
  <c r="K196" i="3" s="1"/>
  <c r="C200" i="3"/>
  <c r="H200" i="3"/>
  <c r="C201" i="3"/>
  <c r="H201" i="3"/>
  <c r="C202" i="3"/>
  <c r="H202" i="3"/>
  <c r="C203" i="3"/>
  <c r="H203" i="3"/>
  <c r="D205" i="3"/>
  <c r="E205" i="3"/>
  <c r="F205" i="3"/>
  <c r="G205" i="3"/>
  <c r="I205" i="3"/>
  <c r="J205" i="3"/>
  <c r="L205" i="3"/>
  <c r="C206" i="3"/>
  <c r="H206" i="3"/>
  <c r="K205" i="3"/>
  <c r="C207" i="3"/>
  <c r="H207" i="3"/>
  <c r="C208" i="3"/>
  <c r="H208" i="3"/>
  <c r="C209" i="3"/>
  <c r="H209" i="3"/>
  <c r="C210" i="3"/>
  <c r="H210" i="3"/>
  <c r="C211" i="3"/>
  <c r="H211" i="3"/>
  <c r="C212" i="3"/>
  <c r="H212" i="3"/>
  <c r="C213" i="3"/>
  <c r="H213" i="3"/>
  <c r="C214" i="3"/>
  <c r="H214" i="3"/>
  <c r="C215" i="3"/>
  <c r="H215" i="3"/>
  <c r="D216" i="3"/>
  <c r="E216" i="3"/>
  <c r="F216" i="3"/>
  <c r="G216" i="3"/>
  <c r="J216" i="3"/>
  <c r="L216" i="3"/>
  <c r="C217" i="3"/>
  <c r="K216" i="3"/>
  <c r="C218" i="3"/>
  <c r="H218" i="3"/>
  <c r="C219" i="3"/>
  <c r="H219" i="3"/>
  <c r="C220" i="3"/>
  <c r="H220" i="3"/>
  <c r="C221" i="3"/>
  <c r="H221" i="3"/>
  <c r="C222" i="3"/>
  <c r="H222" i="3"/>
  <c r="C223" i="3"/>
  <c r="H223" i="3"/>
  <c r="C224" i="3"/>
  <c r="H224" i="3"/>
  <c r="C225" i="3"/>
  <c r="H225" i="3"/>
  <c r="C226" i="3"/>
  <c r="H226" i="3"/>
  <c r="D227" i="3"/>
  <c r="E227" i="3"/>
  <c r="F227" i="3"/>
  <c r="G227" i="3"/>
  <c r="I227" i="3"/>
  <c r="J227" i="3"/>
  <c r="L227" i="3"/>
  <c r="C228" i="3"/>
  <c r="C229" i="3"/>
  <c r="H229" i="3"/>
  <c r="C232" i="3"/>
  <c r="D233" i="3"/>
  <c r="E233" i="3"/>
  <c r="F233" i="3"/>
  <c r="G233" i="3"/>
  <c r="J233" i="3"/>
  <c r="K233" i="3"/>
  <c r="L233" i="3"/>
  <c r="C234" i="3"/>
  <c r="I233" i="3"/>
  <c r="D235" i="3"/>
  <c r="E235" i="3"/>
  <c r="F235" i="3"/>
  <c r="G235" i="3"/>
  <c r="I235" i="3"/>
  <c r="J235" i="3"/>
  <c r="L235" i="3"/>
  <c r="C236" i="3"/>
  <c r="C237" i="3"/>
  <c r="H237" i="3"/>
  <c r="D238" i="3"/>
  <c r="E238" i="3"/>
  <c r="F238" i="3"/>
  <c r="G238" i="3"/>
  <c r="J238" i="3"/>
  <c r="K238" i="3"/>
  <c r="L238" i="3"/>
  <c r="C239" i="3"/>
  <c r="H239" i="3"/>
  <c r="C240" i="3"/>
  <c r="H240" i="3"/>
  <c r="C241" i="3"/>
  <c r="H241" i="3"/>
  <c r="C242" i="3"/>
  <c r="H242" i="3"/>
  <c r="C243" i="3"/>
  <c r="H243" i="3"/>
  <c r="C244" i="3"/>
  <c r="H244" i="3"/>
  <c r="C245" i="3"/>
  <c r="H245" i="3"/>
  <c r="D246" i="3"/>
  <c r="E246" i="3"/>
  <c r="F246" i="3"/>
  <c r="G246" i="3"/>
  <c r="I246" i="3"/>
  <c r="J246" i="3"/>
  <c r="L246" i="3"/>
  <c r="C247" i="3"/>
  <c r="C248" i="3"/>
  <c r="H248" i="3"/>
  <c r="C249" i="3"/>
  <c r="H249" i="3"/>
  <c r="C250" i="3"/>
  <c r="H250" i="3"/>
  <c r="D252" i="3"/>
  <c r="E252" i="3"/>
  <c r="E251" i="3" s="1"/>
  <c r="F252" i="3"/>
  <c r="F251" i="3" s="1"/>
  <c r="G252" i="3"/>
  <c r="G251" i="3" s="1"/>
  <c r="I252" i="3"/>
  <c r="I251" i="3" s="1"/>
  <c r="J252" i="3"/>
  <c r="J251" i="3" s="1"/>
  <c r="L252" i="3"/>
  <c r="L251" i="3" s="1"/>
  <c r="C253" i="3"/>
  <c r="C254" i="3"/>
  <c r="H254" i="3"/>
  <c r="C255" i="3"/>
  <c r="H255" i="3"/>
  <c r="C256" i="3"/>
  <c r="H256" i="3"/>
  <c r="C257" i="3"/>
  <c r="H257" i="3"/>
  <c r="D259" i="3"/>
  <c r="E259" i="3"/>
  <c r="F259" i="3"/>
  <c r="G259" i="3"/>
  <c r="I259" i="3"/>
  <c r="J259" i="3"/>
  <c r="L259" i="3"/>
  <c r="C260" i="3"/>
  <c r="C261" i="3"/>
  <c r="H261" i="3"/>
  <c r="C262" i="3"/>
  <c r="H262" i="3"/>
  <c r="D263" i="3"/>
  <c r="E263" i="3"/>
  <c r="F263" i="3"/>
  <c r="F258" i="3" s="1"/>
  <c r="G263" i="3"/>
  <c r="G258" i="3" s="1"/>
  <c r="J263" i="3"/>
  <c r="K263" i="3"/>
  <c r="L263" i="3"/>
  <c r="C264" i="3"/>
  <c r="C265" i="3"/>
  <c r="H265" i="3"/>
  <c r="C266" i="3"/>
  <c r="H266" i="3"/>
  <c r="C267" i="3"/>
  <c r="H267" i="3"/>
  <c r="C270" i="3"/>
  <c r="H270" i="3"/>
  <c r="D271" i="3"/>
  <c r="E271" i="3"/>
  <c r="F271" i="3"/>
  <c r="G271" i="3"/>
  <c r="I271" i="3"/>
  <c r="J271" i="3"/>
  <c r="L271" i="3"/>
  <c r="C272" i="3"/>
  <c r="C273" i="3"/>
  <c r="H273" i="3"/>
  <c r="C274" i="3"/>
  <c r="H274" i="3"/>
  <c r="D275" i="3"/>
  <c r="E275" i="3"/>
  <c r="F275" i="3"/>
  <c r="G275" i="3"/>
  <c r="G269" i="3" s="1"/>
  <c r="J275" i="3"/>
  <c r="K275" i="3"/>
  <c r="L275" i="3"/>
  <c r="C276" i="3"/>
  <c r="C277" i="3"/>
  <c r="H277" i="3"/>
  <c r="C278" i="3"/>
  <c r="H278" i="3"/>
  <c r="D279" i="3"/>
  <c r="E279" i="3"/>
  <c r="F279" i="3"/>
  <c r="G279" i="3"/>
  <c r="I279" i="3"/>
  <c r="J279" i="3"/>
  <c r="L279" i="3"/>
  <c r="C280" i="3"/>
  <c r="D281" i="3"/>
  <c r="E281" i="3"/>
  <c r="F281" i="3"/>
  <c r="F287" i="3" s="1"/>
  <c r="F286" i="3" s="1"/>
  <c r="G281" i="3"/>
  <c r="G287" i="3" s="1"/>
  <c r="I281" i="3"/>
  <c r="J281" i="3"/>
  <c r="K281" i="3"/>
  <c r="L281" i="3"/>
  <c r="L287" i="3" s="1"/>
  <c r="L286" i="3" s="1"/>
  <c r="C282" i="3"/>
  <c r="H282" i="3"/>
  <c r="C283" i="3"/>
  <c r="H283" i="3"/>
  <c r="D287" i="3"/>
  <c r="I287" i="3"/>
  <c r="K287" i="3"/>
  <c r="D288" i="3"/>
  <c r="E288" i="3"/>
  <c r="F288" i="3"/>
  <c r="G288" i="3"/>
  <c r="I288" i="3"/>
  <c r="J288" i="3"/>
  <c r="K288" i="3"/>
  <c r="L288" i="3"/>
  <c r="C289" i="3"/>
  <c r="H289" i="3"/>
  <c r="C290" i="3"/>
  <c r="H290" i="3"/>
  <c r="C291" i="3"/>
  <c r="H291" i="3"/>
  <c r="C292" i="3"/>
  <c r="H292" i="3"/>
  <c r="C293" i="3"/>
  <c r="H293" i="3"/>
  <c r="C294" i="3"/>
  <c r="H294" i="3"/>
  <c r="C295" i="3"/>
  <c r="H295" i="3"/>
  <c r="C296" i="3"/>
  <c r="H296" i="3"/>
  <c r="D22" i="2"/>
  <c r="E22" i="2"/>
  <c r="E287" i="2" s="1"/>
  <c r="F22" i="2"/>
  <c r="G22" i="2"/>
  <c r="I22" i="2"/>
  <c r="J22" i="2"/>
  <c r="J21" i="2" s="1"/>
  <c r="K22" i="2"/>
  <c r="L22" i="2"/>
  <c r="C23" i="2"/>
  <c r="H23" i="2"/>
  <c r="C24" i="2"/>
  <c r="H24" i="2"/>
  <c r="D25" i="2"/>
  <c r="C25" i="2" s="1"/>
  <c r="C26" i="2"/>
  <c r="H26" i="2"/>
  <c r="F28" i="2"/>
  <c r="C28" i="2" s="1"/>
  <c r="K28" i="2"/>
  <c r="C29" i="2"/>
  <c r="H29" i="2"/>
  <c r="C30" i="2"/>
  <c r="H30" i="2"/>
  <c r="C31" i="2"/>
  <c r="H31" i="2"/>
  <c r="F32" i="2"/>
  <c r="C32" i="2" s="1"/>
  <c r="K32" i="2"/>
  <c r="H32" i="2" s="1"/>
  <c r="C33" i="2"/>
  <c r="H33" i="2"/>
  <c r="F34" i="2"/>
  <c r="C34" i="2" s="1"/>
  <c r="K34" i="2"/>
  <c r="H34" i="2" s="1"/>
  <c r="C35" i="2"/>
  <c r="H35" i="2"/>
  <c r="C36" i="2"/>
  <c r="H36" i="2"/>
  <c r="F37" i="2"/>
  <c r="C37" i="2" s="1"/>
  <c r="K37" i="2"/>
  <c r="H37" i="2" s="1"/>
  <c r="C38" i="2"/>
  <c r="H38" i="2"/>
  <c r="C39" i="2"/>
  <c r="H39" i="2"/>
  <c r="C40" i="2"/>
  <c r="H40" i="2"/>
  <c r="C41" i="2"/>
  <c r="H41" i="2"/>
  <c r="C42" i="2"/>
  <c r="H42" i="2"/>
  <c r="D43" i="2"/>
  <c r="E43" i="2"/>
  <c r="F43" i="2"/>
  <c r="C43" i="2" s="1"/>
  <c r="I43" i="2"/>
  <c r="J43" i="2"/>
  <c r="K43" i="2"/>
  <c r="C44" i="2"/>
  <c r="H44" i="2"/>
  <c r="G45" i="2"/>
  <c r="C45" i="2" s="1"/>
  <c r="L45" i="2"/>
  <c r="H45" i="2" s="1"/>
  <c r="C46" i="2"/>
  <c r="H46" i="2"/>
  <c r="C47" i="2"/>
  <c r="H47" i="2"/>
  <c r="D55" i="2"/>
  <c r="E55" i="2"/>
  <c r="F55" i="2"/>
  <c r="G55" i="2"/>
  <c r="G54" i="2" s="1"/>
  <c r="J55" i="2"/>
  <c r="K55" i="2"/>
  <c r="L55" i="2"/>
  <c r="C56" i="2"/>
  <c r="H56" i="2"/>
  <c r="C57" i="2"/>
  <c r="D57" i="2"/>
  <c r="H57" i="2"/>
  <c r="E58" i="2"/>
  <c r="F58" i="2"/>
  <c r="G58" i="2"/>
  <c r="J58" i="2"/>
  <c r="K58" i="2"/>
  <c r="L58" i="2"/>
  <c r="L54" i="2" s="1"/>
  <c r="C59" i="2"/>
  <c r="H59" i="2"/>
  <c r="D60" i="2"/>
  <c r="H60" i="2"/>
  <c r="C61" i="2"/>
  <c r="H61" i="2"/>
  <c r="I58" i="2"/>
  <c r="C62" i="2"/>
  <c r="H62" i="2"/>
  <c r="D63" i="2"/>
  <c r="C63" i="2" s="1"/>
  <c r="H63" i="2"/>
  <c r="C64" i="2"/>
  <c r="H64" i="2"/>
  <c r="C65" i="2"/>
  <c r="H65" i="2"/>
  <c r="D66" i="2"/>
  <c r="C66" i="2" s="1"/>
  <c r="H66" i="2"/>
  <c r="L67" i="2"/>
  <c r="C68" i="2"/>
  <c r="D68" i="2"/>
  <c r="H68" i="2"/>
  <c r="E69" i="2"/>
  <c r="E67" i="2" s="1"/>
  <c r="F69" i="2"/>
  <c r="F67" i="2" s="1"/>
  <c r="G69" i="2"/>
  <c r="G67" i="2" s="1"/>
  <c r="J69" i="2"/>
  <c r="J67" i="2" s="1"/>
  <c r="K69" i="2"/>
  <c r="K67" i="2" s="1"/>
  <c r="L69" i="2"/>
  <c r="C70" i="2"/>
  <c r="H70" i="2"/>
  <c r="C71" i="2"/>
  <c r="H71" i="2"/>
  <c r="C72" i="2"/>
  <c r="H72" i="2"/>
  <c r="D73" i="2"/>
  <c r="D69" i="2" s="1"/>
  <c r="D67" i="2" s="1"/>
  <c r="H73" i="2"/>
  <c r="C74" i="2"/>
  <c r="H74" i="2"/>
  <c r="D77" i="2"/>
  <c r="E77" i="2"/>
  <c r="F77" i="2"/>
  <c r="F76" i="2" s="1"/>
  <c r="G77" i="2"/>
  <c r="I77" i="2"/>
  <c r="J77" i="2"/>
  <c r="K77" i="2"/>
  <c r="L77" i="2"/>
  <c r="C78" i="2"/>
  <c r="H78" i="2"/>
  <c r="C79" i="2"/>
  <c r="H79" i="2"/>
  <c r="D80" i="2"/>
  <c r="E80" i="2"/>
  <c r="F80" i="2"/>
  <c r="G80" i="2"/>
  <c r="I80" i="2"/>
  <c r="J80" i="2"/>
  <c r="J76" i="2" s="1"/>
  <c r="K80" i="2"/>
  <c r="L80" i="2"/>
  <c r="C81" i="2"/>
  <c r="H81" i="2"/>
  <c r="C82" i="2"/>
  <c r="H82" i="2"/>
  <c r="D84" i="2"/>
  <c r="E84" i="2"/>
  <c r="F84" i="2"/>
  <c r="G84" i="2"/>
  <c r="J84" i="2"/>
  <c r="K84" i="2"/>
  <c r="L84" i="2"/>
  <c r="C85" i="2"/>
  <c r="H85" i="2"/>
  <c r="C86" i="2"/>
  <c r="H86" i="2"/>
  <c r="C87" i="2"/>
  <c r="H87" i="2"/>
  <c r="C88" i="2"/>
  <c r="H88" i="2"/>
  <c r="D89" i="2"/>
  <c r="E89" i="2"/>
  <c r="F89" i="2"/>
  <c r="G89" i="2"/>
  <c r="J89" i="2"/>
  <c r="K89" i="2"/>
  <c r="L89" i="2"/>
  <c r="C90" i="2"/>
  <c r="H90" i="2"/>
  <c r="C91" i="2"/>
  <c r="H91" i="2"/>
  <c r="C92" i="2"/>
  <c r="H92" i="2"/>
  <c r="C93" i="2"/>
  <c r="H93" i="2"/>
  <c r="C94" i="2"/>
  <c r="H94" i="2"/>
  <c r="D95" i="2"/>
  <c r="E95" i="2"/>
  <c r="F95" i="2"/>
  <c r="G95" i="2"/>
  <c r="J95" i="2"/>
  <c r="K95" i="2"/>
  <c r="L95" i="2"/>
  <c r="C96" i="2"/>
  <c r="C97" i="2"/>
  <c r="H97" i="2"/>
  <c r="C98" i="2"/>
  <c r="H98" i="2"/>
  <c r="C99" i="2"/>
  <c r="H99" i="2"/>
  <c r="C100" i="2"/>
  <c r="H100" i="2"/>
  <c r="C101" i="2"/>
  <c r="H101" i="2"/>
  <c r="C102" i="2"/>
  <c r="H102" i="2"/>
  <c r="D103" i="2"/>
  <c r="E103" i="2"/>
  <c r="F103" i="2"/>
  <c r="G103" i="2"/>
  <c r="J103" i="2"/>
  <c r="K103" i="2"/>
  <c r="L103" i="2"/>
  <c r="C104" i="2"/>
  <c r="H104" i="2"/>
  <c r="C105" i="2"/>
  <c r="H105" i="2"/>
  <c r="C106" i="2"/>
  <c r="H106" i="2"/>
  <c r="I103" i="2"/>
  <c r="C107" i="2"/>
  <c r="H107" i="2"/>
  <c r="C108" i="2"/>
  <c r="H108" i="2"/>
  <c r="C109" i="2"/>
  <c r="H109" i="2"/>
  <c r="C110" i="2"/>
  <c r="H110" i="2"/>
  <c r="C111" i="2"/>
  <c r="H111" i="2"/>
  <c r="D112" i="2"/>
  <c r="E112" i="2"/>
  <c r="F112" i="2"/>
  <c r="G112" i="2"/>
  <c r="J112" i="2"/>
  <c r="K112" i="2"/>
  <c r="L112" i="2"/>
  <c r="C113" i="2"/>
  <c r="H113" i="2"/>
  <c r="C114" i="2"/>
  <c r="H114" i="2"/>
  <c r="C115" i="2"/>
  <c r="H115" i="2"/>
  <c r="D116" i="2"/>
  <c r="E116" i="2"/>
  <c r="F116" i="2"/>
  <c r="G116" i="2"/>
  <c r="J116" i="2"/>
  <c r="K116" i="2"/>
  <c r="L116" i="2"/>
  <c r="C117" i="2"/>
  <c r="C118" i="2"/>
  <c r="H118" i="2"/>
  <c r="C119" i="2"/>
  <c r="H119" i="2"/>
  <c r="C120" i="2"/>
  <c r="H120" i="2"/>
  <c r="C121" i="2"/>
  <c r="H121" i="2"/>
  <c r="D122" i="2"/>
  <c r="E122" i="2"/>
  <c r="F122" i="2"/>
  <c r="G122" i="2"/>
  <c r="J122" i="2"/>
  <c r="K122" i="2"/>
  <c r="L122" i="2"/>
  <c r="C123" i="2"/>
  <c r="I122" i="2"/>
  <c r="C124" i="2"/>
  <c r="H124" i="2"/>
  <c r="C125" i="2"/>
  <c r="H125" i="2"/>
  <c r="C126" i="2"/>
  <c r="H126" i="2"/>
  <c r="C127" i="2"/>
  <c r="H127" i="2"/>
  <c r="D128" i="2"/>
  <c r="E128" i="2"/>
  <c r="F128" i="2"/>
  <c r="G128" i="2"/>
  <c r="I128" i="2"/>
  <c r="J128" i="2"/>
  <c r="K128" i="2"/>
  <c r="L128" i="2"/>
  <c r="C129" i="2"/>
  <c r="C128" i="2" s="1"/>
  <c r="H129" i="2"/>
  <c r="H128" i="2" s="1"/>
  <c r="D131" i="2"/>
  <c r="E131" i="2"/>
  <c r="F131" i="2"/>
  <c r="G131" i="2"/>
  <c r="J131" i="2"/>
  <c r="K131" i="2"/>
  <c r="L131" i="2"/>
  <c r="C132" i="2"/>
  <c r="H132" i="2"/>
  <c r="C133" i="2"/>
  <c r="H133" i="2"/>
  <c r="C134" i="2"/>
  <c r="H134" i="2"/>
  <c r="C135" i="2"/>
  <c r="H135" i="2"/>
  <c r="D136" i="2"/>
  <c r="E136" i="2"/>
  <c r="F136" i="2"/>
  <c r="G136" i="2"/>
  <c r="J136" i="2"/>
  <c r="K136" i="2"/>
  <c r="L136" i="2"/>
  <c r="C137" i="2"/>
  <c r="H137" i="2"/>
  <c r="C138" i="2"/>
  <c r="H138" i="2"/>
  <c r="C139" i="2"/>
  <c r="H139" i="2"/>
  <c r="C140" i="2"/>
  <c r="H140" i="2"/>
  <c r="D141" i="2"/>
  <c r="E141" i="2"/>
  <c r="F141" i="2"/>
  <c r="G141" i="2"/>
  <c r="J141" i="2"/>
  <c r="K141" i="2"/>
  <c r="L141" i="2"/>
  <c r="C142" i="2"/>
  <c r="H142" i="2"/>
  <c r="C143" i="2"/>
  <c r="H143" i="2"/>
  <c r="D144" i="2"/>
  <c r="E144" i="2"/>
  <c r="F144" i="2"/>
  <c r="G144" i="2"/>
  <c r="J144" i="2"/>
  <c r="K144" i="2"/>
  <c r="L144" i="2"/>
  <c r="C145" i="2"/>
  <c r="H145" i="2"/>
  <c r="C146" i="2"/>
  <c r="H146" i="2"/>
  <c r="C147" i="2"/>
  <c r="H147" i="2"/>
  <c r="C148" i="2"/>
  <c r="H148" i="2"/>
  <c r="C149" i="2"/>
  <c r="H149" i="2"/>
  <c r="C150" i="2"/>
  <c r="H150" i="2"/>
  <c r="D151" i="2"/>
  <c r="E151" i="2"/>
  <c r="F151" i="2"/>
  <c r="G151" i="2"/>
  <c r="J151" i="2"/>
  <c r="K151" i="2"/>
  <c r="L151" i="2"/>
  <c r="C152" i="2"/>
  <c r="H152" i="2"/>
  <c r="C153" i="2"/>
  <c r="H153" i="2"/>
  <c r="C154" i="2"/>
  <c r="H154" i="2"/>
  <c r="C155" i="2"/>
  <c r="H155" i="2"/>
  <c r="C156" i="2"/>
  <c r="H156" i="2"/>
  <c r="C157" i="2"/>
  <c r="H157" i="2"/>
  <c r="C158" i="2"/>
  <c r="H158" i="2"/>
  <c r="C159" i="2"/>
  <c r="H159" i="2"/>
  <c r="D160" i="2"/>
  <c r="E160" i="2"/>
  <c r="F160" i="2"/>
  <c r="G160" i="2"/>
  <c r="I160" i="2"/>
  <c r="J160" i="2"/>
  <c r="K160" i="2"/>
  <c r="L160" i="2"/>
  <c r="C161" i="2"/>
  <c r="H161" i="2"/>
  <c r="C162" i="2"/>
  <c r="H162" i="2"/>
  <c r="C163" i="2"/>
  <c r="H163" i="2"/>
  <c r="C164" i="2"/>
  <c r="H164" i="2"/>
  <c r="D166" i="2"/>
  <c r="E166" i="2"/>
  <c r="E165" i="2" s="1"/>
  <c r="F166" i="2"/>
  <c r="F165" i="2" s="1"/>
  <c r="G166" i="2"/>
  <c r="G165" i="2" s="1"/>
  <c r="I166" i="2"/>
  <c r="I165" i="2" s="1"/>
  <c r="J166" i="2"/>
  <c r="J165" i="2" s="1"/>
  <c r="K166" i="2"/>
  <c r="K165" i="2" s="1"/>
  <c r="L166" i="2"/>
  <c r="L165" i="2" s="1"/>
  <c r="C167" i="2"/>
  <c r="H167" i="2"/>
  <c r="C168" i="2"/>
  <c r="H168" i="2"/>
  <c r="C169" i="2"/>
  <c r="H169" i="2"/>
  <c r="C170" i="2"/>
  <c r="H170" i="2"/>
  <c r="C171" i="2"/>
  <c r="H171" i="2"/>
  <c r="C172" i="2"/>
  <c r="H172" i="2"/>
  <c r="D175" i="2"/>
  <c r="E175" i="2"/>
  <c r="F175" i="2"/>
  <c r="F174" i="2" s="1"/>
  <c r="G175" i="2"/>
  <c r="J175" i="2"/>
  <c r="J174" i="2" s="1"/>
  <c r="J173" i="2" s="1"/>
  <c r="K175" i="2"/>
  <c r="L175" i="2"/>
  <c r="C176" i="2"/>
  <c r="I175" i="2"/>
  <c r="C177" i="2"/>
  <c r="H177" i="2"/>
  <c r="C178" i="2"/>
  <c r="H178" i="2"/>
  <c r="D179" i="2"/>
  <c r="E179" i="2"/>
  <c r="F179" i="2"/>
  <c r="G179" i="2"/>
  <c r="J179" i="2"/>
  <c r="K179" i="2"/>
  <c r="L179" i="2"/>
  <c r="C180" i="2"/>
  <c r="H180" i="2"/>
  <c r="C181" i="2"/>
  <c r="H181" i="2"/>
  <c r="C182" i="2"/>
  <c r="H182" i="2"/>
  <c r="C183" i="2"/>
  <c r="H183" i="2"/>
  <c r="D184" i="2"/>
  <c r="E184" i="2"/>
  <c r="F184" i="2"/>
  <c r="G184" i="2"/>
  <c r="J184" i="2"/>
  <c r="K184" i="2"/>
  <c r="L184" i="2"/>
  <c r="C185" i="2"/>
  <c r="I184" i="2"/>
  <c r="C186" i="2"/>
  <c r="H186" i="2"/>
  <c r="D188" i="2"/>
  <c r="E188" i="2"/>
  <c r="F188" i="2"/>
  <c r="G188" i="2"/>
  <c r="I188" i="2"/>
  <c r="J188" i="2"/>
  <c r="K188" i="2"/>
  <c r="L188" i="2"/>
  <c r="C189" i="2"/>
  <c r="H189" i="2"/>
  <c r="C190" i="2"/>
  <c r="H190" i="2"/>
  <c r="D192" i="2"/>
  <c r="D191" i="2" s="1"/>
  <c r="E192" i="2"/>
  <c r="E191" i="2" s="1"/>
  <c r="F192" i="2"/>
  <c r="F191" i="2" s="1"/>
  <c r="G192" i="2"/>
  <c r="G191" i="2" s="1"/>
  <c r="J192" i="2"/>
  <c r="J191" i="2" s="1"/>
  <c r="J187" i="2" s="1"/>
  <c r="K192" i="2"/>
  <c r="K191" i="2" s="1"/>
  <c r="K187" i="2" s="1"/>
  <c r="L192" i="2"/>
  <c r="L191" i="2" s="1"/>
  <c r="C193" i="2"/>
  <c r="H193" i="2"/>
  <c r="C197" i="2"/>
  <c r="H197" i="2"/>
  <c r="D198" i="2"/>
  <c r="D196" i="2" s="1"/>
  <c r="E198" i="2"/>
  <c r="E196" i="2" s="1"/>
  <c r="F198" i="2"/>
  <c r="F196" i="2" s="1"/>
  <c r="G198" i="2"/>
  <c r="G196" i="2" s="1"/>
  <c r="I198" i="2"/>
  <c r="I196" i="2" s="1"/>
  <c r="J198" i="2"/>
  <c r="J196" i="2" s="1"/>
  <c r="K198" i="2"/>
  <c r="K196" i="2" s="1"/>
  <c r="L198" i="2"/>
  <c r="L196" i="2" s="1"/>
  <c r="C199" i="2"/>
  <c r="H199" i="2"/>
  <c r="C200" i="2"/>
  <c r="H200" i="2"/>
  <c r="C201" i="2"/>
  <c r="H201" i="2"/>
  <c r="C202" i="2"/>
  <c r="H202" i="2"/>
  <c r="C203" i="2"/>
  <c r="H203" i="2"/>
  <c r="D205" i="2"/>
  <c r="D204" i="2" s="1"/>
  <c r="E205" i="2"/>
  <c r="F205" i="2"/>
  <c r="G205" i="2"/>
  <c r="J205" i="2"/>
  <c r="J204" i="2" s="1"/>
  <c r="K205" i="2"/>
  <c r="L205" i="2"/>
  <c r="C206" i="2"/>
  <c r="H206" i="2"/>
  <c r="C207" i="2"/>
  <c r="I205" i="2"/>
  <c r="C208" i="2"/>
  <c r="H208" i="2"/>
  <c r="C209" i="2"/>
  <c r="H209" i="2"/>
  <c r="C210" i="2"/>
  <c r="H210" i="2"/>
  <c r="C211" i="2"/>
  <c r="H211" i="2"/>
  <c r="C212" i="2"/>
  <c r="H212" i="2"/>
  <c r="C213" i="2"/>
  <c r="H213" i="2"/>
  <c r="C214" i="2"/>
  <c r="H214" i="2"/>
  <c r="C215" i="2"/>
  <c r="H215" i="2"/>
  <c r="D216" i="2"/>
  <c r="E216" i="2"/>
  <c r="C216" i="2" s="1"/>
  <c r="F216" i="2"/>
  <c r="G216" i="2"/>
  <c r="J216" i="2"/>
  <c r="K216" i="2"/>
  <c r="L216" i="2"/>
  <c r="C217" i="2"/>
  <c r="H217" i="2"/>
  <c r="C218" i="2"/>
  <c r="I216" i="2"/>
  <c r="C219" i="2"/>
  <c r="H219" i="2"/>
  <c r="C220" i="2"/>
  <c r="H220" i="2"/>
  <c r="C221" i="2"/>
  <c r="H221" i="2"/>
  <c r="C222" i="2"/>
  <c r="H222" i="2"/>
  <c r="C223" i="2"/>
  <c r="H223" i="2"/>
  <c r="C224" i="2"/>
  <c r="H224" i="2"/>
  <c r="C225" i="2"/>
  <c r="H225" i="2"/>
  <c r="C226" i="2"/>
  <c r="H226" i="2"/>
  <c r="D227" i="2"/>
  <c r="E227" i="2"/>
  <c r="F227" i="2"/>
  <c r="G227" i="2"/>
  <c r="I227" i="2"/>
  <c r="J227" i="2"/>
  <c r="K227" i="2"/>
  <c r="L227" i="2"/>
  <c r="C228" i="2"/>
  <c r="H228" i="2"/>
  <c r="C229" i="2"/>
  <c r="H229" i="2"/>
  <c r="C232" i="2"/>
  <c r="D233" i="2"/>
  <c r="E233" i="2"/>
  <c r="F233" i="2"/>
  <c r="G233" i="2"/>
  <c r="J233" i="2"/>
  <c r="K233" i="2"/>
  <c r="L233" i="2"/>
  <c r="C234" i="2"/>
  <c r="H234" i="2"/>
  <c r="D235" i="2"/>
  <c r="E235" i="2"/>
  <c r="F235" i="2"/>
  <c r="G235" i="2"/>
  <c r="J235" i="2"/>
  <c r="K235" i="2"/>
  <c r="L235" i="2"/>
  <c r="C236" i="2"/>
  <c r="H236" i="2"/>
  <c r="C237" i="2"/>
  <c r="H237" i="2"/>
  <c r="D238" i="2"/>
  <c r="E238" i="2"/>
  <c r="F238" i="2"/>
  <c r="G238" i="2"/>
  <c r="J238" i="2"/>
  <c r="K238" i="2"/>
  <c r="L238" i="2"/>
  <c r="C239" i="2"/>
  <c r="H239" i="2"/>
  <c r="C240" i="2"/>
  <c r="I238" i="2"/>
  <c r="C241" i="2"/>
  <c r="H241" i="2"/>
  <c r="C242" i="2"/>
  <c r="H242" i="2"/>
  <c r="C243" i="2"/>
  <c r="H243" i="2"/>
  <c r="C244" i="2"/>
  <c r="H244" i="2"/>
  <c r="C245" i="2"/>
  <c r="H245" i="2"/>
  <c r="D246" i="2"/>
  <c r="E246" i="2"/>
  <c r="F246" i="2"/>
  <c r="G246" i="2"/>
  <c r="J246" i="2"/>
  <c r="K246" i="2"/>
  <c r="L246" i="2"/>
  <c r="C247" i="2"/>
  <c r="I246" i="2"/>
  <c r="C248" i="2"/>
  <c r="H248" i="2"/>
  <c r="C249" i="2"/>
  <c r="H249" i="2"/>
  <c r="C250" i="2"/>
  <c r="H250" i="2"/>
  <c r="D252" i="2"/>
  <c r="D251" i="2" s="1"/>
  <c r="E252" i="2"/>
  <c r="E251" i="2" s="1"/>
  <c r="F252" i="2"/>
  <c r="F251" i="2" s="1"/>
  <c r="G252" i="2"/>
  <c r="G251" i="2" s="1"/>
  <c r="J252" i="2"/>
  <c r="J251" i="2" s="1"/>
  <c r="K252" i="2"/>
  <c r="K251" i="2" s="1"/>
  <c r="L252" i="2"/>
  <c r="L251" i="2" s="1"/>
  <c r="C253" i="2"/>
  <c r="I252" i="2"/>
  <c r="C254" i="2"/>
  <c r="H254" i="2"/>
  <c r="C255" i="2"/>
  <c r="H255" i="2"/>
  <c r="C256" i="2"/>
  <c r="H256" i="2"/>
  <c r="C257" i="2"/>
  <c r="H257" i="2"/>
  <c r="D259" i="2"/>
  <c r="E259" i="2"/>
  <c r="F259" i="2"/>
  <c r="G259" i="2"/>
  <c r="J259" i="2"/>
  <c r="J258" i="2" s="1"/>
  <c r="K259" i="2"/>
  <c r="K258" i="2" s="1"/>
  <c r="L259" i="2"/>
  <c r="C260" i="2"/>
  <c r="I259" i="2"/>
  <c r="C261" i="2"/>
  <c r="H261" i="2"/>
  <c r="C262" i="2"/>
  <c r="H262" i="2"/>
  <c r="D263" i="2"/>
  <c r="E263" i="2"/>
  <c r="F263" i="2"/>
  <c r="G263" i="2"/>
  <c r="J263" i="2"/>
  <c r="K263" i="2"/>
  <c r="L263" i="2"/>
  <c r="C264" i="2"/>
  <c r="H264" i="2"/>
  <c r="C265" i="2"/>
  <c r="H265" i="2"/>
  <c r="C266" i="2"/>
  <c r="H266" i="2"/>
  <c r="C267" i="2"/>
  <c r="H267" i="2"/>
  <c r="C270" i="2"/>
  <c r="H270" i="2"/>
  <c r="D271" i="2"/>
  <c r="E271" i="2"/>
  <c r="F271" i="2"/>
  <c r="G271" i="2"/>
  <c r="G269" i="2" s="1"/>
  <c r="J271" i="2"/>
  <c r="K271" i="2"/>
  <c r="L271" i="2"/>
  <c r="C272" i="2"/>
  <c r="I271" i="2"/>
  <c r="C273" i="2"/>
  <c r="H273" i="2"/>
  <c r="C274" i="2"/>
  <c r="H274" i="2"/>
  <c r="D275" i="2"/>
  <c r="E275" i="2"/>
  <c r="E269" i="2" s="1"/>
  <c r="E268" i="2" s="1"/>
  <c r="F275" i="2"/>
  <c r="G275" i="2"/>
  <c r="I275" i="2"/>
  <c r="J275" i="2"/>
  <c r="J269" i="2" s="1"/>
  <c r="J268" i="2" s="1"/>
  <c r="K275" i="2"/>
  <c r="L275" i="2"/>
  <c r="C276" i="2"/>
  <c r="H276" i="2"/>
  <c r="C277" i="2"/>
  <c r="H277" i="2"/>
  <c r="C278" i="2"/>
  <c r="H278" i="2"/>
  <c r="D279" i="2"/>
  <c r="E279" i="2"/>
  <c r="F279" i="2"/>
  <c r="G279" i="2"/>
  <c r="I279" i="2"/>
  <c r="J279" i="2"/>
  <c r="K279" i="2"/>
  <c r="L279" i="2"/>
  <c r="C280" i="2"/>
  <c r="H280" i="2"/>
  <c r="D281" i="2"/>
  <c r="E281" i="2"/>
  <c r="F281" i="2"/>
  <c r="G281" i="2"/>
  <c r="I281" i="2"/>
  <c r="J281" i="2"/>
  <c r="K281" i="2"/>
  <c r="K287" i="2" s="1"/>
  <c r="L281" i="2"/>
  <c r="C282" i="2"/>
  <c r="H282" i="2"/>
  <c r="C283" i="2"/>
  <c r="H283" i="2"/>
  <c r="F287" i="2"/>
  <c r="G287" i="2"/>
  <c r="L287" i="2"/>
  <c r="D288" i="2"/>
  <c r="E288" i="2"/>
  <c r="F288" i="2"/>
  <c r="G288" i="2"/>
  <c r="G286" i="2" s="1"/>
  <c r="I288" i="2"/>
  <c r="J288" i="2"/>
  <c r="K288" i="2"/>
  <c r="L288" i="2"/>
  <c r="C289" i="2"/>
  <c r="H289" i="2"/>
  <c r="C290" i="2"/>
  <c r="H290" i="2"/>
  <c r="C291" i="2"/>
  <c r="H291" i="2"/>
  <c r="C292" i="2"/>
  <c r="H292" i="2"/>
  <c r="C293" i="2"/>
  <c r="H293" i="2"/>
  <c r="C294" i="2"/>
  <c r="H294" i="2"/>
  <c r="C295" i="2"/>
  <c r="H295" i="2"/>
  <c r="C296" i="2"/>
  <c r="H296" i="2"/>
  <c r="J286" i="3" l="1"/>
  <c r="K286" i="2"/>
  <c r="G204" i="2"/>
  <c r="J195" i="2"/>
  <c r="H184" i="2"/>
  <c r="H22" i="2"/>
  <c r="D287" i="2"/>
  <c r="D286" i="2" s="1"/>
  <c r="I286" i="3"/>
  <c r="D286" i="3"/>
  <c r="D76" i="3"/>
  <c r="C288" i="4"/>
  <c r="D286" i="4"/>
  <c r="C263" i="4"/>
  <c r="K258" i="4"/>
  <c r="F258" i="4"/>
  <c r="G130" i="4"/>
  <c r="D231" i="2"/>
  <c r="G204" i="3"/>
  <c r="E286" i="4"/>
  <c r="F286" i="2"/>
  <c r="J286" i="2"/>
  <c r="J287" i="2"/>
  <c r="F258" i="2"/>
  <c r="L204" i="2"/>
  <c r="G187" i="2"/>
  <c r="C184" i="2"/>
  <c r="G174" i="2"/>
  <c r="C144" i="2"/>
  <c r="C116" i="2"/>
  <c r="C103" i="2"/>
  <c r="E83" i="2"/>
  <c r="H80" i="2"/>
  <c r="E269" i="3"/>
  <c r="E268" i="3" s="1"/>
  <c r="H233" i="3"/>
  <c r="J187" i="3"/>
  <c r="E187" i="3"/>
  <c r="D174" i="3"/>
  <c r="D173" i="3" s="1"/>
  <c r="K76" i="3"/>
  <c r="G54" i="3"/>
  <c r="F27" i="3"/>
  <c r="C27" i="3" s="1"/>
  <c r="L21" i="3"/>
  <c r="G258" i="4"/>
  <c r="C252" i="4"/>
  <c r="H227" i="4"/>
  <c r="H205" i="4"/>
  <c r="G204" i="4"/>
  <c r="F187" i="4"/>
  <c r="C144" i="4"/>
  <c r="C136" i="4"/>
  <c r="F83" i="4"/>
  <c r="K76" i="2"/>
  <c r="E286" i="3"/>
  <c r="H279" i="2"/>
  <c r="F269" i="2"/>
  <c r="F268" i="2" s="1"/>
  <c r="G268" i="2"/>
  <c r="C263" i="2"/>
  <c r="H238" i="2"/>
  <c r="L231" i="2"/>
  <c r="K204" i="2"/>
  <c r="K195" i="2" s="1"/>
  <c r="F187" i="2"/>
  <c r="E174" i="2"/>
  <c r="F173" i="2"/>
  <c r="G76" i="2"/>
  <c r="K54" i="2"/>
  <c r="E54" i="2"/>
  <c r="E53" i="2" s="1"/>
  <c r="L231" i="3"/>
  <c r="L174" i="3"/>
  <c r="K286" i="4"/>
  <c r="H279" i="4"/>
  <c r="I231" i="4"/>
  <c r="I187" i="4"/>
  <c r="C184" i="4"/>
  <c r="K173" i="4"/>
  <c r="H80" i="4"/>
  <c r="E187" i="4"/>
  <c r="H89" i="4"/>
  <c r="I76" i="4"/>
  <c r="H69" i="4"/>
  <c r="F54" i="4"/>
  <c r="F53" i="4" s="1"/>
  <c r="G231" i="4"/>
  <c r="G230" i="4" s="1"/>
  <c r="L204" i="4"/>
  <c r="I83" i="4"/>
  <c r="C235" i="4"/>
  <c r="K204" i="4"/>
  <c r="K195" i="4" s="1"/>
  <c r="H184" i="4"/>
  <c r="H144" i="4"/>
  <c r="H112" i="4"/>
  <c r="I286" i="4"/>
  <c r="I269" i="4"/>
  <c r="I268" i="4" s="1"/>
  <c r="C275" i="4"/>
  <c r="K269" i="4"/>
  <c r="K268" i="4" s="1"/>
  <c r="F269" i="4"/>
  <c r="F268" i="4" s="1"/>
  <c r="C259" i="4"/>
  <c r="H246" i="4"/>
  <c r="H235" i="4"/>
  <c r="H191" i="4"/>
  <c r="C179" i="4"/>
  <c r="F174" i="4"/>
  <c r="F173" i="4" s="1"/>
  <c r="C160" i="4"/>
  <c r="C141" i="4"/>
  <c r="C95" i="4"/>
  <c r="L76" i="4"/>
  <c r="G76" i="4"/>
  <c r="H55" i="4"/>
  <c r="E54" i="4"/>
  <c r="E53" i="4" s="1"/>
  <c r="E231" i="4"/>
  <c r="E76" i="4"/>
  <c r="J53" i="4"/>
  <c r="G268" i="4"/>
  <c r="H263" i="4"/>
  <c r="C246" i="4"/>
  <c r="K231" i="4"/>
  <c r="C216" i="4"/>
  <c r="H116" i="4"/>
  <c r="G286" i="4"/>
  <c r="H275" i="4"/>
  <c r="J269" i="4"/>
  <c r="J268" i="4" s="1"/>
  <c r="C238" i="4"/>
  <c r="C227" i="4"/>
  <c r="C188" i="4"/>
  <c r="L174" i="4"/>
  <c r="L173" i="4" s="1"/>
  <c r="H160" i="4"/>
  <c r="H141" i="4"/>
  <c r="H122" i="4"/>
  <c r="H103" i="4"/>
  <c r="H95" i="4"/>
  <c r="E83" i="4"/>
  <c r="K76" i="4"/>
  <c r="I54" i="4"/>
  <c r="H54" i="4" s="1"/>
  <c r="F76" i="3"/>
  <c r="C279" i="3"/>
  <c r="J269" i="3"/>
  <c r="J268" i="3" s="1"/>
  <c r="E258" i="3"/>
  <c r="C238" i="3"/>
  <c r="E231" i="3"/>
  <c r="C233" i="3"/>
  <c r="L173" i="3"/>
  <c r="C144" i="3"/>
  <c r="C131" i="3"/>
  <c r="C122" i="3"/>
  <c r="J83" i="3"/>
  <c r="C103" i="3"/>
  <c r="L76" i="3"/>
  <c r="J76" i="3"/>
  <c r="C28" i="3"/>
  <c r="D21" i="3"/>
  <c r="K286" i="3"/>
  <c r="G268" i="3"/>
  <c r="J258" i="3"/>
  <c r="C192" i="3"/>
  <c r="F174" i="3"/>
  <c r="C160" i="3"/>
  <c r="C116" i="3"/>
  <c r="C95" i="3"/>
  <c r="G83" i="3"/>
  <c r="C58" i="3"/>
  <c r="K27" i="3"/>
  <c r="H27" i="3" s="1"/>
  <c r="L258" i="3"/>
  <c r="L230" i="3" s="1"/>
  <c r="L53" i="3"/>
  <c r="H288" i="3"/>
  <c r="G286" i="3"/>
  <c r="C275" i="3"/>
  <c r="L269" i="3"/>
  <c r="L268" i="3" s="1"/>
  <c r="C246" i="3"/>
  <c r="J231" i="3"/>
  <c r="L204" i="3"/>
  <c r="J204" i="3"/>
  <c r="J195" i="3" s="1"/>
  <c r="F187" i="3"/>
  <c r="K173" i="3"/>
  <c r="C179" i="3"/>
  <c r="J174" i="3"/>
  <c r="J173" i="3" s="1"/>
  <c r="E174" i="3"/>
  <c r="E173" i="3" s="1"/>
  <c r="C112" i="3"/>
  <c r="C80" i="3"/>
  <c r="F54" i="3"/>
  <c r="F53" i="3" s="1"/>
  <c r="H28" i="3"/>
  <c r="C22" i="3"/>
  <c r="C251" i="2"/>
  <c r="G195" i="2"/>
  <c r="G231" i="2"/>
  <c r="E286" i="2"/>
  <c r="L269" i="2"/>
  <c r="L268" i="2" s="1"/>
  <c r="D258" i="2"/>
  <c r="E231" i="2"/>
  <c r="F231" i="2"/>
  <c r="F230" i="2" s="1"/>
  <c r="C227" i="2"/>
  <c r="L187" i="2"/>
  <c r="E173" i="2"/>
  <c r="L174" i="2"/>
  <c r="L173" i="2" s="1"/>
  <c r="H165" i="2"/>
  <c r="H160" i="2"/>
  <c r="C151" i="2"/>
  <c r="D130" i="2"/>
  <c r="C122" i="2"/>
  <c r="C112" i="2"/>
  <c r="C95" i="2"/>
  <c r="L76" i="2"/>
  <c r="H58" i="2"/>
  <c r="J54" i="2"/>
  <c r="J53" i="2" s="1"/>
  <c r="H43" i="2"/>
  <c r="L21" i="2"/>
  <c r="C288" i="2"/>
  <c r="C67" i="2"/>
  <c r="H288" i="2"/>
  <c r="I287" i="2"/>
  <c r="I286" i="2" s="1"/>
  <c r="H275" i="2"/>
  <c r="C275" i="2"/>
  <c r="K269" i="2"/>
  <c r="K268" i="2" s="1"/>
  <c r="G258" i="2"/>
  <c r="C258" i="2" s="1"/>
  <c r="H246" i="2"/>
  <c r="C238" i="2"/>
  <c r="K231" i="2"/>
  <c r="H227" i="2"/>
  <c r="F204" i="2"/>
  <c r="C179" i="2"/>
  <c r="K174" i="2"/>
  <c r="K173" i="2" s="1"/>
  <c r="G53" i="2"/>
  <c r="K27" i="2"/>
  <c r="K21" i="2" s="1"/>
  <c r="G21" i="2"/>
  <c r="D187" i="2"/>
  <c r="G173" i="2"/>
  <c r="E130" i="2"/>
  <c r="J83" i="2"/>
  <c r="K53" i="2"/>
  <c r="L286" i="2"/>
  <c r="C279" i="2"/>
  <c r="D269" i="2"/>
  <c r="D268" i="2" s="1"/>
  <c r="C268" i="2" s="1"/>
  <c r="E258" i="2"/>
  <c r="L258" i="2"/>
  <c r="L230" i="2" s="1"/>
  <c r="L194" i="2" s="1"/>
  <c r="C246" i="2"/>
  <c r="J231" i="2"/>
  <c r="J230" i="2" s="1"/>
  <c r="H216" i="2"/>
  <c r="E204" i="2"/>
  <c r="E195" i="2" s="1"/>
  <c r="L195" i="2"/>
  <c r="E187" i="2"/>
  <c r="C187" i="2" s="1"/>
  <c r="D174" i="2"/>
  <c r="C141" i="2"/>
  <c r="L130" i="2"/>
  <c r="H122" i="2"/>
  <c r="H103" i="2"/>
  <c r="L83" i="2"/>
  <c r="H28" i="2"/>
  <c r="E21" i="2"/>
  <c r="C196" i="2"/>
  <c r="D195" i="2"/>
  <c r="C174" i="2"/>
  <c r="D173" i="2"/>
  <c r="I269" i="2"/>
  <c r="H271" i="2"/>
  <c r="H252" i="2"/>
  <c r="I251" i="2"/>
  <c r="H251" i="2" s="1"/>
  <c r="K230" i="2"/>
  <c r="K194" i="2" s="1"/>
  <c r="H259" i="2"/>
  <c r="I204" i="2"/>
  <c r="H204" i="2" s="1"/>
  <c r="H205" i="2"/>
  <c r="D230" i="2"/>
  <c r="H196" i="2"/>
  <c r="H175" i="2"/>
  <c r="G230" i="2"/>
  <c r="G194" i="2" s="1"/>
  <c r="F195" i="2"/>
  <c r="F194" i="2" s="1"/>
  <c r="C191" i="2"/>
  <c r="C252" i="2"/>
  <c r="C233" i="2"/>
  <c r="C192" i="2"/>
  <c r="I179" i="2"/>
  <c r="H179" i="2" s="1"/>
  <c r="I136" i="2"/>
  <c r="H136" i="2" s="1"/>
  <c r="G130" i="2"/>
  <c r="C131" i="2"/>
  <c r="D58" i="2"/>
  <c r="C60" i="2"/>
  <c r="I263" i="3"/>
  <c r="H263" i="3" s="1"/>
  <c r="H236" i="3"/>
  <c r="K235" i="3"/>
  <c r="H235" i="3" s="1"/>
  <c r="H131" i="3"/>
  <c r="I80" i="3"/>
  <c r="H80" i="3" s="1"/>
  <c r="H81" i="3"/>
  <c r="C69" i="3"/>
  <c r="H281" i="2"/>
  <c r="H287" i="2" s="1"/>
  <c r="H286" i="2" s="1"/>
  <c r="C259" i="2"/>
  <c r="H253" i="2"/>
  <c r="H247" i="2"/>
  <c r="I235" i="2"/>
  <c r="H235" i="2" s="1"/>
  <c r="H218" i="2"/>
  <c r="H207" i="2"/>
  <c r="H198" i="2"/>
  <c r="H188" i="2"/>
  <c r="H185" i="2"/>
  <c r="C175" i="2"/>
  <c r="H166" i="2"/>
  <c r="D165" i="2"/>
  <c r="C165" i="2" s="1"/>
  <c r="C166" i="2"/>
  <c r="F130" i="2"/>
  <c r="C130" i="2" s="1"/>
  <c r="I95" i="2"/>
  <c r="H95" i="2" s="1"/>
  <c r="H96" i="2"/>
  <c r="I89" i="2"/>
  <c r="H89" i="2" s="1"/>
  <c r="G83" i="2"/>
  <c r="C80" i="2"/>
  <c r="C55" i="2"/>
  <c r="D21" i="2"/>
  <c r="C22" i="2"/>
  <c r="H280" i="3"/>
  <c r="K279" i="3"/>
  <c r="H279" i="3" s="1"/>
  <c r="I275" i="3"/>
  <c r="H275" i="3" s="1"/>
  <c r="H264" i="3"/>
  <c r="H260" i="3"/>
  <c r="K259" i="3"/>
  <c r="H253" i="3"/>
  <c r="K252" i="3"/>
  <c r="H234" i="3"/>
  <c r="C227" i="3"/>
  <c r="E204" i="3"/>
  <c r="E195" i="3" s="1"/>
  <c r="I196" i="3"/>
  <c r="H197" i="3"/>
  <c r="G195" i="3"/>
  <c r="H188" i="3"/>
  <c r="C188" i="3"/>
  <c r="I179" i="3"/>
  <c r="H179" i="3" s="1"/>
  <c r="H180" i="3"/>
  <c r="H164" i="3"/>
  <c r="I136" i="3"/>
  <c r="H136" i="3" s="1"/>
  <c r="H137" i="3"/>
  <c r="D130" i="3"/>
  <c r="C136" i="3"/>
  <c r="C84" i="3"/>
  <c r="K58" i="3"/>
  <c r="K54" i="3" s="1"/>
  <c r="K53" i="3" s="1"/>
  <c r="J53" i="3"/>
  <c r="C281" i="2"/>
  <c r="H272" i="2"/>
  <c r="H260" i="2"/>
  <c r="I233" i="2"/>
  <c r="H233" i="2" s="1"/>
  <c r="H232" i="2"/>
  <c r="C198" i="2"/>
  <c r="I192" i="2"/>
  <c r="C188" i="2"/>
  <c r="H176" i="2"/>
  <c r="I144" i="2"/>
  <c r="H144" i="2" s="1"/>
  <c r="I131" i="2"/>
  <c r="K130" i="2"/>
  <c r="I116" i="2"/>
  <c r="H116" i="2" s="1"/>
  <c r="H117" i="2"/>
  <c r="I112" i="2"/>
  <c r="H112" i="2" s="1"/>
  <c r="C89" i="2"/>
  <c r="F83" i="2"/>
  <c r="F75" i="2" s="1"/>
  <c r="D83" i="2"/>
  <c r="F54" i="2"/>
  <c r="F53" i="2" s="1"/>
  <c r="L53" i="2"/>
  <c r="H27" i="2"/>
  <c r="C288" i="3"/>
  <c r="H281" i="3"/>
  <c r="H276" i="3"/>
  <c r="H272" i="3"/>
  <c r="K271" i="3"/>
  <c r="C263" i="3"/>
  <c r="I258" i="3"/>
  <c r="H247" i="3"/>
  <c r="K246" i="3"/>
  <c r="H246" i="3" s="1"/>
  <c r="I238" i="3"/>
  <c r="H238" i="3" s="1"/>
  <c r="C235" i="3"/>
  <c r="G231" i="3"/>
  <c r="G230" i="3" s="1"/>
  <c r="D231" i="3"/>
  <c r="H205" i="3"/>
  <c r="C205" i="3"/>
  <c r="C196" i="3"/>
  <c r="D187" i="3"/>
  <c r="C187" i="3" s="1"/>
  <c r="C191" i="3"/>
  <c r="F173" i="3"/>
  <c r="K144" i="3"/>
  <c r="H141" i="3"/>
  <c r="C141" i="3"/>
  <c r="H138" i="3"/>
  <c r="K130" i="3"/>
  <c r="G130" i="3"/>
  <c r="K122" i="3"/>
  <c r="K83" i="3" s="1"/>
  <c r="H116" i="3"/>
  <c r="I112" i="3"/>
  <c r="H112" i="3" s="1"/>
  <c r="H113" i="3"/>
  <c r="L83" i="3"/>
  <c r="E76" i="3"/>
  <c r="C77" i="3"/>
  <c r="H73" i="3"/>
  <c r="H55" i="3"/>
  <c r="G21" i="3"/>
  <c r="H77" i="4"/>
  <c r="C77" i="4"/>
  <c r="D76" i="4"/>
  <c r="I263" i="2"/>
  <c r="H263" i="2" s="1"/>
  <c r="H77" i="2"/>
  <c r="D76" i="2"/>
  <c r="C77" i="2"/>
  <c r="C69" i="2"/>
  <c r="C281" i="3"/>
  <c r="C287" i="3" s="1"/>
  <c r="C286" i="3" s="1"/>
  <c r="D269" i="3"/>
  <c r="C271" i="3"/>
  <c r="F269" i="3"/>
  <c r="F268" i="3" s="1"/>
  <c r="G53" i="3"/>
  <c r="C198" i="4"/>
  <c r="F196" i="4"/>
  <c r="C196" i="4" s="1"/>
  <c r="H175" i="4"/>
  <c r="J174" i="4"/>
  <c r="J173" i="4" s="1"/>
  <c r="H166" i="4"/>
  <c r="J165" i="4"/>
  <c r="H165" i="4" s="1"/>
  <c r="C271" i="2"/>
  <c r="H240" i="2"/>
  <c r="C160" i="2"/>
  <c r="C136" i="2"/>
  <c r="H123" i="2"/>
  <c r="C84" i="2"/>
  <c r="C73" i="2"/>
  <c r="D53" i="3"/>
  <c r="C43" i="3"/>
  <c r="C235" i="2"/>
  <c r="C205" i="2"/>
  <c r="I151" i="2"/>
  <c r="H151" i="2" s="1"/>
  <c r="I141" i="2"/>
  <c r="H141" i="2" s="1"/>
  <c r="J130" i="2"/>
  <c r="J75" i="2" s="1"/>
  <c r="J52" i="2" s="1"/>
  <c r="I84" i="2"/>
  <c r="K83" i="2"/>
  <c r="K75" i="2" s="1"/>
  <c r="K284" i="2" s="1"/>
  <c r="I76" i="2"/>
  <c r="E76" i="2"/>
  <c r="E75" i="2" s="1"/>
  <c r="G75" i="2"/>
  <c r="G52" i="2" s="1"/>
  <c r="I69" i="2"/>
  <c r="H69" i="2" s="1"/>
  <c r="I55" i="2"/>
  <c r="F27" i="2"/>
  <c r="D258" i="3"/>
  <c r="C258" i="3" s="1"/>
  <c r="C259" i="3"/>
  <c r="D251" i="3"/>
  <c r="C251" i="3" s="1"/>
  <c r="C252" i="3"/>
  <c r="F231" i="3"/>
  <c r="F230" i="3" s="1"/>
  <c r="H232" i="3"/>
  <c r="K231" i="3"/>
  <c r="I231" i="3"/>
  <c r="H228" i="3"/>
  <c r="K227" i="3"/>
  <c r="H227" i="3" s="1"/>
  <c r="I216" i="3"/>
  <c r="H216" i="3" s="1"/>
  <c r="H217" i="3"/>
  <c r="D204" i="3"/>
  <c r="C216" i="3"/>
  <c r="I191" i="3"/>
  <c r="H191" i="3" s="1"/>
  <c r="H192" i="3"/>
  <c r="K187" i="3"/>
  <c r="I166" i="3"/>
  <c r="H167" i="3"/>
  <c r="I144" i="3"/>
  <c r="H144" i="3" s="1"/>
  <c r="H145" i="3"/>
  <c r="L130" i="3"/>
  <c r="J130" i="3"/>
  <c r="J75" i="3" s="1"/>
  <c r="E130" i="3"/>
  <c r="I122" i="3"/>
  <c r="H123" i="3"/>
  <c r="F83" i="3"/>
  <c r="E83" i="3"/>
  <c r="K21" i="3"/>
  <c r="F21" i="3"/>
  <c r="D258" i="4"/>
  <c r="H198" i="3"/>
  <c r="C198" i="3"/>
  <c r="L195" i="3"/>
  <c r="D195" i="3"/>
  <c r="H184" i="3"/>
  <c r="C184" i="3"/>
  <c r="H181" i="3"/>
  <c r="H175" i="3"/>
  <c r="C175" i="3"/>
  <c r="G174" i="3"/>
  <c r="H172" i="3"/>
  <c r="H168" i="3"/>
  <c r="C165" i="3"/>
  <c r="I160" i="3"/>
  <c r="H160" i="3" s="1"/>
  <c r="H161" i="3"/>
  <c r="C151" i="3"/>
  <c r="H147" i="3"/>
  <c r="H139" i="3"/>
  <c r="H125" i="3"/>
  <c r="H114" i="3"/>
  <c r="H103" i="3"/>
  <c r="H100" i="3"/>
  <c r="I95" i="3"/>
  <c r="H95" i="3" s="1"/>
  <c r="H96" i="3"/>
  <c r="C89" i="3"/>
  <c r="I84" i="3"/>
  <c r="H85" i="3"/>
  <c r="H82" i="3"/>
  <c r="I76" i="3"/>
  <c r="H77" i="3"/>
  <c r="G76" i="3"/>
  <c r="G75" i="3" s="1"/>
  <c r="H74" i="3"/>
  <c r="I69" i="3"/>
  <c r="H70" i="3"/>
  <c r="H66" i="3"/>
  <c r="H62" i="3"/>
  <c r="H43" i="3"/>
  <c r="H22" i="3"/>
  <c r="H287" i="3" s="1"/>
  <c r="H286" i="3" s="1"/>
  <c r="J21" i="3"/>
  <c r="E21" i="3"/>
  <c r="E269" i="4"/>
  <c r="E268" i="4" s="1"/>
  <c r="J231" i="4"/>
  <c r="H233" i="4"/>
  <c r="C205" i="4"/>
  <c r="D204" i="4"/>
  <c r="H198" i="4"/>
  <c r="J196" i="4"/>
  <c r="H192" i="4"/>
  <c r="C191" i="4"/>
  <c r="J83" i="4"/>
  <c r="L67" i="4"/>
  <c r="L53" i="4" s="1"/>
  <c r="H45" i="4"/>
  <c r="L21" i="4"/>
  <c r="K27" i="4"/>
  <c r="J287" i="4"/>
  <c r="J286" i="4" s="1"/>
  <c r="H22" i="4"/>
  <c r="J21" i="4"/>
  <c r="F204" i="3"/>
  <c r="F195" i="3" s="1"/>
  <c r="C166" i="3"/>
  <c r="H151" i="3"/>
  <c r="F130" i="3"/>
  <c r="H89" i="3"/>
  <c r="D83" i="3"/>
  <c r="D75" i="3" s="1"/>
  <c r="C67" i="3"/>
  <c r="I58" i="3"/>
  <c r="H59" i="3"/>
  <c r="E54" i="3"/>
  <c r="E53" i="3" s="1"/>
  <c r="C55" i="3"/>
  <c r="L269" i="4"/>
  <c r="L268" i="4" s="1"/>
  <c r="H271" i="4"/>
  <c r="C271" i="4"/>
  <c r="D269" i="4"/>
  <c r="L258" i="4"/>
  <c r="H259" i="4"/>
  <c r="H252" i="4"/>
  <c r="D251" i="4"/>
  <c r="C251" i="4" s="1"/>
  <c r="C192" i="4"/>
  <c r="H179" i="4"/>
  <c r="F165" i="4"/>
  <c r="C166" i="4"/>
  <c r="L130" i="4"/>
  <c r="H131" i="4"/>
  <c r="C131" i="4"/>
  <c r="D130" i="4"/>
  <c r="C69" i="4"/>
  <c r="D67" i="4"/>
  <c r="C67" i="4" s="1"/>
  <c r="C45" i="4"/>
  <c r="F27" i="4"/>
  <c r="H288" i="4"/>
  <c r="C279" i="4"/>
  <c r="H251" i="4"/>
  <c r="L231" i="4"/>
  <c r="D231" i="4"/>
  <c r="J204" i="4"/>
  <c r="H216" i="4"/>
  <c r="F204" i="4"/>
  <c r="H196" i="4"/>
  <c r="D174" i="4"/>
  <c r="H151" i="4"/>
  <c r="K130" i="4"/>
  <c r="L83" i="4"/>
  <c r="L75" i="4" s="1"/>
  <c r="H84" i="4"/>
  <c r="C84" i="4"/>
  <c r="D83" i="4"/>
  <c r="G75" i="4"/>
  <c r="H281" i="4"/>
  <c r="C281" i="4"/>
  <c r="I258" i="4"/>
  <c r="E258" i="4"/>
  <c r="E230" i="4" s="1"/>
  <c r="K230" i="4"/>
  <c r="F231" i="4"/>
  <c r="F230" i="4" s="1"/>
  <c r="L195" i="4"/>
  <c r="G195" i="4"/>
  <c r="L187" i="4"/>
  <c r="H188" i="4"/>
  <c r="D187" i="4"/>
  <c r="J130" i="4"/>
  <c r="H136" i="4"/>
  <c r="F130" i="4"/>
  <c r="J76" i="4"/>
  <c r="H58" i="4"/>
  <c r="C58" i="4"/>
  <c r="D54" i="4"/>
  <c r="F287" i="4"/>
  <c r="F286" i="4" s="1"/>
  <c r="F21" i="4"/>
  <c r="K187" i="4"/>
  <c r="G187" i="4"/>
  <c r="I174" i="4"/>
  <c r="E174" i="4"/>
  <c r="E173" i="4" s="1"/>
  <c r="C151" i="4"/>
  <c r="C116" i="4"/>
  <c r="C103" i="4"/>
  <c r="K83" i="4"/>
  <c r="K75" i="4" s="1"/>
  <c r="G83" i="4"/>
  <c r="K53" i="4"/>
  <c r="G53" i="4"/>
  <c r="C55" i="4"/>
  <c r="H43" i="4"/>
  <c r="C22" i="4"/>
  <c r="C287" i="4" s="1"/>
  <c r="C286" i="4" s="1"/>
  <c r="C233" i="4"/>
  <c r="I204" i="4"/>
  <c r="E204" i="4"/>
  <c r="E195" i="4" s="1"/>
  <c r="C175" i="4"/>
  <c r="I130" i="4"/>
  <c r="E130" i="4"/>
  <c r="E75" i="4" s="1"/>
  <c r="C122" i="4"/>
  <c r="C80" i="4"/>
  <c r="K21" i="4"/>
  <c r="G21" i="4"/>
  <c r="J75" i="4" l="1"/>
  <c r="J52" i="4" s="1"/>
  <c r="H258" i="4"/>
  <c r="C258" i="4"/>
  <c r="F75" i="3"/>
  <c r="F52" i="3" s="1"/>
  <c r="C21" i="3"/>
  <c r="C173" i="2"/>
  <c r="E230" i="2"/>
  <c r="K75" i="3"/>
  <c r="K52" i="3" s="1"/>
  <c r="J284" i="2"/>
  <c r="E230" i="3"/>
  <c r="F75" i="4"/>
  <c r="F52" i="4" s="1"/>
  <c r="I269" i="3"/>
  <c r="C231" i="2"/>
  <c r="C204" i="2"/>
  <c r="I195" i="2"/>
  <c r="I75" i="4"/>
  <c r="E194" i="2"/>
  <c r="K194" i="4"/>
  <c r="G194" i="4"/>
  <c r="E284" i="4"/>
  <c r="I53" i="4"/>
  <c r="H53" i="4" s="1"/>
  <c r="K284" i="4"/>
  <c r="H187" i="4"/>
  <c r="C83" i="4"/>
  <c r="F194" i="3"/>
  <c r="L75" i="3"/>
  <c r="L52" i="3" s="1"/>
  <c r="H58" i="3"/>
  <c r="L194" i="3"/>
  <c r="J230" i="3"/>
  <c r="J194" i="3" s="1"/>
  <c r="I67" i="2"/>
  <c r="H67" i="2" s="1"/>
  <c r="G284" i="2"/>
  <c r="L52" i="2"/>
  <c r="L51" i="2" s="1"/>
  <c r="C269" i="2"/>
  <c r="L75" i="2"/>
  <c r="E52" i="2"/>
  <c r="E51" i="2" s="1"/>
  <c r="E285" i="2" s="1"/>
  <c r="F284" i="3"/>
  <c r="G51" i="2"/>
  <c r="E50" i="2"/>
  <c r="E194" i="3"/>
  <c r="L52" i="4"/>
  <c r="F51" i="3"/>
  <c r="C231" i="4"/>
  <c r="D230" i="4"/>
  <c r="C230" i="4" s="1"/>
  <c r="H84" i="3"/>
  <c r="I83" i="3"/>
  <c r="H83" i="3" s="1"/>
  <c r="H55" i="2"/>
  <c r="I54" i="2"/>
  <c r="I268" i="3"/>
  <c r="H192" i="2"/>
  <c r="I191" i="2"/>
  <c r="I130" i="3"/>
  <c r="H130" i="3" s="1"/>
  <c r="K52" i="2"/>
  <c r="K51" i="2" s="1"/>
  <c r="H76" i="4"/>
  <c r="E194" i="4"/>
  <c r="C54" i="4"/>
  <c r="D53" i="4"/>
  <c r="E52" i="4"/>
  <c r="L230" i="4"/>
  <c r="L284" i="4" s="1"/>
  <c r="C27" i="4"/>
  <c r="H27" i="4"/>
  <c r="H67" i="4"/>
  <c r="H69" i="3"/>
  <c r="I67" i="3"/>
  <c r="H67" i="3" s="1"/>
  <c r="H76" i="3"/>
  <c r="G284" i="4"/>
  <c r="H166" i="3"/>
  <c r="I165" i="3"/>
  <c r="H165" i="3" s="1"/>
  <c r="C54" i="3"/>
  <c r="K269" i="3"/>
  <c r="K268" i="3" s="1"/>
  <c r="H271" i="3"/>
  <c r="C83" i="2"/>
  <c r="H259" i="3"/>
  <c r="K258" i="3"/>
  <c r="C287" i="2"/>
  <c r="C286" i="2" s="1"/>
  <c r="I231" i="2"/>
  <c r="E284" i="2"/>
  <c r="J194" i="2"/>
  <c r="J51" i="2" s="1"/>
  <c r="D268" i="4"/>
  <c r="C269" i="4"/>
  <c r="D195" i="4"/>
  <c r="C204" i="4"/>
  <c r="G173" i="3"/>
  <c r="C173" i="3" s="1"/>
  <c r="C174" i="3"/>
  <c r="G194" i="3"/>
  <c r="I195" i="4"/>
  <c r="H204" i="4"/>
  <c r="C165" i="4"/>
  <c r="H83" i="4"/>
  <c r="J195" i="4"/>
  <c r="I230" i="4"/>
  <c r="H269" i="4"/>
  <c r="H122" i="3"/>
  <c r="C204" i="3"/>
  <c r="H84" i="2"/>
  <c r="I83" i="2"/>
  <c r="H83" i="2" s="1"/>
  <c r="C53" i="3"/>
  <c r="D52" i="3"/>
  <c r="D75" i="2"/>
  <c r="C75" i="2" s="1"/>
  <c r="C76" i="2"/>
  <c r="C76" i="3"/>
  <c r="E75" i="3"/>
  <c r="C75" i="3" s="1"/>
  <c r="I204" i="3"/>
  <c r="I195" i="3" s="1"/>
  <c r="H258" i="3"/>
  <c r="L50" i="2"/>
  <c r="L285" i="2"/>
  <c r="J52" i="3"/>
  <c r="H196" i="3"/>
  <c r="K204" i="3"/>
  <c r="K195" i="3" s="1"/>
  <c r="H195" i="2"/>
  <c r="C230" i="2"/>
  <c r="I268" i="2"/>
  <c r="H269" i="2"/>
  <c r="K52" i="4"/>
  <c r="C187" i="4"/>
  <c r="J230" i="4"/>
  <c r="J284" i="4" s="1"/>
  <c r="H231" i="4"/>
  <c r="H76" i="2"/>
  <c r="D268" i="3"/>
  <c r="C269" i="3"/>
  <c r="H131" i="2"/>
  <c r="I130" i="2"/>
  <c r="H130" i="2" s="1"/>
  <c r="H75" i="4"/>
  <c r="H130" i="4"/>
  <c r="G52" i="4"/>
  <c r="H174" i="4"/>
  <c r="I173" i="4"/>
  <c r="H173" i="4" s="1"/>
  <c r="C174" i="4"/>
  <c r="D173" i="4"/>
  <c r="C173" i="4" s="1"/>
  <c r="C130" i="4"/>
  <c r="C83" i="3"/>
  <c r="H287" i="4"/>
  <c r="H286" i="4" s="1"/>
  <c r="I174" i="3"/>
  <c r="C195" i="3"/>
  <c r="D194" i="3"/>
  <c r="H268" i="4"/>
  <c r="I230" i="3"/>
  <c r="H231" i="3"/>
  <c r="C27" i="2"/>
  <c r="F21" i="2"/>
  <c r="C21" i="2" s="1"/>
  <c r="F195" i="4"/>
  <c r="F194" i="4" s="1"/>
  <c r="F51" i="4" s="1"/>
  <c r="F50" i="4" s="1"/>
  <c r="C76" i="4"/>
  <c r="D75" i="4"/>
  <c r="C75" i="4" s="1"/>
  <c r="I54" i="3"/>
  <c r="D230" i="3"/>
  <c r="C230" i="3" s="1"/>
  <c r="C231" i="3"/>
  <c r="F52" i="2"/>
  <c r="F51" i="2" s="1"/>
  <c r="F50" i="2" s="1"/>
  <c r="C130" i="3"/>
  <c r="I187" i="3"/>
  <c r="H187" i="3" s="1"/>
  <c r="H252" i="3"/>
  <c r="K251" i="3"/>
  <c r="H251" i="3" s="1"/>
  <c r="C58" i="2"/>
  <c r="D54" i="2"/>
  <c r="I174" i="2"/>
  <c r="F284" i="2"/>
  <c r="I258" i="2"/>
  <c r="H258" i="2" s="1"/>
  <c r="D194" i="2"/>
  <c r="C194" i="2" s="1"/>
  <c r="C195" i="2"/>
  <c r="L284" i="2"/>
  <c r="E51" i="4" l="1"/>
  <c r="L51" i="3"/>
  <c r="L285" i="3" s="1"/>
  <c r="K51" i="4"/>
  <c r="K50" i="4" s="1"/>
  <c r="G51" i="4"/>
  <c r="F284" i="4"/>
  <c r="L284" i="3"/>
  <c r="J51" i="3"/>
  <c r="H269" i="3"/>
  <c r="G284" i="3"/>
  <c r="K230" i="3"/>
  <c r="H230" i="3" s="1"/>
  <c r="J284" i="3"/>
  <c r="J50" i="2"/>
  <c r="J285" i="2"/>
  <c r="H268" i="2"/>
  <c r="F285" i="2"/>
  <c r="G50" i="4"/>
  <c r="G285" i="4"/>
  <c r="H204" i="3"/>
  <c r="H230" i="4"/>
  <c r="I284" i="4"/>
  <c r="I230" i="2"/>
  <c r="H231" i="2"/>
  <c r="K284" i="3"/>
  <c r="I75" i="3"/>
  <c r="H75" i="3" s="1"/>
  <c r="K285" i="4"/>
  <c r="C53" i="4"/>
  <c r="D52" i="4"/>
  <c r="K50" i="2"/>
  <c r="K285" i="2"/>
  <c r="H268" i="3"/>
  <c r="L194" i="4"/>
  <c r="L51" i="4" s="1"/>
  <c r="F50" i="3"/>
  <c r="F285" i="3"/>
  <c r="E284" i="3"/>
  <c r="I173" i="2"/>
  <c r="H173" i="2" s="1"/>
  <c r="H174" i="2"/>
  <c r="I173" i="3"/>
  <c r="H173" i="3" s="1"/>
  <c r="H174" i="3"/>
  <c r="J50" i="3"/>
  <c r="J285" i="3"/>
  <c r="C195" i="4"/>
  <c r="D194" i="4"/>
  <c r="C194" i="4" s="1"/>
  <c r="C194" i="3"/>
  <c r="I194" i="3"/>
  <c r="H195" i="3"/>
  <c r="D51" i="3"/>
  <c r="J194" i="4"/>
  <c r="J51" i="4" s="1"/>
  <c r="C268" i="4"/>
  <c r="C284" i="4" s="1"/>
  <c r="D284" i="4"/>
  <c r="E50" i="4"/>
  <c r="E285" i="4"/>
  <c r="H54" i="3"/>
  <c r="I53" i="3"/>
  <c r="I75" i="2"/>
  <c r="H75" i="2" s="1"/>
  <c r="K194" i="3"/>
  <c r="K51" i="3" s="1"/>
  <c r="D53" i="2"/>
  <c r="C54" i="2"/>
  <c r="C268" i="3"/>
  <c r="C284" i="3" s="1"/>
  <c r="D284" i="3"/>
  <c r="E52" i="3"/>
  <c r="E51" i="3" s="1"/>
  <c r="I194" i="4"/>
  <c r="H195" i="4"/>
  <c r="G52" i="3"/>
  <c r="G51" i="3" s="1"/>
  <c r="F285" i="4"/>
  <c r="H191" i="2"/>
  <c r="I187" i="2"/>
  <c r="H187" i="2" s="1"/>
  <c r="I53" i="2"/>
  <c r="H54" i="2"/>
  <c r="I52" i="4"/>
  <c r="G50" i="2"/>
  <c r="G285" i="2"/>
  <c r="L50" i="3" l="1"/>
  <c r="C52" i="3"/>
  <c r="H194" i="4"/>
  <c r="I284" i="2"/>
  <c r="L50" i="4"/>
  <c r="L285" i="4"/>
  <c r="I51" i="4"/>
  <c r="H52" i="4"/>
  <c r="E50" i="3"/>
  <c r="E285" i="3"/>
  <c r="C53" i="2"/>
  <c r="C284" i="2" s="1"/>
  <c r="D52" i="2"/>
  <c r="D284" i="2"/>
  <c r="C51" i="3"/>
  <c r="D285" i="3"/>
  <c r="D50" i="3"/>
  <c r="I284" i="3"/>
  <c r="C52" i="4"/>
  <c r="D51" i="4"/>
  <c r="H284" i="4"/>
  <c r="H53" i="2"/>
  <c r="I52" i="2"/>
  <c r="G50" i="3"/>
  <c r="G285" i="3"/>
  <c r="K50" i="3"/>
  <c r="K285" i="3"/>
  <c r="I52" i="3"/>
  <c r="H53" i="3"/>
  <c r="H284" i="3" s="1"/>
  <c r="J285" i="4"/>
  <c r="J50" i="4"/>
  <c r="H194" i="3"/>
  <c r="H230" i="2"/>
  <c r="I194" i="2"/>
  <c r="H194" i="2" s="1"/>
  <c r="H284" i="2" l="1"/>
  <c r="C50" i="3"/>
  <c r="I51" i="3"/>
  <c r="H52" i="3"/>
  <c r="D51" i="2"/>
  <c r="C52" i="2"/>
  <c r="C51" i="4"/>
  <c r="D50" i="4"/>
  <c r="C50" i="4" s="1"/>
  <c r="D25" i="4"/>
  <c r="D285" i="4"/>
  <c r="C285" i="4" s="1"/>
  <c r="C285" i="3"/>
  <c r="I50" i="4"/>
  <c r="H50" i="4" s="1"/>
  <c r="I25" i="4"/>
  <c r="H51" i="4"/>
  <c r="I51" i="2"/>
  <c r="H52" i="2"/>
  <c r="H51" i="2" l="1"/>
  <c r="I50" i="2"/>
  <c r="H50" i="2" s="1"/>
  <c r="I25" i="2"/>
  <c r="I285" i="2"/>
  <c r="H285" i="2" s="1"/>
  <c r="I21" i="4"/>
  <c r="H21" i="4" s="1"/>
  <c r="H25" i="4"/>
  <c r="I285" i="4"/>
  <c r="H285" i="4" s="1"/>
  <c r="C25" i="4"/>
  <c r="D21" i="4"/>
  <c r="C21" i="4" s="1"/>
  <c r="D285" i="2"/>
  <c r="C285" i="2" s="1"/>
  <c r="D50" i="2"/>
  <c r="C50" i="2" s="1"/>
  <c r="C51" i="2"/>
  <c r="I50" i="3"/>
  <c r="H50" i="3" s="1"/>
  <c r="H51" i="3"/>
  <c r="I25" i="3"/>
  <c r="I21" i="3" l="1"/>
  <c r="H21" i="3" s="1"/>
  <c r="H25" i="3"/>
  <c r="I285" i="3"/>
  <c r="H285" i="3" s="1"/>
  <c r="H25" i="2"/>
  <c r="I21" i="2"/>
  <c r="H21" i="2" s="1"/>
  <c r="D22" i="1" l="1"/>
  <c r="E22" i="1"/>
  <c r="F22" i="1"/>
  <c r="G22" i="1"/>
  <c r="I22" i="1"/>
  <c r="J22" i="1"/>
  <c r="K22" i="1"/>
  <c r="L22" i="1"/>
  <c r="C23" i="1"/>
  <c r="H23" i="1"/>
  <c r="C24" i="1"/>
  <c r="H24" i="1"/>
  <c r="D25" i="1"/>
  <c r="C25" i="1" s="1"/>
  <c r="C26" i="1"/>
  <c r="H26" i="1"/>
  <c r="F28" i="1"/>
  <c r="C28" i="1" s="1"/>
  <c r="K28" i="1"/>
  <c r="H28" i="1" s="1"/>
  <c r="C29" i="1"/>
  <c r="H29" i="1"/>
  <c r="C30" i="1"/>
  <c r="H30" i="1"/>
  <c r="C31" i="1"/>
  <c r="H31" i="1"/>
  <c r="F32" i="1"/>
  <c r="C32" i="1" s="1"/>
  <c r="K32" i="1"/>
  <c r="H32" i="1" s="1"/>
  <c r="C33" i="1"/>
  <c r="H33" i="1"/>
  <c r="F34" i="1"/>
  <c r="C34" i="1" s="1"/>
  <c r="K34" i="1"/>
  <c r="H34" i="1" s="1"/>
  <c r="C35" i="1"/>
  <c r="H35" i="1"/>
  <c r="C36" i="1"/>
  <c r="H36" i="1"/>
  <c r="F37" i="1"/>
  <c r="C37" i="1" s="1"/>
  <c r="K37" i="1"/>
  <c r="H37" i="1" s="1"/>
  <c r="C38" i="1"/>
  <c r="H38" i="1"/>
  <c r="C39" i="1"/>
  <c r="H39" i="1"/>
  <c r="C40" i="1"/>
  <c r="H40" i="1"/>
  <c r="C41" i="1"/>
  <c r="H41" i="1"/>
  <c r="C42" i="1"/>
  <c r="H42" i="1"/>
  <c r="D43" i="1"/>
  <c r="E43" i="1"/>
  <c r="F43" i="1"/>
  <c r="I43" i="1"/>
  <c r="J43" i="1"/>
  <c r="K43" i="1"/>
  <c r="C44" i="1"/>
  <c r="H44" i="1"/>
  <c r="G45" i="1"/>
  <c r="L45" i="1"/>
  <c r="H45" i="1" s="1"/>
  <c r="C46" i="1"/>
  <c r="H46" i="1"/>
  <c r="C47" i="1"/>
  <c r="H47" i="1"/>
  <c r="D55" i="1"/>
  <c r="D54" i="1" s="1"/>
  <c r="E55" i="1"/>
  <c r="E54" i="1" s="1"/>
  <c r="F55" i="1"/>
  <c r="G55" i="1"/>
  <c r="J55" i="1"/>
  <c r="K55" i="1"/>
  <c r="K54" i="1" s="1"/>
  <c r="L55" i="1"/>
  <c r="C56" i="1"/>
  <c r="C57" i="1"/>
  <c r="H57" i="1"/>
  <c r="D58" i="1"/>
  <c r="E58" i="1"/>
  <c r="F58" i="1"/>
  <c r="G58" i="1"/>
  <c r="J58" i="1"/>
  <c r="K58" i="1"/>
  <c r="L58" i="1"/>
  <c r="L54" i="1" s="1"/>
  <c r="C59" i="1"/>
  <c r="H59" i="1"/>
  <c r="C60" i="1"/>
  <c r="H60" i="1"/>
  <c r="C61" i="1"/>
  <c r="H61" i="1"/>
  <c r="C62" i="1"/>
  <c r="H62" i="1"/>
  <c r="C63" i="1"/>
  <c r="H63" i="1"/>
  <c r="C64" i="1"/>
  <c r="H64" i="1"/>
  <c r="C65" i="1"/>
  <c r="H65" i="1"/>
  <c r="C66" i="1"/>
  <c r="H66" i="1"/>
  <c r="D67" i="1"/>
  <c r="C68" i="1"/>
  <c r="D69" i="1"/>
  <c r="E69" i="1"/>
  <c r="E67" i="1" s="1"/>
  <c r="F69" i="1"/>
  <c r="F67" i="1" s="1"/>
  <c r="G69" i="1"/>
  <c r="G67" i="1" s="1"/>
  <c r="J69" i="1"/>
  <c r="J67" i="1" s="1"/>
  <c r="K69" i="1"/>
  <c r="K67" i="1" s="1"/>
  <c r="L69" i="1"/>
  <c r="L67" i="1" s="1"/>
  <c r="C70" i="1"/>
  <c r="C71" i="1"/>
  <c r="H71" i="1"/>
  <c r="C72" i="1"/>
  <c r="H72" i="1"/>
  <c r="C73" i="1"/>
  <c r="H73" i="1"/>
  <c r="C74" i="1"/>
  <c r="H74" i="1"/>
  <c r="D77" i="1"/>
  <c r="E77" i="1"/>
  <c r="F77" i="1"/>
  <c r="G77" i="1"/>
  <c r="J77" i="1"/>
  <c r="K77" i="1"/>
  <c r="L77" i="1"/>
  <c r="C78" i="1"/>
  <c r="C79" i="1"/>
  <c r="H79" i="1"/>
  <c r="D80" i="1"/>
  <c r="E80" i="1"/>
  <c r="F80" i="1"/>
  <c r="G80" i="1"/>
  <c r="J80" i="1"/>
  <c r="K80" i="1"/>
  <c r="L80" i="1"/>
  <c r="L76" i="1" s="1"/>
  <c r="C81" i="1"/>
  <c r="C82" i="1"/>
  <c r="H82" i="1"/>
  <c r="D84" i="1"/>
  <c r="E84" i="1"/>
  <c r="F84" i="1"/>
  <c r="G84" i="1"/>
  <c r="J84" i="1"/>
  <c r="K84" i="1"/>
  <c r="L84" i="1"/>
  <c r="C85" i="1"/>
  <c r="H85" i="1"/>
  <c r="C86" i="1"/>
  <c r="H86" i="1"/>
  <c r="C87" i="1"/>
  <c r="H87" i="1"/>
  <c r="C88" i="1"/>
  <c r="H88" i="1"/>
  <c r="D89" i="1"/>
  <c r="E89" i="1"/>
  <c r="F89" i="1"/>
  <c r="G89" i="1"/>
  <c r="J89" i="1"/>
  <c r="K89" i="1"/>
  <c r="L89" i="1"/>
  <c r="C90" i="1"/>
  <c r="H90" i="1"/>
  <c r="C91" i="1"/>
  <c r="H91" i="1"/>
  <c r="C92" i="1"/>
  <c r="H92" i="1"/>
  <c r="C93" i="1"/>
  <c r="H93" i="1"/>
  <c r="C94" i="1"/>
  <c r="H94" i="1"/>
  <c r="D95" i="1"/>
  <c r="E95" i="1"/>
  <c r="F95" i="1"/>
  <c r="G95" i="1"/>
  <c r="J95" i="1"/>
  <c r="K95" i="1"/>
  <c r="L95" i="1"/>
  <c r="C96" i="1"/>
  <c r="H96" i="1"/>
  <c r="C97" i="1"/>
  <c r="H97" i="1"/>
  <c r="C98" i="1"/>
  <c r="H98" i="1"/>
  <c r="C99" i="1"/>
  <c r="H99" i="1"/>
  <c r="C100" i="1"/>
  <c r="H100" i="1"/>
  <c r="C101" i="1"/>
  <c r="H101" i="1"/>
  <c r="C102" i="1"/>
  <c r="H102" i="1"/>
  <c r="D103" i="1"/>
  <c r="E103" i="1"/>
  <c r="F103" i="1"/>
  <c r="G103" i="1"/>
  <c r="J103" i="1"/>
  <c r="K103" i="1"/>
  <c r="L103" i="1"/>
  <c r="C104" i="1"/>
  <c r="H104" i="1"/>
  <c r="C105" i="1"/>
  <c r="H105" i="1"/>
  <c r="C106" i="1"/>
  <c r="H106" i="1"/>
  <c r="C107" i="1"/>
  <c r="H107" i="1"/>
  <c r="C108" i="1"/>
  <c r="H108" i="1"/>
  <c r="C109" i="1"/>
  <c r="H109" i="1"/>
  <c r="C110" i="1"/>
  <c r="H110" i="1"/>
  <c r="C111" i="1"/>
  <c r="H111" i="1"/>
  <c r="D112" i="1"/>
  <c r="E112" i="1"/>
  <c r="F112" i="1"/>
  <c r="G112" i="1"/>
  <c r="J112" i="1"/>
  <c r="K112" i="1"/>
  <c r="L112" i="1"/>
  <c r="C113" i="1"/>
  <c r="C114" i="1"/>
  <c r="H114" i="1"/>
  <c r="C115" i="1"/>
  <c r="H115" i="1"/>
  <c r="D116" i="1"/>
  <c r="E116" i="1"/>
  <c r="F116" i="1"/>
  <c r="G116" i="1"/>
  <c r="J116" i="1"/>
  <c r="K116" i="1"/>
  <c r="L116" i="1"/>
  <c r="C117" i="1"/>
  <c r="H117" i="1"/>
  <c r="C118" i="1"/>
  <c r="H118" i="1"/>
  <c r="C119" i="1"/>
  <c r="H119" i="1"/>
  <c r="C120" i="1"/>
  <c r="H120" i="1"/>
  <c r="C121" i="1"/>
  <c r="H121" i="1"/>
  <c r="D122" i="1"/>
  <c r="E122" i="1"/>
  <c r="F122" i="1"/>
  <c r="G122" i="1"/>
  <c r="J122" i="1"/>
  <c r="K122" i="1"/>
  <c r="L122" i="1"/>
  <c r="C123" i="1"/>
  <c r="C124" i="1"/>
  <c r="H124" i="1"/>
  <c r="C125" i="1"/>
  <c r="H125" i="1"/>
  <c r="C126" i="1"/>
  <c r="H126" i="1"/>
  <c r="C127" i="1"/>
  <c r="H127" i="1"/>
  <c r="D128" i="1"/>
  <c r="E128" i="1"/>
  <c r="F128" i="1"/>
  <c r="G128" i="1"/>
  <c r="J128" i="1"/>
  <c r="K128" i="1"/>
  <c r="L128" i="1"/>
  <c r="C129" i="1"/>
  <c r="C128" i="1" s="1"/>
  <c r="D131" i="1"/>
  <c r="E131" i="1"/>
  <c r="F131" i="1"/>
  <c r="G131" i="1"/>
  <c r="J131" i="1"/>
  <c r="K131" i="1"/>
  <c r="L131" i="1"/>
  <c r="C132" i="1"/>
  <c r="C133" i="1"/>
  <c r="H133" i="1"/>
  <c r="C134" i="1"/>
  <c r="H134" i="1"/>
  <c r="C135" i="1"/>
  <c r="H135" i="1"/>
  <c r="D136" i="1"/>
  <c r="E136" i="1"/>
  <c r="F136" i="1"/>
  <c r="C136" i="1" s="1"/>
  <c r="G136" i="1"/>
  <c r="J136" i="1"/>
  <c r="K136" i="1"/>
  <c r="L136" i="1"/>
  <c r="C137" i="1"/>
  <c r="H137" i="1"/>
  <c r="C138" i="1"/>
  <c r="H138" i="1"/>
  <c r="C139" i="1"/>
  <c r="H139" i="1"/>
  <c r="C140" i="1"/>
  <c r="H140" i="1"/>
  <c r="D141" i="1"/>
  <c r="E141" i="1"/>
  <c r="F141" i="1"/>
  <c r="G141" i="1"/>
  <c r="J141" i="1"/>
  <c r="K141" i="1"/>
  <c r="L141" i="1"/>
  <c r="C142" i="1"/>
  <c r="I141" i="1"/>
  <c r="C143" i="1"/>
  <c r="H143" i="1"/>
  <c r="D144" i="1"/>
  <c r="C144" i="1" s="1"/>
  <c r="E144" i="1"/>
  <c r="F144" i="1"/>
  <c r="G144" i="1"/>
  <c r="J144" i="1"/>
  <c r="K144" i="1"/>
  <c r="L144" i="1"/>
  <c r="C145" i="1"/>
  <c r="C146" i="1"/>
  <c r="H146" i="1"/>
  <c r="C147" i="1"/>
  <c r="H147" i="1"/>
  <c r="C148" i="1"/>
  <c r="H148" i="1"/>
  <c r="C149" i="1"/>
  <c r="H149" i="1"/>
  <c r="C150" i="1"/>
  <c r="H150" i="1"/>
  <c r="D151" i="1"/>
  <c r="E151" i="1"/>
  <c r="F151" i="1"/>
  <c r="G151" i="1"/>
  <c r="J151" i="1"/>
  <c r="K151" i="1"/>
  <c r="L151" i="1"/>
  <c r="C152" i="1"/>
  <c r="C153" i="1"/>
  <c r="H153" i="1"/>
  <c r="C154" i="1"/>
  <c r="H154" i="1"/>
  <c r="C155" i="1"/>
  <c r="H155" i="1"/>
  <c r="C156" i="1"/>
  <c r="H156" i="1"/>
  <c r="C157" i="1"/>
  <c r="H157" i="1"/>
  <c r="C158" i="1"/>
  <c r="H158" i="1"/>
  <c r="C159" i="1"/>
  <c r="H159" i="1"/>
  <c r="D160" i="1"/>
  <c r="C160" i="1" s="1"/>
  <c r="E160" i="1"/>
  <c r="F160" i="1"/>
  <c r="G160" i="1"/>
  <c r="J160" i="1"/>
  <c r="K160" i="1"/>
  <c r="L160" i="1"/>
  <c r="C161" i="1"/>
  <c r="H161" i="1"/>
  <c r="C162" i="1"/>
  <c r="H162" i="1"/>
  <c r="C163" i="1"/>
  <c r="H163" i="1"/>
  <c r="C164" i="1"/>
  <c r="H164" i="1"/>
  <c r="D165" i="1"/>
  <c r="L165" i="1"/>
  <c r="D166" i="1"/>
  <c r="E166" i="1"/>
  <c r="E165" i="1" s="1"/>
  <c r="F166" i="1"/>
  <c r="G166" i="1"/>
  <c r="G165" i="1" s="1"/>
  <c r="J166" i="1"/>
  <c r="J165" i="1" s="1"/>
  <c r="K166" i="1"/>
  <c r="K165" i="1" s="1"/>
  <c r="L166" i="1"/>
  <c r="C167" i="1"/>
  <c r="H167" i="1"/>
  <c r="C168" i="1"/>
  <c r="H168" i="1"/>
  <c r="C169" i="1"/>
  <c r="H169" i="1"/>
  <c r="C170" i="1"/>
  <c r="H170" i="1"/>
  <c r="C171" i="1"/>
  <c r="H171" i="1"/>
  <c r="C172" i="1"/>
  <c r="H172" i="1"/>
  <c r="D175" i="1"/>
  <c r="D174" i="1" s="1"/>
  <c r="E175" i="1"/>
  <c r="F175" i="1"/>
  <c r="G175" i="1"/>
  <c r="J175" i="1"/>
  <c r="K175" i="1"/>
  <c r="L175" i="1"/>
  <c r="C176" i="1"/>
  <c r="H176" i="1"/>
  <c r="C177" i="1"/>
  <c r="H177" i="1"/>
  <c r="C178" i="1"/>
  <c r="H178" i="1"/>
  <c r="D179" i="1"/>
  <c r="E179" i="1"/>
  <c r="F179" i="1"/>
  <c r="G179" i="1"/>
  <c r="J179" i="1"/>
  <c r="K179" i="1"/>
  <c r="L179" i="1"/>
  <c r="L174" i="1" s="1"/>
  <c r="C180" i="1"/>
  <c r="C181" i="1"/>
  <c r="H181" i="1"/>
  <c r="C182" i="1"/>
  <c r="H182" i="1"/>
  <c r="C183" i="1"/>
  <c r="H183" i="1"/>
  <c r="D184" i="1"/>
  <c r="E184" i="1"/>
  <c r="F184" i="1"/>
  <c r="G184" i="1"/>
  <c r="J184" i="1"/>
  <c r="K184" i="1"/>
  <c r="L184" i="1"/>
  <c r="C185" i="1"/>
  <c r="C186" i="1"/>
  <c r="H186" i="1"/>
  <c r="D188" i="1"/>
  <c r="E188" i="1"/>
  <c r="F188" i="1"/>
  <c r="G188" i="1"/>
  <c r="J188" i="1"/>
  <c r="K188" i="1"/>
  <c r="L188" i="1"/>
  <c r="C189" i="1"/>
  <c r="H189" i="1"/>
  <c r="C190" i="1"/>
  <c r="H190" i="1"/>
  <c r="J191" i="1"/>
  <c r="D192" i="1"/>
  <c r="E192" i="1"/>
  <c r="E191" i="1" s="1"/>
  <c r="F192" i="1"/>
  <c r="F191" i="1" s="1"/>
  <c r="G192" i="1"/>
  <c r="G191" i="1" s="1"/>
  <c r="J192" i="1"/>
  <c r="K192" i="1"/>
  <c r="K191" i="1" s="1"/>
  <c r="L192" i="1"/>
  <c r="L191" i="1" s="1"/>
  <c r="C193" i="1"/>
  <c r="H193" i="1"/>
  <c r="G196" i="1"/>
  <c r="C197" i="1"/>
  <c r="D198" i="1"/>
  <c r="D196" i="1" s="1"/>
  <c r="E198" i="1"/>
  <c r="E196" i="1" s="1"/>
  <c r="F198" i="1"/>
  <c r="G198" i="1"/>
  <c r="J198" i="1"/>
  <c r="J196" i="1" s="1"/>
  <c r="K198" i="1"/>
  <c r="K196" i="1" s="1"/>
  <c r="L198" i="1"/>
  <c r="L196" i="1" s="1"/>
  <c r="C199" i="1"/>
  <c r="H199" i="1"/>
  <c r="C200" i="1"/>
  <c r="H200" i="1"/>
  <c r="C201" i="1"/>
  <c r="H201" i="1"/>
  <c r="C202" i="1"/>
  <c r="H202" i="1"/>
  <c r="C203" i="1"/>
  <c r="H203" i="1"/>
  <c r="D205" i="1"/>
  <c r="E205" i="1"/>
  <c r="F205" i="1"/>
  <c r="G205" i="1"/>
  <c r="J205" i="1"/>
  <c r="K205" i="1"/>
  <c r="L205" i="1"/>
  <c r="C206" i="1"/>
  <c r="C207" i="1"/>
  <c r="H207" i="1"/>
  <c r="C208" i="1"/>
  <c r="H208" i="1"/>
  <c r="C209" i="1"/>
  <c r="H209" i="1"/>
  <c r="C210" i="1"/>
  <c r="H210" i="1"/>
  <c r="C211" i="1"/>
  <c r="H211" i="1"/>
  <c r="C212" i="1"/>
  <c r="H212" i="1"/>
  <c r="C213" i="1"/>
  <c r="H213" i="1"/>
  <c r="C214" i="1"/>
  <c r="H214" i="1"/>
  <c r="C215" i="1"/>
  <c r="H215" i="1"/>
  <c r="D216" i="1"/>
  <c r="E216" i="1"/>
  <c r="F216" i="1"/>
  <c r="G216" i="1"/>
  <c r="J216" i="1"/>
  <c r="K216" i="1"/>
  <c r="L216" i="1"/>
  <c r="C217" i="1"/>
  <c r="C218" i="1"/>
  <c r="H218" i="1"/>
  <c r="C219" i="1"/>
  <c r="H219" i="1"/>
  <c r="C220" i="1"/>
  <c r="H220" i="1"/>
  <c r="C221" i="1"/>
  <c r="H221" i="1"/>
  <c r="C222" i="1"/>
  <c r="H222" i="1"/>
  <c r="C223" i="1"/>
  <c r="H223" i="1"/>
  <c r="C224" i="1"/>
  <c r="H224" i="1"/>
  <c r="C225" i="1"/>
  <c r="D225" i="1"/>
  <c r="H225" i="1"/>
  <c r="D226" i="1"/>
  <c r="C226" i="1" s="1"/>
  <c r="H226" i="1"/>
  <c r="D227" i="1"/>
  <c r="E227" i="1"/>
  <c r="F227" i="1"/>
  <c r="G227" i="1"/>
  <c r="J227" i="1"/>
  <c r="K227" i="1"/>
  <c r="L227" i="1"/>
  <c r="C228" i="1"/>
  <c r="H228" i="1"/>
  <c r="C229" i="1"/>
  <c r="H229" i="1"/>
  <c r="C232" i="1"/>
  <c r="D233" i="1"/>
  <c r="E233" i="1"/>
  <c r="F233" i="1"/>
  <c r="G233" i="1"/>
  <c r="J233" i="1"/>
  <c r="K233" i="1"/>
  <c r="L233" i="1"/>
  <c r="C234" i="1"/>
  <c r="I233" i="1"/>
  <c r="D235" i="1"/>
  <c r="E235" i="1"/>
  <c r="F235" i="1"/>
  <c r="G235" i="1"/>
  <c r="J235" i="1"/>
  <c r="K235" i="1"/>
  <c r="L235" i="1"/>
  <c r="C236" i="1"/>
  <c r="H236" i="1"/>
  <c r="C237" i="1"/>
  <c r="H237" i="1"/>
  <c r="D238" i="1"/>
  <c r="E238" i="1"/>
  <c r="F238" i="1"/>
  <c r="G238" i="1"/>
  <c r="G231" i="1" s="1"/>
  <c r="J238" i="1"/>
  <c r="K238" i="1"/>
  <c r="L238" i="1"/>
  <c r="C239" i="1"/>
  <c r="H239" i="1"/>
  <c r="C240" i="1"/>
  <c r="H240" i="1"/>
  <c r="C241" i="1"/>
  <c r="H241" i="1"/>
  <c r="C242" i="1"/>
  <c r="H242" i="1"/>
  <c r="C243" i="1"/>
  <c r="H243" i="1"/>
  <c r="C244" i="1"/>
  <c r="H244" i="1"/>
  <c r="C245" i="1"/>
  <c r="H245" i="1"/>
  <c r="D246" i="1"/>
  <c r="E246" i="1"/>
  <c r="F246" i="1"/>
  <c r="G246" i="1"/>
  <c r="J246" i="1"/>
  <c r="K246" i="1"/>
  <c r="L246" i="1"/>
  <c r="C247" i="1"/>
  <c r="H247" i="1"/>
  <c r="C248" i="1"/>
  <c r="H248" i="1"/>
  <c r="C249" i="1"/>
  <c r="H249" i="1"/>
  <c r="C250" i="1"/>
  <c r="H250" i="1"/>
  <c r="D252" i="1"/>
  <c r="E252" i="1"/>
  <c r="E251" i="1" s="1"/>
  <c r="F252" i="1"/>
  <c r="F251" i="1" s="1"/>
  <c r="G252" i="1"/>
  <c r="G251" i="1" s="1"/>
  <c r="J252" i="1"/>
  <c r="J251" i="1" s="1"/>
  <c r="K252" i="1"/>
  <c r="K251" i="1" s="1"/>
  <c r="L252" i="1"/>
  <c r="L251" i="1" s="1"/>
  <c r="C253" i="1"/>
  <c r="H253" i="1"/>
  <c r="C254" i="1"/>
  <c r="H254" i="1"/>
  <c r="C255" i="1"/>
  <c r="H255" i="1"/>
  <c r="C256" i="1"/>
  <c r="H256" i="1"/>
  <c r="C257" i="1"/>
  <c r="H257" i="1"/>
  <c r="D259" i="1"/>
  <c r="E259" i="1"/>
  <c r="F259" i="1"/>
  <c r="G259" i="1"/>
  <c r="J259" i="1"/>
  <c r="K259" i="1"/>
  <c r="L259" i="1"/>
  <c r="C260" i="1"/>
  <c r="C261" i="1"/>
  <c r="H261" i="1"/>
  <c r="C262" i="1"/>
  <c r="H262" i="1"/>
  <c r="D263" i="1"/>
  <c r="E263" i="1"/>
  <c r="F263" i="1"/>
  <c r="F258" i="1" s="1"/>
  <c r="G263" i="1"/>
  <c r="J263" i="1"/>
  <c r="J258" i="1" s="1"/>
  <c r="K263" i="1"/>
  <c r="L263" i="1"/>
  <c r="C264" i="1"/>
  <c r="C265" i="1"/>
  <c r="H265" i="1"/>
  <c r="C266" i="1"/>
  <c r="H266" i="1"/>
  <c r="C267" i="1"/>
  <c r="H267" i="1"/>
  <c r="C270" i="1"/>
  <c r="D271" i="1"/>
  <c r="E271" i="1"/>
  <c r="F271" i="1"/>
  <c r="G271" i="1"/>
  <c r="J271" i="1"/>
  <c r="K271" i="1"/>
  <c r="L271" i="1"/>
  <c r="C272" i="1"/>
  <c r="C273" i="1"/>
  <c r="H273" i="1"/>
  <c r="C274" i="1"/>
  <c r="H274" i="1"/>
  <c r="D275" i="1"/>
  <c r="E275" i="1"/>
  <c r="F275" i="1"/>
  <c r="G275" i="1"/>
  <c r="J275" i="1"/>
  <c r="K275" i="1"/>
  <c r="L275" i="1"/>
  <c r="C276" i="1"/>
  <c r="I275" i="1"/>
  <c r="C277" i="1"/>
  <c r="H277" i="1"/>
  <c r="C278" i="1"/>
  <c r="H278" i="1"/>
  <c r="D279" i="1"/>
  <c r="E279" i="1"/>
  <c r="F279" i="1"/>
  <c r="G279" i="1"/>
  <c r="J279" i="1"/>
  <c r="K279" i="1"/>
  <c r="L279" i="1"/>
  <c r="C280" i="1"/>
  <c r="H280" i="1"/>
  <c r="D281" i="1"/>
  <c r="E281" i="1"/>
  <c r="F281" i="1"/>
  <c r="G281" i="1"/>
  <c r="I281" i="1"/>
  <c r="J281" i="1"/>
  <c r="K281" i="1"/>
  <c r="K287" i="1" s="1"/>
  <c r="L281" i="1"/>
  <c r="C282" i="1"/>
  <c r="H282" i="1"/>
  <c r="C283" i="1"/>
  <c r="H283" i="1"/>
  <c r="D287" i="1"/>
  <c r="E287" i="1"/>
  <c r="F287" i="1"/>
  <c r="I287" i="1"/>
  <c r="J287" i="1"/>
  <c r="D288" i="1"/>
  <c r="D286" i="1" s="1"/>
  <c r="E288" i="1"/>
  <c r="E286" i="1" s="1"/>
  <c r="F288" i="1"/>
  <c r="G288" i="1"/>
  <c r="I288" i="1"/>
  <c r="I286" i="1" s="1"/>
  <c r="J288" i="1"/>
  <c r="K288" i="1"/>
  <c r="L288" i="1"/>
  <c r="C289" i="1"/>
  <c r="H289" i="1"/>
  <c r="C290" i="1"/>
  <c r="H290" i="1"/>
  <c r="C291" i="1"/>
  <c r="H291" i="1"/>
  <c r="C292" i="1"/>
  <c r="H292" i="1"/>
  <c r="C293" i="1"/>
  <c r="H293" i="1"/>
  <c r="C294" i="1"/>
  <c r="H294" i="1"/>
  <c r="C295" i="1"/>
  <c r="H295" i="1"/>
  <c r="C296" i="1"/>
  <c r="H296" i="1"/>
  <c r="C252" i="1" l="1"/>
  <c r="G76" i="1"/>
  <c r="G287" i="1"/>
  <c r="G286" i="1" s="1"/>
  <c r="H288" i="1"/>
  <c r="F83" i="1"/>
  <c r="D76" i="1"/>
  <c r="C279" i="1"/>
  <c r="F269" i="1"/>
  <c r="F268" i="1" s="1"/>
  <c r="E258" i="1"/>
  <c r="C216" i="1"/>
  <c r="K231" i="1"/>
  <c r="F204" i="1"/>
  <c r="L187" i="1"/>
  <c r="K53" i="1"/>
  <c r="L21" i="1"/>
  <c r="K258" i="1"/>
  <c r="D204" i="1"/>
  <c r="D195" i="1" s="1"/>
  <c r="K187" i="1"/>
  <c r="C184" i="1"/>
  <c r="C179" i="1"/>
  <c r="G130" i="1"/>
  <c r="C122" i="1"/>
  <c r="C89" i="1"/>
  <c r="C58" i="1"/>
  <c r="C43" i="1"/>
  <c r="C288" i="1"/>
  <c r="L231" i="1"/>
  <c r="E53" i="1"/>
  <c r="E269" i="1"/>
  <c r="E268" i="1" s="1"/>
  <c r="K286" i="1"/>
  <c r="F286" i="1"/>
  <c r="C275" i="1"/>
  <c r="J269" i="1"/>
  <c r="J268" i="1" s="1"/>
  <c r="C263" i="1"/>
  <c r="D251" i="1"/>
  <c r="C238" i="1"/>
  <c r="D231" i="1"/>
  <c r="G204" i="1"/>
  <c r="E187" i="1"/>
  <c r="F130" i="1"/>
  <c r="C151" i="1"/>
  <c r="C112" i="1"/>
  <c r="K76" i="1"/>
  <c r="E76" i="1"/>
  <c r="G54" i="1"/>
  <c r="G53" i="1" s="1"/>
  <c r="E21" i="1"/>
  <c r="L287" i="1"/>
  <c r="L286" i="1" s="1"/>
  <c r="K269" i="1"/>
  <c r="K268" i="1" s="1"/>
  <c r="J286" i="1"/>
  <c r="H281" i="1"/>
  <c r="G269" i="1"/>
  <c r="G268" i="1" s="1"/>
  <c r="G258" i="1"/>
  <c r="G230" i="1" s="1"/>
  <c r="C246" i="1"/>
  <c r="C227" i="1"/>
  <c r="J204" i="1"/>
  <c r="L204" i="1"/>
  <c r="L195" i="1" s="1"/>
  <c r="G187" i="1"/>
  <c r="J174" i="1"/>
  <c r="J173" i="1" s="1"/>
  <c r="C175" i="1"/>
  <c r="C141" i="1"/>
  <c r="K130" i="1"/>
  <c r="E130" i="1"/>
  <c r="C103" i="1"/>
  <c r="J83" i="1"/>
  <c r="C80" i="1"/>
  <c r="D21" i="1"/>
  <c r="I192" i="1"/>
  <c r="I191" i="1" s="1"/>
  <c r="H191" i="1" s="1"/>
  <c r="I184" i="1"/>
  <c r="H184" i="1" s="1"/>
  <c r="H234" i="1"/>
  <c r="I235" i="1"/>
  <c r="H235" i="1" s="1"/>
  <c r="H185" i="1"/>
  <c r="H141" i="1"/>
  <c r="I112" i="1"/>
  <c r="H112" i="1" s="1"/>
  <c r="I80" i="1"/>
  <c r="I77" i="1"/>
  <c r="I55" i="1"/>
  <c r="I279" i="1"/>
  <c r="H279" i="1" s="1"/>
  <c r="H275" i="1"/>
  <c r="I188" i="1"/>
  <c r="I160" i="1"/>
  <c r="H160" i="1" s="1"/>
  <c r="I89" i="1"/>
  <c r="I84" i="1"/>
  <c r="H84" i="1" s="1"/>
  <c r="H81" i="1"/>
  <c r="H78" i="1"/>
  <c r="H56" i="1"/>
  <c r="I175" i="1"/>
  <c r="I174" i="1" s="1"/>
  <c r="I116" i="1"/>
  <c r="H116" i="1" s="1"/>
  <c r="I179" i="1"/>
  <c r="H179" i="1" s="1"/>
  <c r="I238" i="1"/>
  <c r="H238" i="1" s="1"/>
  <c r="I227" i="1"/>
  <c r="H227" i="1" s="1"/>
  <c r="H180" i="1"/>
  <c r="I166" i="1"/>
  <c r="H232" i="1"/>
  <c r="I187" i="1"/>
  <c r="H188" i="1"/>
  <c r="C271" i="1"/>
  <c r="I263" i="1"/>
  <c r="H263" i="1" s="1"/>
  <c r="I259" i="1"/>
  <c r="H260" i="1"/>
  <c r="D258" i="1"/>
  <c r="C235" i="1"/>
  <c r="C233" i="1"/>
  <c r="F231" i="1"/>
  <c r="F230" i="1" s="1"/>
  <c r="K204" i="1"/>
  <c r="K195" i="1" s="1"/>
  <c r="E204" i="1"/>
  <c r="E195" i="1" s="1"/>
  <c r="I198" i="1"/>
  <c r="H198" i="1" s="1"/>
  <c r="H192" i="1"/>
  <c r="D191" i="1"/>
  <c r="C192" i="1"/>
  <c r="J187" i="1"/>
  <c r="D53" i="1"/>
  <c r="C45" i="1"/>
  <c r="G21" i="1"/>
  <c r="I271" i="1"/>
  <c r="H271" i="1" s="1"/>
  <c r="H272" i="1"/>
  <c r="L269" i="1"/>
  <c r="L268" i="1" s="1"/>
  <c r="I216" i="1"/>
  <c r="H216" i="1" s="1"/>
  <c r="H217" i="1"/>
  <c r="C198" i="1"/>
  <c r="F196" i="1"/>
  <c r="H175" i="1"/>
  <c r="I128" i="1"/>
  <c r="H129" i="1"/>
  <c r="H128" i="1" s="1"/>
  <c r="C281" i="1"/>
  <c r="I269" i="1"/>
  <c r="D269" i="1"/>
  <c r="C259" i="1"/>
  <c r="I252" i="1"/>
  <c r="C251" i="1"/>
  <c r="I246" i="1"/>
  <c r="H246" i="1" s="1"/>
  <c r="H233" i="1"/>
  <c r="E231" i="1"/>
  <c r="K230" i="1"/>
  <c r="I205" i="1"/>
  <c r="H206" i="1"/>
  <c r="C204" i="1"/>
  <c r="J195" i="1"/>
  <c r="G195" i="1"/>
  <c r="F174" i="1"/>
  <c r="F173" i="1" s="1"/>
  <c r="E174" i="1"/>
  <c r="E173" i="1" s="1"/>
  <c r="J130" i="1"/>
  <c r="J76" i="1"/>
  <c r="I58" i="1"/>
  <c r="H58" i="1" s="1"/>
  <c r="H55" i="1"/>
  <c r="D173" i="1"/>
  <c r="I103" i="1"/>
  <c r="H103" i="1" s="1"/>
  <c r="I69" i="1"/>
  <c r="H69" i="1" s="1"/>
  <c r="H70" i="1"/>
  <c r="L258" i="1"/>
  <c r="L230" i="1" s="1"/>
  <c r="J231" i="1"/>
  <c r="J230" i="1" s="1"/>
  <c r="C205" i="1"/>
  <c r="H197" i="1"/>
  <c r="C188" i="1"/>
  <c r="F187" i="1"/>
  <c r="L173" i="1"/>
  <c r="I165" i="1"/>
  <c r="H165" i="1" s="1"/>
  <c r="H166" i="1"/>
  <c r="I131" i="1"/>
  <c r="H22" i="1"/>
  <c r="H287" i="1" s="1"/>
  <c r="H286" i="1" s="1"/>
  <c r="I151" i="1"/>
  <c r="H151" i="1" s="1"/>
  <c r="D130" i="1"/>
  <c r="C131" i="1"/>
  <c r="I95" i="1"/>
  <c r="H95" i="1" s="1"/>
  <c r="C95" i="1"/>
  <c r="G83" i="1"/>
  <c r="E83" i="1"/>
  <c r="G75" i="1"/>
  <c r="C69" i="1"/>
  <c r="J54" i="1"/>
  <c r="J53" i="1" s="1"/>
  <c r="C55" i="1"/>
  <c r="H43" i="1"/>
  <c r="H276" i="1"/>
  <c r="H270" i="1"/>
  <c r="H264" i="1"/>
  <c r="K174" i="1"/>
  <c r="K173" i="1" s="1"/>
  <c r="G174" i="1"/>
  <c r="G173" i="1" s="1"/>
  <c r="I144" i="1"/>
  <c r="H144" i="1" s="1"/>
  <c r="I136" i="1"/>
  <c r="H136" i="1" s="1"/>
  <c r="L130" i="1"/>
  <c r="D83" i="1"/>
  <c r="D75" i="1" s="1"/>
  <c r="C84" i="1"/>
  <c r="F76" i="1"/>
  <c r="I67" i="1"/>
  <c r="H67" i="1" s="1"/>
  <c r="C67" i="1"/>
  <c r="L53" i="1"/>
  <c r="C166" i="1"/>
  <c r="F165" i="1"/>
  <c r="C165" i="1" s="1"/>
  <c r="I122" i="1"/>
  <c r="H122" i="1" s="1"/>
  <c r="C116" i="1"/>
  <c r="H89" i="1"/>
  <c r="K83" i="1"/>
  <c r="K75" i="1" s="1"/>
  <c r="L83" i="1"/>
  <c r="H80" i="1"/>
  <c r="E75" i="1"/>
  <c r="F54" i="1"/>
  <c r="F53" i="1" s="1"/>
  <c r="F27" i="1"/>
  <c r="F21" i="1" s="1"/>
  <c r="C21" i="1" s="1"/>
  <c r="H152" i="1"/>
  <c r="H145" i="1"/>
  <c r="H142" i="1"/>
  <c r="H132" i="1"/>
  <c r="H123" i="1"/>
  <c r="H113" i="1"/>
  <c r="H68" i="1"/>
  <c r="K27" i="1"/>
  <c r="C22" i="1"/>
  <c r="C287" i="1" s="1"/>
  <c r="C286" i="1" s="1"/>
  <c r="C77" i="1"/>
  <c r="F75" i="1" l="1"/>
  <c r="C75" i="1" s="1"/>
  <c r="G284" i="1"/>
  <c r="C76" i="1"/>
  <c r="E52" i="1"/>
  <c r="I76" i="1"/>
  <c r="H76" i="1" s="1"/>
  <c r="L75" i="1"/>
  <c r="G52" i="1"/>
  <c r="I196" i="1"/>
  <c r="H196" i="1" s="1"/>
  <c r="D230" i="1"/>
  <c r="L194" i="1"/>
  <c r="H187" i="1"/>
  <c r="K52" i="1"/>
  <c r="C130" i="1"/>
  <c r="J75" i="1"/>
  <c r="J52" i="1" s="1"/>
  <c r="J51" i="1" s="1"/>
  <c r="H77" i="1"/>
  <c r="C54" i="1"/>
  <c r="K194" i="1"/>
  <c r="C258" i="1"/>
  <c r="J194" i="1"/>
  <c r="I83" i="1"/>
  <c r="H83" i="1" s="1"/>
  <c r="K284" i="1"/>
  <c r="C174" i="1"/>
  <c r="I251" i="1"/>
  <c r="H251" i="1" s="1"/>
  <c r="H252" i="1"/>
  <c r="C27" i="1"/>
  <c r="C173" i="1"/>
  <c r="G194" i="1"/>
  <c r="G51" i="1" s="1"/>
  <c r="J284" i="1"/>
  <c r="I173" i="1"/>
  <c r="H173" i="1" s="1"/>
  <c r="H174" i="1"/>
  <c r="I231" i="1"/>
  <c r="H27" i="1"/>
  <c r="K21" i="1"/>
  <c r="L52" i="1"/>
  <c r="L51" i="1" s="1"/>
  <c r="E284" i="1"/>
  <c r="C231" i="1"/>
  <c r="E230" i="1"/>
  <c r="C53" i="1"/>
  <c r="C83" i="1"/>
  <c r="I54" i="1"/>
  <c r="H205" i="1"/>
  <c r="I204" i="1"/>
  <c r="H204" i="1" s="1"/>
  <c r="D268" i="1"/>
  <c r="C269" i="1"/>
  <c r="F195" i="1"/>
  <c r="C195" i="1" s="1"/>
  <c r="C196" i="1"/>
  <c r="L284" i="1"/>
  <c r="I130" i="1"/>
  <c r="H130" i="1" s="1"/>
  <c r="H131" i="1"/>
  <c r="I268" i="1"/>
  <c r="H269" i="1"/>
  <c r="C191" i="1"/>
  <c r="D187" i="1"/>
  <c r="C187" i="1" s="1"/>
  <c r="E194" i="1"/>
  <c r="E51" i="1" s="1"/>
  <c r="H259" i="1"/>
  <c r="I258" i="1"/>
  <c r="H258" i="1" s="1"/>
  <c r="F52" i="1" l="1"/>
  <c r="C230" i="1"/>
  <c r="K51" i="1"/>
  <c r="G50" i="1"/>
  <c r="G285" i="1"/>
  <c r="E50" i="1"/>
  <c r="E285" i="1"/>
  <c r="H268" i="1"/>
  <c r="C268" i="1"/>
  <c r="D284" i="1"/>
  <c r="D194" i="1"/>
  <c r="L50" i="1"/>
  <c r="L285" i="1"/>
  <c r="H231" i="1"/>
  <c r="I230" i="1"/>
  <c r="H230" i="1" s="1"/>
  <c r="I53" i="1"/>
  <c r="H54" i="1"/>
  <c r="F194" i="1"/>
  <c r="F51" i="1" s="1"/>
  <c r="F284" i="1"/>
  <c r="I195" i="1"/>
  <c r="D52" i="1"/>
  <c r="I75" i="1"/>
  <c r="H75" i="1" s="1"/>
  <c r="J50" i="1"/>
  <c r="J25" i="1"/>
  <c r="J21" i="1" s="1"/>
  <c r="J285" i="1"/>
  <c r="C284" i="1" l="1"/>
  <c r="K50" i="1"/>
  <c r="K285" i="1"/>
  <c r="F50" i="1"/>
  <c r="F285" i="1"/>
  <c r="I52" i="1"/>
  <c r="H53" i="1"/>
  <c r="I284" i="1"/>
  <c r="C194" i="1"/>
  <c r="D51" i="1"/>
  <c r="C52" i="1"/>
  <c r="I194" i="1"/>
  <c r="H194" i="1" s="1"/>
  <c r="H195" i="1"/>
  <c r="H284" i="1" l="1"/>
  <c r="I51" i="1"/>
  <c r="H52" i="1"/>
  <c r="C51" i="1"/>
  <c r="D50" i="1"/>
  <c r="C50" i="1" s="1"/>
  <c r="D285" i="1"/>
  <c r="C285" i="1" s="1"/>
  <c r="I50" i="1" l="1"/>
  <c r="H50" i="1" s="1"/>
  <c r="H51" i="1"/>
  <c r="I25" i="1"/>
  <c r="I285" i="1" s="1"/>
  <c r="H285" i="1" s="1"/>
  <c r="H25" i="1" l="1"/>
  <c r="I21" i="1"/>
  <c r="H21" i="1" s="1"/>
</calcChain>
</file>

<file path=xl/sharedStrings.xml><?xml version="1.0" encoding="utf-8"?>
<sst xmlns="http://schemas.openxmlformats.org/spreadsheetml/2006/main" count="2742" uniqueCount="359">
  <si>
    <t>I.Kundziņa</t>
  </si>
  <si>
    <t>Galvenais grāmatvedis</t>
  </si>
  <si>
    <t>A.Grants</t>
  </si>
  <si>
    <t>Iestādes vadītājs</t>
  </si>
  <si>
    <t>*Stratēģiskā dokumenta nosaukums, kodu atšifrējums.</t>
  </si>
  <si>
    <t>Akcijas un cita līdzdalība komersantu pašu kapitālā neskaitot kopieguldījuma fonda akcijas</t>
  </si>
  <si>
    <t>F55 01 00 00</t>
  </si>
  <si>
    <t>Aizdevumi</t>
  </si>
  <si>
    <t>F40 01 00 00</t>
  </si>
  <si>
    <t>Saņemto ilgtermiņa aizņēmumu atmaksa</t>
  </si>
  <si>
    <t>F40 32 00 20</t>
  </si>
  <si>
    <t>Saņemtie ilgtermiņa aizņēmumi</t>
  </si>
  <si>
    <t>F40 32 00 10</t>
  </si>
  <si>
    <t>Saņemto vidēja termiņa aizņēmumu atmaksa</t>
  </si>
  <si>
    <t>F40 22 00 20</t>
  </si>
  <si>
    <t>Saņemtie vidēja termiņa aizņēmumi</t>
  </si>
  <si>
    <t>F40 22 00 10</t>
  </si>
  <si>
    <t>Saņemto īstermiņu aizņēmumu atmaksa</t>
  </si>
  <si>
    <t>F40 12 00 20</t>
  </si>
  <si>
    <t>Saņemtie īstermiņa aizņēmumi</t>
  </si>
  <si>
    <t>F40 12 00 10</t>
  </si>
  <si>
    <t>Aizņēmumi</t>
  </si>
  <si>
    <t>F40 02 00 00</t>
  </si>
  <si>
    <t>Naudas līdzekļi</t>
  </si>
  <si>
    <t>F21 01 00 00</t>
  </si>
  <si>
    <t>Finansēšana</t>
  </si>
  <si>
    <t>Ieņēmumu pārsniegums (+) vai deficīts (-)</t>
  </si>
  <si>
    <t>Kontrolsumma</t>
  </si>
  <si>
    <t>atgriežamie līdzekļi pašvaldības budžetam</t>
  </si>
  <si>
    <t>F22 01 00 20</t>
  </si>
  <si>
    <t>kases apgrozības līdzekļi</t>
  </si>
  <si>
    <t>F22 01 00 00</t>
  </si>
  <si>
    <t>Atlikums perioda beigās bankā, t.sk</t>
  </si>
  <si>
    <t>Pārējie pārskaitījumi ārvalstīm</t>
  </si>
  <si>
    <t>Starptautiskā sadarbība</t>
  </si>
  <si>
    <t>Pašvaldības iemaksa pašvaldību finanšu izlīdzināšanas fondā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</si>
  <si>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</si>
  <si>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atmaksa valsts budžetam par iepriekšējos gados saņemto, bet neizlietoto valsts budžeta transfertu uzturēšanas izdevumiem</t>
  </si>
  <si>
    <t>Pašvaldības  uzturēšanas izdevumu transferti uz valsts budžetu</t>
  </si>
  <si>
    <t>Pašvaldību uzturēšanas izdevumu transferti padotības iestādēm</t>
  </si>
  <si>
    <t>Pašvaldības speciālā budžeta uzturēšanas izdevumu transferts uz pašvaldības pamatbudžetu</t>
  </si>
  <si>
    <t>Pašvaldības pamatbudžeta uzturēšanas izdevumu transferts uz pašvaldības speciālo budžetu</t>
  </si>
  <si>
    <t>Pašvaldību uzturēšanas izdevumu iekšējie tranferti starp pašvaldības budžeta veidiem</t>
  </si>
  <si>
    <t>Pašvaldību  uzturēšanas izdevumu transferti citām pašvaldībām</t>
  </si>
  <si>
    <t>Pašvaldību  uzturēšanas izdevumu transferti</t>
  </si>
  <si>
    <t>Uzturēšanas izdevumu transferti, pašu resursu maksājumi, starptautiskā sadarbība</t>
  </si>
  <si>
    <t>Izsoles nodrošinājuma un citu maksājumu, kas saistīti ar dalību izsolēs, atmaksa</t>
  </si>
  <si>
    <t>Izdevumi brīvprātīgo iniciatīvu izpildei</t>
  </si>
  <si>
    <t>Naudas balvas</t>
  </si>
  <si>
    <t>Maksājumi iedzīvotājiem natūrā</t>
  </si>
  <si>
    <t>Maksājumi iedzīvotājiem natūrā, naudas balvas, izdevumi pašvaldību brīvprātīgo iniciatīvu izpildei</t>
  </si>
  <si>
    <t>Samaksa par pārējiem sociālajiem pakalpojumiem saskaņā ar pašvaldību saistošajiem noteikumiem</t>
  </si>
  <si>
    <t>Samaksa par ilgstošas sociālās aprūpes un sociālās rehabilitācijas institūciju sniegtajiem pakalpojumiem</t>
  </si>
  <si>
    <t>Samaksa par aprūpi mājās</t>
  </si>
  <si>
    <t>Pašvaldības pirktie sociālie pakalpojumi  iedzīvotājiem</t>
  </si>
  <si>
    <t>Pārējie klasifikācijā neminētie maksājumi iedzīvotājiem natūrā un kompensācijas</t>
  </si>
  <si>
    <t>Dzīvokļa pabalsti natūrā</t>
  </si>
  <si>
    <t>Atbalsta pasākumi un kompensācijas natūrā</t>
  </si>
  <si>
    <t>Sociālās garantijas bāreņiem un audžuģimenēm natūrā</t>
  </si>
  <si>
    <t>Pašvaldības vienreizējie pabalsti natūrā ārkārtas situācijā</t>
  </si>
  <si>
    <t>Pabalsti ēdināšanai natūrā</t>
  </si>
  <si>
    <t>Pašvaldību sociālāpalīdzība iedzīvotājiem natūrā</t>
  </si>
  <si>
    <t>Sociālie pabalsti natūrā</t>
  </si>
  <si>
    <t>Pārējie klasifikācijā neminētie no valsts un pašvaldību budžeta veiktie maksājumi iedzīvotājiem naudā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</si>
  <si>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</si>
  <si>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Transporta izdevumu kompensācijas</t>
  </si>
  <si>
    <t>Stipendijas</t>
  </si>
  <si>
    <t>Valsts un pašvaldību budžeta maksājumi</t>
  </si>
  <si>
    <t>Dzīvokļa pabalsti naudā</t>
  </si>
  <si>
    <t>Pabalsts garantētā minimālā ienākumu līmeņa nodrošināšanai naudā</t>
  </si>
  <si>
    <t>Pārējā sociālā palīdzība  naudā</t>
  </si>
  <si>
    <t>Sociālās garantijas bāreņiem un audžuģimenēm naudā</t>
  </si>
  <si>
    <t>Pašvaldību vienreizējie pabalsti naudā ārkārtas situācijā</t>
  </si>
  <si>
    <t>Pabalsti ēdināšanai naudā</t>
  </si>
  <si>
    <t>Pabalsti veselības aprūpei naudā</t>
  </si>
  <si>
    <t>Pašvaldību sociālā palīdzība iedzīvotājiem naudā</t>
  </si>
  <si>
    <t>Bezdarbnieku stipendija</t>
  </si>
  <si>
    <t>Bezdarbnieku pabalsts</t>
  </si>
  <si>
    <t>Valsts un pašvaldību nodarbinātības pabalsti naudā</t>
  </si>
  <si>
    <t>Pārējie valsts pabalsti un kompensācijas</t>
  </si>
  <si>
    <t>Valsts sociālie pabalsti naudā</t>
  </si>
  <si>
    <t>Valsts sociālās apdrošināšanas pabalsti naudā</t>
  </si>
  <si>
    <t>Pensijas un sociālie pabalsti naudā</t>
  </si>
  <si>
    <t>Sociālie pabalsti</t>
  </si>
  <si>
    <t>Ilgtermiņa ieguldījumi nomātajos pamatlīdzekļos</t>
  </si>
  <si>
    <t>Pārējie bioloģiskie un lauksaimniecības aktīvi</t>
  </si>
  <si>
    <t>Bioloģiskie un pazemes aktīvi</t>
  </si>
  <si>
    <t>Kapitālais remonts un rekonstrukcija</t>
  </si>
  <si>
    <t>Pamatlīdzekļu izveidošana un nepabeigtā būvniecība</t>
  </si>
  <si>
    <t>Pārējie iepriekš neklasificētie pamatlīdzekļi</t>
  </si>
  <si>
    <t>Datortehnika, sakaru un cita biroja tehnika</t>
  </si>
  <si>
    <t>Citas vērtslietas</t>
  </si>
  <si>
    <t>Antīkie un citi mākslas priekšmeti</t>
  </si>
  <si>
    <t>Izklaides, literārie un mākslas oriģināldarbi</t>
  </si>
  <si>
    <t>Bibliotēku krājumi</t>
  </si>
  <si>
    <t>Saimniecības pamatlīdzekļi</t>
  </si>
  <si>
    <t>Transportlīdzekļi</t>
  </si>
  <si>
    <t>Pārējie pamatlīdzekļi</t>
  </si>
  <si>
    <t>Tehnoloģiskās iekārtas un mašīnas</t>
  </si>
  <si>
    <t>Pārējais nekustamais īpašums</t>
  </si>
  <si>
    <t>Celtnes un būves</t>
  </si>
  <si>
    <t>Pārējā zeme</t>
  </si>
  <si>
    <t>Atpūtai un izklaidei izmantojamā zeme</t>
  </si>
  <si>
    <t>Kultivētā zeme</t>
  </si>
  <si>
    <t>Zeme zem ēkām un būvēm</t>
  </si>
  <si>
    <t>Transporta būves</t>
  </si>
  <si>
    <t>Nedzīvojamās ēkas</t>
  </si>
  <si>
    <t>Dzīvojamās ēkas</t>
  </si>
  <si>
    <t>Zeme, ēkas un būves</t>
  </si>
  <si>
    <t>Pamatlīdzekļi</t>
  </si>
  <si>
    <t>Kapitālsabiedrību iegādes rezultātā iegūtā nemateriālā vērtība</t>
  </si>
  <si>
    <t>Nemateriālo ieguldījumu izveidošana</t>
  </si>
  <si>
    <t>Pārējie nemateriālie ieguldījumi</t>
  </si>
  <si>
    <t>Pārējās licences, koncesijas un patenti, preču zīmes un tamlīdzīgas tiesības</t>
  </si>
  <si>
    <t>Datorprogrammas</t>
  </si>
  <si>
    <t>Licences, koncesijas un patenti, preču zīmes un līdzīgas tiesības</t>
  </si>
  <si>
    <t>Attīstības pasākumi un programmas</t>
  </si>
  <si>
    <t>Nemateriālie ieguldījumi</t>
  </si>
  <si>
    <t>Pamatkapitāla veidošana</t>
  </si>
  <si>
    <t>Izdevumi kapitālieguldījumiem - kopā</t>
  </si>
  <si>
    <t>Budžeta iestāžu procenta maksājumi Valsts kasei, izņemot valsts sociālās apdrošināšanas speciālo budžetu</t>
  </si>
  <si>
    <t>Budžeta iestāžu procentu maksājumi Valsts kasei</t>
  </si>
  <si>
    <t>Pārējie procentu maksājumi</t>
  </si>
  <si>
    <t>Budžeta iestāžu līzinga procentu maksājumi</t>
  </si>
  <si>
    <t>Procentu maksājumi iekšzemes finanšu institūcijām par aizņēmumiem un vērtspapīriem</t>
  </si>
  <si>
    <t>Procentu maksājumi iekšzemes kredītiestādēm</t>
  </si>
  <si>
    <t>Procentu izdevumi</t>
  </si>
  <si>
    <t>Citas ražošanas 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</si>
  <si>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</si>
  <si>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Subsīdijas komersantiem sabiedriskā transporta pakalpojumu nodrošināšanai (par pasažieru regulārajiem pārvadājumiem)</t>
  </si>
  <si>
    <t>Atmaksa biedrībām un nodibinājumiem par Eiropas Savienības politiku instrumentu un pārējās ārvalstu finanšu palīdzības projektu (pasākumu) īstenošanu</t>
  </si>
  <si>
    <t>Atmaksa komersantiem, ostām un speciālajām ekonomiskajām zonām par Eiropas Savienības politiku instrumentu un pārējās ārvalstu finanšu palīdzības projektu (pasākumu) īstenošanu</t>
  </si>
  <si>
    <t>Subsīdijas un dotācijas komersantiem, ostām un speciālajām ekonomiskajām zonām Eiropas Savienības politiku instrumentu un pārējās ārvalstu finanšu palīdzības līdzfinansētajiem projektiem (pasākumiem)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</si>
  <si>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</si>
  <si>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</si>
  <si>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Valsts un pašvaldību budžeta dotācija biedrībām un nodibinājumiem</t>
  </si>
  <si>
    <t>Valsts un pašvaldību budžeta dotācija komersantiem, ostām un speciālajām ekonomiskajām zonām</t>
  </si>
  <si>
    <t>Valsts un pašvaldību budžeta dotācija valsts un pašvaldību komersantiem</t>
  </si>
  <si>
    <t>Valsts un pašvaldību budžeta dotācija komersantiem, biedrībām un nodibinājumiem un fiziskām personām</t>
  </si>
  <si>
    <t>Subsīdijas un dotācijas komersantiem, biedrībām un nodibinājumiem</t>
  </si>
  <si>
    <t>Subsīdijas un dotācijas</t>
  </si>
  <si>
    <t>Pakalpojumi, kurus budžeta iestādes apmaksā noteikto funkciju ietvaros, kas nav iestādes administratīvie izdevumi</t>
  </si>
  <si>
    <t>Budžeta iestāžu naudas sodu maksājumi</t>
  </si>
  <si>
    <t>Pārējie budžeta iestāžu pārskaitītie nodokļi un nodevas</t>
  </si>
  <si>
    <t>Budžeta iestāžu dabas resursu nodokļa maksājumi</t>
  </si>
  <si>
    <t>Budžeta iestāžu nekustamā īpašuma nodokļa (t.sk. zemes nodokļa parāda) maksājumi budžetā</t>
  </si>
  <si>
    <t>Budžeta iestāžu pievienotās vērtības nodokļa maksājumi</t>
  </si>
  <si>
    <t>Budžeta iestāžu nodokļu maksājumi</t>
  </si>
  <si>
    <t>Budžeta iestāžu nodokļu, nodevu un naudas sodu maksājumi</t>
  </si>
  <si>
    <t>Izdevumi periodikas iegādei</t>
  </si>
  <si>
    <t>Pārējās preces</t>
  </si>
  <si>
    <t>Pārējie specifiskas lietošanas materiāli un inventārs</t>
  </si>
  <si>
    <t>Munīcija</t>
  </si>
  <si>
    <t>Specifiskie materiāli un inventārs</t>
  </si>
  <si>
    <t>Mācību līdzekļi un materiāli</t>
  </si>
  <si>
    <t>Pārējie valsts un pašvaldību aprūpē un apgādē esošo personu uzturēšanas izdevumi, kuri nav minēti citos koda 2360 apakškodos</t>
  </si>
  <si>
    <t>Apdrošināšanas izdevumi veselības, dzīvības un nelaimes gadījumu apdrošināšanai</t>
  </si>
  <si>
    <t>Uzturdevas kompensācija naudā</t>
  </si>
  <si>
    <t>Formas tērpi un speciālais apģērbs</t>
  </si>
  <si>
    <t>Ēdināšanas izdevumi</t>
  </si>
  <si>
    <t>Virtuves inventārs, trauki un galda piederumi</t>
  </si>
  <si>
    <t>Mīkstais inventārs</t>
  </si>
  <si>
    <t>Valsts un pašvaldību aprūpē un apgādē esošo personu uzturēšana</t>
  </si>
  <si>
    <t>Pārējās kārtējo remontu materiālu izmaksas</t>
  </si>
  <si>
    <t>Datortehnikas remonta un uzturēšanas materiāli</t>
  </si>
  <si>
    <t>Transportlīdzekļu uzturēšana un remontmateriāli</t>
  </si>
  <si>
    <t>Elektroiekārtu remonta un uzturēšanas materiāli</t>
  </si>
  <si>
    <t>Saimniecības materiāli</t>
  </si>
  <si>
    <t>Remontmateriāli</t>
  </si>
  <si>
    <t>Kārtējā remonta un iestāžu uzturēšanas materiāli</t>
  </si>
  <si>
    <t>Medicīnas instrumenti, laboratorijas dzīvnieki un to uzturēšana</t>
  </si>
  <si>
    <t>Zāles, ķimikālijas, laboratorijas preces</t>
  </si>
  <si>
    <t>Zāles, ķimikālijas, laboratorijas preces, medicīniskās ierīces, med.instrumenti, laboratorijas dzīvnieki un to uzturēšana</t>
  </si>
  <si>
    <t>Materiāli un izejvielas palīgražošanai</t>
  </si>
  <si>
    <t>Pārējie enerģētiskie materiāli</t>
  </si>
  <si>
    <t>Degviela</t>
  </si>
  <si>
    <t>Kurināmais</t>
  </si>
  <si>
    <t>Kurināmais un enerģētiskie  materiāli</t>
  </si>
  <si>
    <t>Izdevumi par precēm iestādes administratīvās darbības nodrošināšanai</t>
  </si>
  <si>
    <t>Spectērpi</t>
  </si>
  <si>
    <t>Inventārs</t>
  </si>
  <si>
    <t xml:space="preserve">Biroja preces </t>
  </si>
  <si>
    <t>Izdevumi par precēm iestādes darbības nodrošināšanai</t>
  </si>
  <si>
    <t>Krājumi, materiāli, energoresursi, preces, biroja preces un inventārs, kurus neuzskaita kodā 5000</t>
  </si>
  <si>
    <t>Maksājumi par pašvaldību parāda apkalpošanu</t>
  </si>
  <si>
    <t>Maksājumi par sniegtajiem finanšu pakalpojumiem</t>
  </si>
  <si>
    <t>Pārējie iepriekš neklasificētie pakalpojumu veidi</t>
  </si>
  <si>
    <t>Iestādes iekšējo kolektīvo pasākumu organizēšanas izdevumi</t>
  </si>
  <si>
    <t>Izdevumi juridiskās palīdzības sniedzējiem un zvērinātiem tiesu izpildītājiem</t>
  </si>
  <si>
    <t>Pašvaldību līdzekļi neparedzētiem gadījumiem</t>
  </si>
  <si>
    <t>Izdevumi par tiesvedības darbiem</t>
  </si>
  <si>
    <t>Citi pakalpojumi</t>
  </si>
  <si>
    <t>Pārējā noma</t>
  </si>
  <si>
    <t>Iekārtu, aparatūras un inventāra īre un noma</t>
  </si>
  <si>
    <t>Zemes noma</t>
  </si>
  <si>
    <t>Transportlīdzekļu noma</t>
  </si>
  <si>
    <t>Ēku, telpu īre un noma</t>
  </si>
  <si>
    <t>Īre un noma</t>
  </si>
  <si>
    <t>Pārējie informācijas tehnoloģiju pakalpojumi</t>
  </si>
  <si>
    <t>Informācijas sistēmas licenču nomas izdevumi</t>
  </si>
  <si>
    <t>Informācijas sistēmas uzturēšana</t>
  </si>
  <si>
    <t>Informācijas tehnoloģijas pakalpojumi</t>
  </si>
  <si>
    <t>Pārējie remontdarbu un iestāžu uzturēšanas pakalpojumi</t>
  </si>
  <si>
    <t>Profesionālās darbības civiltiesiskās apdrošināšanas izdevumi</t>
  </si>
  <si>
    <t>Apdrošināšanas izdevumi</t>
  </si>
  <si>
    <t>Autoceļu un ielu pārvaldīšana un uzturēšana</t>
  </si>
  <si>
    <t>Nekustamā īpašuma uzturēšana</t>
  </si>
  <si>
    <t>Iekārtas, inventāra un aparatūras remonts, tehniskā apkalpošana</t>
  </si>
  <si>
    <t>Transportlīdzekļu uzturēšana un remonts</t>
  </si>
  <si>
    <t>Ēku, būvju un telpu kārtējais remonts</t>
  </si>
  <si>
    <t>Remontdarbi un iestāžu uzturēšanas pakalpojumi (izņemot kapitālo remontu)</t>
  </si>
  <si>
    <t xml:space="preserve">Pārējie iestādes administratīvie izdevumi </t>
  </si>
  <si>
    <t>Bankas komisija, pakalpojumi</t>
  </si>
  <si>
    <t>Izdevumi par saņemtajiem apmācību pakalpojumiem</t>
  </si>
  <si>
    <t>Normatīvajos aktos noteiktie darba devēja veselības izdevumi darba ņēmējiem</t>
  </si>
  <si>
    <t>Izdevumi par transporta pakalpojumiem</t>
  </si>
  <si>
    <t>Auditoru, tulku pakalpojumi, izdevumi par iestāžu pasūtītajiem pētījumiem</t>
  </si>
  <si>
    <t>Administratīvie izdevumi un sabiedriskās attiecības</t>
  </si>
  <si>
    <t>Iestādes administratīvie izdevumi un ar iestādes darbības nodrošināšanu saistītie izdevumi</t>
  </si>
  <si>
    <t>Izdevumi par pārējiem komunālajiem pakalpojumiem</t>
  </si>
  <si>
    <t>Izdevumi par atkritumu savākšanu, izvešanu no apdzīvotām vietām un teritorijām ārpus apdzīvotām vietām un utilizāciju</t>
  </si>
  <si>
    <t>Izdevumi par elektroenerģiju</t>
  </si>
  <si>
    <t>Izdevumi par ūdeni un kanalizāciju</t>
  </si>
  <si>
    <t>Izdevumi par apkuri</t>
  </si>
  <si>
    <t>Izdevumi par komunālajiem pakalpojumiem</t>
  </si>
  <si>
    <t>Pārējie sakaru pakalpojumi</t>
  </si>
  <si>
    <t>Mobilā telefona abonēšanas maksas un sarunu apmaksa</t>
  </si>
  <si>
    <t>Telefona abonēšanas maksa, vietējo un tālsarunu apmaksa, interneta pakalpojumu sniedzēju apmaksa</t>
  </si>
  <si>
    <t>Valsts nozīmes datu pārraides tīkla pakalpojumi</t>
  </si>
  <si>
    <t>Pasta, telefona un citi sakaru pakalpojumi</t>
  </si>
  <si>
    <t>Pakalpojumi</t>
  </si>
  <si>
    <t>Pārējie komandējumu un darba braucienu izdevumi</t>
  </si>
  <si>
    <t>Dienas nauda</t>
  </si>
  <si>
    <t xml:space="preserve">Ārvalstu mācību, darba un dienesta komandējumi, darba braucieni </t>
  </si>
  <si>
    <t>Iekšzemes mācību, darba un dienesta komandējumi, darba braucieni</t>
  </si>
  <si>
    <t>Mācību, darba un dienesta komandējumi, darba braucieni</t>
  </si>
  <si>
    <t>Preces un pakalpojumi</t>
  </si>
  <si>
    <t>Darba devēja pabalsti un kompensācijas, no kā neaprēķina iedzīvotāju ienākuma nodokli un valsts sociālās apdrošināšanas obligātās iemaksas</t>
  </si>
  <si>
    <t>Darba devēja izdevumi veselības, dzīvības un nelaimes gadījumu apdrošināšanai</t>
  </si>
  <si>
    <t>Uzturdevas kompensācija</t>
  </si>
  <si>
    <t>Mācību maksas kompensācija</t>
  </si>
  <si>
    <t>Darba devēja pabalsti un kompensācijas, no kuriem aprēķina iedzīvotāju ienākuma nodokli un valsts sociālās apdrošināšanas obligātās iemaksas</t>
  </si>
  <si>
    <t>Darba devēja pabalsti, kompensācijas un citi maksājumi</t>
  </si>
  <si>
    <t>Darba devēja valsts sociālās apdrošin. obligātās iemaksas</t>
  </si>
  <si>
    <t>Darba devēja valsts soc. apdroš. obl. iemaksas, sociāla rakstura pabalsti un kompensācijas</t>
  </si>
  <si>
    <t>Atalgojums fiziskajām personām uz tiesiskās attiecības regulējošu dokumentu pamata</t>
  </si>
  <si>
    <t>Citas normatīvajos aktos noteiktās piemaksas, kas nav iepriekš klasificētas</t>
  </si>
  <si>
    <t>Prēmijas un naudas balvas</t>
  </si>
  <si>
    <t>Piemaksa par papildu darbu</t>
  </si>
  <si>
    <t>Piemaksa par personisko darba ieguldījumu un darba kvalitāti</t>
  </si>
  <si>
    <t>Piemaksa par darbu īpašos apstākļos, speciālās piemaksas</t>
  </si>
  <si>
    <t>Samaksa par virsstundu darbu un darbu svētku dienās</t>
  </si>
  <si>
    <t>Piemaksa par nakts darbu</t>
  </si>
  <si>
    <t>Piemaksas un prēmijas un naudas balvas</t>
  </si>
  <si>
    <t>Pārējo darbinieku mēnešalga (darba alga)</t>
  </si>
  <si>
    <t>Deputātu mēnešalga</t>
  </si>
  <si>
    <t>Mēnešalga</t>
  </si>
  <si>
    <t xml:space="preserve">Atalgojums  </t>
  </si>
  <si>
    <t>Atlīdzība</t>
  </si>
  <si>
    <t>Uzturēšanas izdevumi kopā (1000; 2000; 3000; 4000)</t>
  </si>
  <si>
    <t>Izdevumi (uzturēšanas izdevumi+izdevumi kapitālieguldījumiem)</t>
  </si>
  <si>
    <t>Izdevumi pavisam kopā, t.sk.</t>
  </si>
  <si>
    <t xml:space="preserve">  I I     IZDEVUMI</t>
  </si>
  <si>
    <t>X</t>
  </si>
  <si>
    <t>Fizisko personu ziedojumi un dāvinājumi naudā</t>
  </si>
  <si>
    <t>Juridisku personu ziedojumi un dāvinājumi naudā</t>
  </si>
  <si>
    <t>Saņemtie ziedojumi un dāvinājumi</t>
  </si>
  <si>
    <t>Pārējie iepriekš neklasificētie pašu ieņēmumi</t>
  </si>
  <si>
    <t>Citi iepriekš neklasificētie pašu ieņēmumi</t>
  </si>
  <si>
    <t>Pārējie šajā klasifikācijā iepriekš neklasificētie ieņēmumi</t>
  </si>
  <si>
    <t>Citi ieņēmumi par maksas pakalpojumiem</t>
  </si>
  <si>
    <t>Ieņēmumi par projektu realizāciju</t>
  </si>
  <si>
    <t>Ieņēmumi par biļešu realizāciju</t>
  </si>
  <si>
    <t>Maksa par personu uzturēšanos sociālās aprūpes iestādēs</t>
  </si>
  <si>
    <t>Ieņēmumi par pārējiem budžeta iestāžu maksas pakalpojumiem</t>
  </si>
  <si>
    <t>Ieņēmumi no kustamā īpašuma iznomāšanas</t>
  </si>
  <si>
    <t>Ieņēmumi par nomu</t>
  </si>
  <si>
    <t>Ieņēmumi par nomu un īri</t>
  </si>
  <si>
    <t>Ieņēmumi par pārējo dokumentu izsniegšanu un pārēejiem kancelejas pakalpojumiem</t>
  </si>
  <si>
    <t>Ieņēmumi par dokumentu izsniegšanu un kancelejas pakalpojumiem</t>
  </si>
  <si>
    <t>Pārējie ieņēmumi par izglītības pakalpojumiem</t>
  </si>
  <si>
    <t>Ieņēmumi no vecāku maksām</t>
  </si>
  <si>
    <t>Mācību maksa</t>
  </si>
  <si>
    <t>Maksa par izglītības pakalpojumiem</t>
  </si>
  <si>
    <t>Ieņēmumi no budžeta iestāžu sniegtajiem maksas pakalpojumiem</t>
  </si>
  <si>
    <t>Ieņēmumi no citiem avotiem saskaņā ar noslēgtajiem līgumiem</t>
  </si>
  <si>
    <t>Pašvaldības iestāžu saņemtie transferti no augstākas iestādes</t>
  </si>
  <si>
    <t>F22010000 bankā</t>
  </si>
  <si>
    <t>F21010000   kasē</t>
  </si>
  <si>
    <t>Atlikums gada sākumā, t.sk:</t>
  </si>
  <si>
    <t>Ieņēmumi pavisam kopā, t.sk.:</t>
  </si>
  <si>
    <t xml:space="preserve">  I   IEŅĒMUMI</t>
  </si>
  <si>
    <t>1</t>
  </si>
  <si>
    <t>Ziedojumi, dāvinājumi</t>
  </si>
  <si>
    <t>Maksas pakalpojumi</t>
  </si>
  <si>
    <t>Valsts budžeta transferti (mērķdotācijas)</t>
  </si>
  <si>
    <t>Pamatbudžets</t>
  </si>
  <si>
    <t>Kopā</t>
  </si>
  <si>
    <t>Izdevumu tāme 2016.gadam</t>
  </si>
  <si>
    <t>Iestādes pieprasījums 2016.gadam</t>
  </si>
  <si>
    <t>Rādītāju nosaukumi</t>
  </si>
  <si>
    <t>Budžeta klasifikācijas                                                         kods</t>
  </si>
  <si>
    <t>ziedojumiem, dāvinājumiem</t>
  </si>
  <si>
    <t>maksas pakalpojumiem</t>
  </si>
  <si>
    <t>projektiem</t>
  </si>
  <si>
    <t>Valsts budžeta transfertiem</t>
  </si>
  <si>
    <t>LV84PARX0002484572001</t>
  </si>
  <si>
    <t>pamatbudžetam</t>
  </si>
  <si>
    <t>Konta Nr.</t>
  </si>
  <si>
    <t>Stratēģiskā dokumenta kods*</t>
  </si>
  <si>
    <t>Glābšanas staciju būvniecība, atjaunošana un uzlabošana</t>
  </si>
  <si>
    <t>Programma</t>
  </si>
  <si>
    <t>03.600.</t>
  </si>
  <si>
    <t>Funkcionālās klasifikācijas kods</t>
  </si>
  <si>
    <t>Jomas iela 1/5, Jūrmala, LV-2016</t>
  </si>
  <si>
    <t>Adrese</t>
  </si>
  <si>
    <t>90000056357</t>
  </si>
  <si>
    <t>Reģistrācijas Nr.</t>
  </si>
  <si>
    <t>Jūrmalas pilsētas dome</t>
  </si>
  <si>
    <t>Budžeta finansēta institūcija</t>
  </si>
  <si>
    <t>IEŅĒMUMU UN IZDEVUMU TĀME 2016.GADAM</t>
  </si>
  <si>
    <t>Tāme Nr.03.1.3.</t>
  </si>
  <si>
    <t>LV57PARX0002484572002</t>
  </si>
  <si>
    <t>Iestādes uzturēšana</t>
  </si>
  <si>
    <t>03.390.</t>
  </si>
  <si>
    <t>Tāme Nr.03.1.1.</t>
  </si>
  <si>
    <t>OK</t>
  </si>
  <si>
    <t>LV81PARX0002484577002</t>
  </si>
  <si>
    <t>Iebraukšanas nodevas iekasēšanas nodrošinājums</t>
  </si>
  <si>
    <t>Tāme Nr.03.1.2.</t>
  </si>
  <si>
    <t>paraksts</t>
  </si>
  <si>
    <t>Pašvaldības budžeta kopējie izdevumu konti</t>
  </si>
  <si>
    <t>Atskaitījumi CSDD par apstāšanās un stāvēšanas noteikumu pārkāpumu iekasēšanas nodrošināšanu</t>
  </si>
  <si>
    <t>Jūrmala, Jomas iela 1/5</t>
  </si>
  <si>
    <t>Pašvaldības pamatbudžets</t>
  </si>
  <si>
    <t>Tāme Nr.03.4.1.</t>
  </si>
  <si>
    <t>Galvenā grāmatvedes p.i.</t>
  </si>
  <si>
    <t>R 3.4.1. Pludmales glābšanas dienestu attīstība, materiāltehniskā aprīkojuma sagāde.</t>
  </si>
  <si>
    <t>R 3.4.1.  Pašvaldības policijas attīstība atbilstoši kūrortpilsētas nepieciešamībām.</t>
  </si>
  <si>
    <t>Jūrmalas pilsētas  attīstības programma 2014.-2020.gadam</t>
  </si>
  <si>
    <t>LV88PARX0002484576003</t>
  </si>
  <si>
    <t>LV54PARX0002484577003</t>
  </si>
  <si>
    <t>LV30PARX0002484572003</t>
  </si>
  <si>
    <t>R 3.4.1.</t>
  </si>
  <si>
    <t>Iestādes uzturēšana un sabiedriskās kārtības nodrošināšana</t>
  </si>
  <si>
    <t>03.110</t>
  </si>
  <si>
    <t>Dubultu prospekts 2, Jūrmala, LV-2015</t>
  </si>
  <si>
    <t>90000056554</t>
  </si>
  <si>
    <t>Jūrmalas pilsētas pašvaldības policija</t>
  </si>
  <si>
    <t>Tāme Nr.03.3.1.</t>
  </si>
  <si>
    <t>"Jūrmalas pilsētas attīstības programma 2014-2020" - P3.5. - kvalitatīvs sociālais atbalsts, R3.5.1. - sociālo pakalpojumu attīstība</t>
  </si>
  <si>
    <t>"Jūrmalas pilsētas attīstības stratēģija 2010-2030" - J10 - sociāli drošas vides nodrošināšana</t>
  </si>
  <si>
    <t>LV72PARX0002484572023</t>
  </si>
  <si>
    <t>J10, P.3.5., R3.5.1.</t>
  </si>
  <si>
    <t>Sociālā palīdzība</t>
  </si>
  <si>
    <t>Mellužu pr.83, Jūrmala, LV - 2008</t>
  </si>
  <si>
    <t>90000594245</t>
  </si>
  <si>
    <t>Jūrmalas pilsētas domes Labklājības pārvalde</t>
  </si>
  <si>
    <t>Tāme Nr.03.2.1.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</si>
</sst>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6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1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1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wrapText="1"/>
    </xf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</xf>
    <xf numFmtId="0" fontId="2" fillId="2" borderId="7" xfId="1" applyFont="1" applyFill="1" applyBorder="1" applyAlignment="1" applyProtection="1">
      <alignment vertical="center"/>
    </xf>
    <xf numFmtId="0" fontId="2" fillId="0" borderId="8" xfId="0" applyFont="1" applyBorder="1"/>
    <xf numFmtId="0" fontId="3" fillId="0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/>
      <protection locked="0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  <protection locked="0"/>
    </xf>
    <xf numFmtId="0" fontId="2" fillId="0" borderId="29" xfId="1" applyFont="1" applyFill="1" applyBorder="1" applyAlignment="1" applyProtection="1">
      <alignment vertical="center" wrapText="1"/>
    </xf>
    <xf numFmtId="0" fontId="2" fillId="0" borderId="29" xfId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0" fontId="2" fillId="0" borderId="34" xfId="1" applyFont="1" applyFill="1" applyBorder="1" applyAlignment="1" applyProtection="1">
      <alignment vertical="center" wrapText="1"/>
    </xf>
    <xf numFmtId="0" fontId="2" fillId="0" borderId="34" xfId="1" applyFont="1" applyFill="1" applyBorder="1" applyAlignment="1" applyProtection="1">
      <alignment vertical="center"/>
    </xf>
    <xf numFmtId="3" fontId="3" fillId="0" borderId="9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vertical="center"/>
    </xf>
    <xf numFmtId="0" fontId="2" fillId="0" borderId="41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right" vertical="center" wrapText="1"/>
    </xf>
    <xf numFmtId="3" fontId="2" fillId="0" borderId="53" xfId="1" applyNumberFormat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horizontal="righ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horizontal="left" vertical="center" wrapText="1"/>
    </xf>
    <xf numFmtId="0" fontId="2" fillId="0" borderId="54" xfId="1" applyFont="1" applyFill="1" applyBorder="1" applyAlignment="1" applyProtection="1">
      <alignment horizontal="left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horizontal="left" vertical="center" wrapText="1"/>
    </xf>
    <xf numFmtId="0" fontId="3" fillId="0" borderId="59" xfId="1" applyFont="1" applyFill="1" applyBorder="1" applyAlignment="1" applyProtection="1">
      <alignment horizontal="left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2" fillId="0" borderId="54" xfId="1" applyFont="1" applyFill="1" applyBorder="1" applyAlignment="1" applyProtection="1">
      <alignment horizontal="center" vertical="center" wrapText="1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3" fontId="3" fillId="4" borderId="61" xfId="1" applyNumberFormat="1" applyFont="1" applyFill="1" applyBorder="1" applyAlignment="1" applyProtection="1">
      <alignment vertical="center"/>
    </xf>
    <xf numFmtId="3" fontId="3" fillId="4" borderId="10" xfId="1" applyNumberFormat="1" applyFont="1" applyFill="1" applyBorder="1" applyAlignment="1" applyProtection="1">
      <alignment vertical="center"/>
    </xf>
    <xf numFmtId="3" fontId="3" fillId="4" borderId="11" xfId="1" applyNumberFormat="1" applyFont="1" applyFill="1" applyBorder="1" applyAlignment="1" applyProtection="1">
      <alignment vertical="center"/>
    </xf>
    <xf numFmtId="3" fontId="3" fillId="4" borderId="13" xfId="1" applyNumberFormat="1" applyFont="1" applyFill="1" applyBorder="1" applyAlignment="1" applyProtection="1">
      <alignment vertical="center"/>
    </xf>
    <xf numFmtId="0" fontId="3" fillId="4" borderId="14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horizontal="left" vertical="center" wrapText="1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0" fontId="2" fillId="0" borderId="54" xfId="1" applyFont="1" applyFill="1" applyBorder="1" applyAlignment="1" applyProtection="1">
      <alignment horizontal="right" vertical="center" wrapText="1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0" fontId="2" fillId="0" borderId="78" xfId="1" applyFont="1" applyFill="1" applyBorder="1" applyAlignment="1" applyProtection="1">
      <alignment horizontal="left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4" borderId="79" xfId="1" applyNumberFormat="1" applyFont="1" applyFill="1" applyBorder="1" applyAlignment="1" applyProtection="1">
      <alignment vertical="center"/>
    </xf>
    <xf numFmtId="3" fontId="3" fillId="4" borderId="75" xfId="1" applyNumberFormat="1" applyFont="1" applyFill="1" applyBorder="1" applyAlignment="1" applyProtection="1">
      <alignment vertical="center"/>
    </xf>
    <xf numFmtId="3" fontId="3" fillId="4" borderId="76" xfId="1" applyNumberFormat="1" applyFont="1" applyFill="1" applyBorder="1" applyAlignment="1" applyProtection="1">
      <alignment vertical="center"/>
    </xf>
    <xf numFmtId="3" fontId="3" fillId="4" borderId="80" xfId="1" applyNumberFormat="1" applyFont="1" applyFill="1" applyBorder="1" applyAlignment="1" applyProtection="1">
      <alignment vertical="center"/>
    </xf>
    <xf numFmtId="3" fontId="3" fillId="4" borderId="77" xfId="1" applyNumberFormat="1" applyFont="1" applyFill="1" applyBorder="1" applyAlignment="1" applyProtection="1">
      <alignment vertical="center"/>
    </xf>
    <xf numFmtId="0" fontId="3" fillId="4" borderId="78" xfId="1" applyFont="1" applyFill="1" applyBorder="1" applyAlignment="1" applyProtection="1">
      <alignment horizontal="left" vertical="center" wrapText="1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  <protection locked="0"/>
    </xf>
    <xf numFmtId="3" fontId="2" fillId="0" borderId="85" xfId="1" applyNumberFormat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left" vertical="center" wrapText="1"/>
    </xf>
    <xf numFmtId="3" fontId="2" fillId="0" borderId="81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3" fillId="4" borderId="60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horizontal="left" vertical="center" wrapText="1"/>
    </xf>
    <xf numFmtId="0" fontId="3" fillId="0" borderId="54" xfId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1" fontId="3" fillId="0" borderId="14" xfId="1" applyNumberFormat="1" applyFont="1" applyFill="1" applyBorder="1" applyAlignment="1" applyProtection="1">
      <alignment horizontal="left" vertical="center" wrapText="1"/>
    </xf>
    <xf numFmtId="1" fontId="3" fillId="4" borderId="78" xfId="1" applyNumberFormat="1" applyFont="1" applyFill="1" applyBorder="1" applyAlignment="1" applyProtection="1">
      <alignment horizontal="left" vertical="center" wrapText="1"/>
    </xf>
    <xf numFmtId="3" fontId="2" fillId="0" borderId="86" xfId="1" applyNumberFormat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right"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horizontal="right" vertical="center" wrapText="1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0" fontId="2" fillId="0" borderId="54" xfId="1" applyFont="1" applyFill="1" applyBorder="1" applyAlignment="1" applyProtection="1">
      <alignment vertical="center" wrapText="1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vertical="center" wrapText="1"/>
    </xf>
    <xf numFmtId="0" fontId="3" fillId="0" borderId="54" xfId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0" fontId="3" fillId="0" borderId="93" xfId="1" applyFont="1" applyFill="1" applyBorder="1" applyAlignment="1" applyProtection="1">
      <alignment vertical="center" wrapText="1"/>
    </xf>
    <xf numFmtId="0" fontId="3" fillId="0" borderId="93" xfId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51" xfId="1" applyNumberFormat="1" applyFont="1" applyBorder="1" applyAlignment="1" applyProtection="1">
      <alignment vertical="center"/>
    </xf>
    <xf numFmtId="3" fontId="3" fillId="0" borderId="5" xfId="1" applyNumberFormat="1" applyFont="1" applyBorder="1" applyAlignment="1" applyProtection="1">
      <alignment vertical="center"/>
    </xf>
    <xf numFmtId="3" fontId="3" fillId="0" borderId="52" xfId="1" applyNumberFormat="1" applyFont="1" applyBorder="1" applyAlignment="1" applyProtection="1">
      <alignment vertical="center"/>
    </xf>
    <xf numFmtId="0" fontId="3" fillId="0" borderId="54" xfId="1" applyFont="1" applyBorder="1" applyAlignment="1" applyProtection="1">
      <alignment horizontal="left" vertical="center" wrapText="1"/>
    </xf>
    <xf numFmtId="0" fontId="3" fillId="0" borderId="54" xfId="1" applyFont="1" applyBorder="1" applyAlignment="1" applyProtection="1">
      <alignment vertical="center" wrapText="1"/>
    </xf>
    <xf numFmtId="3" fontId="2" fillId="0" borderId="81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center" vertical="center"/>
    </xf>
    <xf numFmtId="3" fontId="2" fillId="0" borderId="84" xfId="1" applyNumberFormat="1" applyFont="1" applyFill="1" applyBorder="1" applyAlignment="1" applyProtection="1">
      <alignment horizontal="right" vertical="center"/>
    </xf>
    <xf numFmtId="3" fontId="2" fillId="0" borderId="81" xfId="1" applyNumberFormat="1" applyFont="1" applyFill="1" applyBorder="1" applyAlignment="1" applyProtection="1">
      <alignment horizontal="right" vertical="center"/>
      <protection locked="0"/>
    </xf>
    <xf numFmtId="3" fontId="2" fillId="0" borderId="83" xfId="1" applyNumberFormat="1" applyFont="1" applyFill="1" applyBorder="1" applyAlignment="1" applyProtection="1">
      <alignment horizontal="right" vertical="center"/>
    </xf>
    <xf numFmtId="3" fontId="2" fillId="0" borderId="84" xfId="1" applyNumberFormat="1" applyFont="1" applyFill="1" applyBorder="1" applyAlignment="1" applyProtection="1">
      <alignment horizontal="right" vertical="center"/>
      <protection locked="0"/>
    </xf>
    <xf numFmtId="3" fontId="2" fillId="0" borderId="86" xfId="1" applyNumberFormat="1" applyFont="1" applyFill="1" applyBorder="1" applyAlignment="1" applyProtection="1">
      <alignment horizontal="right" vertical="center"/>
    </xf>
    <xf numFmtId="3" fontId="2" fillId="0" borderId="9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2" fillId="0" borderId="10" xfId="1" applyNumberFormat="1" applyFont="1" applyFill="1" applyBorder="1" applyAlignment="1" applyProtection="1">
      <alignment horizontal="right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0" fontId="3" fillId="0" borderId="59" xfId="1" applyFont="1" applyFill="1" applyBorder="1" applyAlignment="1" applyProtection="1">
      <alignment horizontal="center" vertical="center" wrapText="1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  <protection locked="0"/>
    </xf>
    <xf numFmtId="3" fontId="2" fillId="0" borderId="96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  <protection locked="0"/>
    </xf>
    <xf numFmtId="3" fontId="2" fillId="0" borderId="31" xfId="1" applyNumberFormat="1" applyFont="1" applyFill="1" applyBorder="1" applyAlignment="1" applyProtection="1">
      <alignment horizontal="right" vertical="center"/>
      <protection locked="0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2" fillId="0" borderId="75" xfId="1" applyNumberFormat="1" applyFont="1" applyFill="1" applyBorder="1" applyAlignment="1" applyProtection="1">
      <alignment horizontal="right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0" fontId="3" fillId="0" borderId="78" xfId="1" applyFont="1" applyFill="1" applyBorder="1" applyAlignment="1" applyProtection="1">
      <alignment horizontal="center" vertical="center" wrapText="1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0" fontId="3" fillId="0" borderId="14" xfId="1" applyFont="1" applyFill="1" applyBorder="1" applyAlignment="1" applyProtection="1">
      <alignment horizontal="center" vertical="center" wrapText="1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horizontal="center" vertical="center"/>
    </xf>
    <xf numFmtId="0" fontId="2" fillId="0" borderId="97" xfId="1" applyFont="1" applyFill="1" applyBorder="1" applyAlignment="1" applyProtection="1">
      <alignment horizontal="left" vertical="center" wrapText="1"/>
    </xf>
    <xf numFmtId="0" fontId="2" fillId="0" borderId="97" xfId="1" applyFont="1" applyFill="1" applyBorder="1" applyAlignment="1" applyProtection="1">
      <alignment horizontal="right" vertical="center" wrapText="1"/>
    </xf>
    <xf numFmtId="3" fontId="2" fillId="0" borderId="10" xfId="1" applyNumberFormat="1" applyFont="1" applyFill="1" applyBorder="1" applyAlignment="1" applyProtection="1">
      <alignment horizontal="center" vertical="center"/>
      <protection locked="0"/>
    </xf>
    <xf numFmtId="3" fontId="2" fillId="0" borderId="98" xfId="1" applyNumberFormat="1" applyFont="1" applyFill="1" applyBorder="1" applyAlignment="1" applyProtection="1">
      <alignment horizontal="center" vertical="center"/>
    </xf>
    <xf numFmtId="3" fontId="2" fillId="0" borderId="99" xfId="1" applyNumberFormat="1" applyFont="1" applyFill="1" applyBorder="1" applyAlignment="1" applyProtection="1">
      <alignment horizontal="center" vertical="center"/>
    </xf>
    <xf numFmtId="3" fontId="2" fillId="0" borderId="99" xfId="1" applyNumberFormat="1" applyFont="1" applyFill="1" applyBorder="1" applyAlignment="1" applyProtection="1">
      <alignment vertical="center"/>
      <protection locked="0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horizontal="center" vertical="center"/>
    </xf>
    <xf numFmtId="0" fontId="3" fillId="0" borderId="102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  <protection locked="0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103" xfId="1" applyNumberFormat="1" applyFont="1" applyFill="1" applyBorder="1" applyAlignment="1" applyProtection="1">
      <alignment horizontal="right" vertical="center"/>
    </xf>
    <xf numFmtId="3" fontId="2" fillId="0" borderId="104" xfId="1" applyNumberFormat="1" applyFont="1" applyFill="1" applyBorder="1" applyAlignment="1" applyProtection="1">
      <alignment horizontal="right" vertical="center"/>
    </xf>
    <xf numFmtId="3" fontId="2" fillId="0" borderId="105" xfId="1" applyNumberFormat="1" applyFont="1" applyFill="1" applyBorder="1" applyAlignment="1" applyProtection="1">
      <alignment horizontal="right" vertical="center"/>
    </xf>
    <xf numFmtId="3" fontId="2" fillId="0" borderId="106" xfId="1" applyNumberFormat="1" applyFont="1" applyFill="1" applyBorder="1" applyAlignment="1" applyProtection="1">
      <alignment horizontal="right" vertical="center"/>
    </xf>
    <xf numFmtId="0" fontId="2" fillId="0" borderId="107" xfId="1" applyFont="1" applyFill="1" applyBorder="1" applyAlignment="1" applyProtection="1">
      <alignment horizontal="left" vertical="center" wrapText="1"/>
    </xf>
    <xf numFmtId="0" fontId="2" fillId="0" borderId="107" xfId="1" applyFont="1" applyFill="1" applyBorder="1" applyAlignment="1" applyProtection="1">
      <alignment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94" xfId="1" applyNumberFormat="1" applyFont="1" applyFill="1" applyBorder="1" applyAlignment="1" applyProtection="1">
      <alignment horizontal="right" vertical="center"/>
    </xf>
    <xf numFmtId="3" fontId="3" fillId="0" borderId="39" xfId="1" applyNumberFormat="1" applyFont="1" applyFill="1" applyBorder="1" applyAlignment="1" applyProtection="1">
      <alignment horizontal="right" vertical="center"/>
    </xf>
    <xf numFmtId="0" fontId="3" fillId="0" borderId="41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51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</xf>
    <xf numFmtId="0" fontId="3" fillId="0" borderId="52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textRotation="90"/>
    </xf>
    <xf numFmtId="1" fontId="5" fillId="0" borderId="103" xfId="1" applyNumberFormat="1" applyFont="1" applyFill="1" applyBorder="1" applyAlignment="1" applyProtection="1">
      <alignment horizontal="center" vertical="center"/>
    </xf>
    <xf numFmtId="1" fontId="5" fillId="0" borderId="104" xfId="1" applyNumberFormat="1" applyFont="1" applyFill="1" applyBorder="1" applyAlignment="1" applyProtection="1">
      <alignment horizontal="center" vertical="center"/>
    </xf>
    <xf numFmtId="1" fontId="5" fillId="0" borderId="105" xfId="1" applyNumberFormat="1" applyFont="1" applyFill="1" applyBorder="1" applyAlignment="1" applyProtection="1">
      <alignment horizontal="center" vertical="center"/>
    </xf>
    <xf numFmtId="1" fontId="5" fillId="0" borderId="106" xfId="1" applyNumberFormat="1" applyFont="1" applyFill="1" applyBorder="1" applyAlignment="1" applyProtection="1">
      <alignment horizontal="center" vertical="center"/>
    </xf>
    <xf numFmtId="1" fontId="5" fillId="0" borderId="107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2" borderId="58" xfId="1" applyNumberFormat="1" applyFont="1" applyFill="1" applyBorder="1" applyAlignment="1" applyProtection="1">
      <alignment vertical="center"/>
      <protection locked="0"/>
    </xf>
    <xf numFmtId="49" fontId="2" fillId="2" borderId="110" xfId="1" applyNumberFormat="1" applyFont="1" applyFill="1" applyBorder="1" applyAlignment="1" applyProtection="1">
      <alignment vertical="center"/>
      <protection locked="0"/>
    </xf>
    <xf numFmtId="49" fontId="2" fillId="2" borderId="13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vertical="center"/>
    </xf>
    <xf numFmtId="49" fontId="6" fillId="2" borderId="5" xfId="1" applyNumberFormat="1" applyFont="1" applyFill="1" applyBorder="1" applyAlignment="1" applyProtection="1">
      <alignment vertical="center"/>
    </xf>
    <xf numFmtId="49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1" applyNumberFormat="1" applyFont="1" applyFill="1" applyBorder="1" applyAlignment="1" applyProtection="1">
      <alignment vertical="center"/>
    </xf>
    <xf numFmtId="49" fontId="7" fillId="2" borderId="5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28" xfId="1" applyFont="1" applyBorder="1" applyAlignment="1" applyProtection="1">
      <alignment vertical="center"/>
      <protection locked="0"/>
    </xf>
    <xf numFmtId="49" fontId="2" fillId="2" borderId="53" xfId="1" applyNumberFormat="1" applyFont="1" applyFill="1" applyBorder="1" applyAlignment="1" applyProtection="1">
      <alignment horizontal="center" vertical="center"/>
      <protection locked="0"/>
    </xf>
    <xf numFmtId="49" fontId="2" fillId="2" borderId="28" xfId="1" applyNumberFormat="1" applyFont="1" applyFill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right" vertical="center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4" xfId="1" applyNumberFormat="1" applyFont="1" applyFill="1" applyBorder="1" applyAlignment="1" applyProtection="1">
      <alignment horizontal="center" vertical="center"/>
    </xf>
    <xf numFmtId="49" fontId="3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09" xfId="1" applyNumberFormat="1" applyFont="1" applyFill="1" applyBorder="1" applyAlignment="1" applyProtection="1">
      <alignment horizontal="center" vertical="center" textRotation="90" wrapText="1"/>
    </xf>
    <xf numFmtId="0" fontId="2" fillId="0" borderId="54" xfId="1" applyFont="1" applyFill="1" applyBorder="1" applyAlignment="1" applyProtection="1">
      <alignment horizontal="center" vertical="center" wrapText="1"/>
    </xf>
    <xf numFmtId="0" fontId="2" fillId="0" borderId="102" xfId="1" applyFont="1" applyFill="1" applyBorder="1" applyAlignment="1" applyProtection="1">
      <alignment horizontal="center" vertical="center" wrapText="1"/>
    </xf>
    <xf numFmtId="49" fontId="2" fillId="0" borderId="109" xfId="1" applyNumberFormat="1" applyFont="1" applyFill="1" applyBorder="1" applyAlignment="1" applyProtection="1">
      <alignment horizontal="center" vertical="center" wrapText="1"/>
    </xf>
    <xf numFmtId="49" fontId="2" fillId="0" borderId="54" xfId="1" applyNumberFormat="1" applyFont="1" applyFill="1" applyBorder="1" applyAlignment="1" applyProtection="1">
      <alignment horizontal="center" vertical="center" wrapText="1"/>
    </xf>
    <xf numFmtId="49" fontId="2" fillId="0" borderId="32" xfId="1" applyNumberFormat="1" applyFont="1" applyFill="1" applyBorder="1" applyAlignment="1" applyProtection="1">
      <alignment horizontal="center" vertical="center"/>
    </xf>
    <xf numFmtId="49" fontId="2" fillId="0" borderId="108" xfId="1" applyNumberFormat="1" applyFont="1" applyFill="1" applyBorder="1" applyAlignment="1" applyProtection="1">
      <alignment horizontal="center" vertical="center"/>
    </xf>
    <xf numFmtId="49" fontId="2" fillId="0" borderId="33" xfId="1" applyNumberFormat="1" applyFont="1" applyFill="1" applyBorder="1" applyAlignment="1" applyProtection="1">
      <alignment horizontal="center" vertical="center"/>
    </xf>
    <xf numFmtId="49" fontId="2" fillId="0" borderId="30" xfId="1" applyNumberFormat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textRotation="90"/>
    </xf>
    <xf numFmtId="0" fontId="2" fillId="0" borderId="51" xfId="1" applyFont="1" applyFill="1" applyBorder="1" applyAlignment="1" applyProtection="1">
      <alignment horizontal="center" vertical="center" textRotation="90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51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99" xfId="1" applyFont="1" applyFill="1" applyBorder="1" applyAlignment="1" applyProtection="1">
      <alignment horizontal="center" vertical="center" textRotation="90" wrapText="1"/>
    </xf>
    <xf numFmtId="0" fontId="2" fillId="0" borderId="52" xfId="1" applyFont="1" applyFill="1" applyBorder="1" applyAlignment="1" applyProtection="1">
      <alignment horizontal="center" vertical="center" textRotation="90" wrapText="1"/>
    </xf>
    <xf numFmtId="0" fontId="2" fillId="0" borderId="4" xfId="1" applyFont="1" applyFill="1" applyBorder="1" applyAlignment="1" applyProtection="1">
      <alignment horizontal="center" vertical="center" textRotation="90" wrapText="1"/>
    </xf>
    <xf numFmtId="0" fontId="2" fillId="0" borderId="98" xfId="1" applyFont="1" applyFill="1" applyBorder="1" applyAlignment="1" applyProtection="1">
      <alignment horizontal="center" vertical="center" textRotation="90" wrapText="1"/>
    </xf>
    <xf numFmtId="0" fontId="3" fillId="0" borderId="43" xfId="1" applyFont="1" applyFill="1" applyBorder="1" applyAlignment="1" applyProtection="1">
      <alignment horizontal="left" vertical="center"/>
    </xf>
    <xf numFmtId="0" fontId="3" fillId="0" borderId="42" xfId="1" applyFont="1" applyFill="1" applyBorder="1" applyAlignment="1" applyProtection="1">
      <alignment horizontal="left" vertical="center"/>
    </xf>
    <xf numFmtId="0" fontId="2" fillId="0" borderId="100" xfId="1" applyFont="1" applyFill="1" applyBorder="1" applyAlignment="1" applyProtection="1">
      <alignment horizontal="center" vertical="center" textRotation="90"/>
    </xf>
    <xf numFmtId="0" fontId="2" fillId="0" borderId="99" xfId="1" applyFont="1" applyFill="1" applyBorder="1" applyAlignment="1" applyProtection="1">
      <alignment horizontal="center" vertical="center" textRotation="90"/>
    </xf>
    <xf numFmtId="0" fontId="2" fillId="0" borderId="99" xfId="1" applyNumberFormat="1" applyFont="1" applyFill="1" applyBorder="1" applyAlignment="1" applyProtection="1">
      <alignment horizontal="center" vertical="center" textRotation="90" wrapText="1"/>
    </xf>
    <xf numFmtId="0" fontId="3" fillId="0" borderId="47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/>
    </xf>
    <xf numFmtId="0" fontId="2" fillId="2" borderId="5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49" fontId="2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8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3" x14ac:dyDescent="0.25">
      <c r="A1" s="273" t="s">
        <v>325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3" ht="35.25" customHeight="1" x14ac:dyDescent="0.25">
      <c r="A2" s="274" t="s">
        <v>320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1:13" ht="12.75" customHeight="1" x14ac:dyDescent="0.25">
      <c r="A3" s="266" t="s">
        <v>319</v>
      </c>
      <c r="B3" s="265"/>
      <c r="C3" s="277" t="s">
        <v>318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3" ht="12.75" customHeight="1" x14ac:dyDescent="0.25">
      <c r="A4" s="266" t="s">
        <v>317</v>
      </c>
      <c r="B4" s="265"/>
      <c r="C4" s="277" t="s">
        <v>316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3" ht="12.75" customHeight="1" x14ac:dyDescent="0.25">
      <c r="A5" s="261" t="s">
        <v>315</v>
      </c>
      <c r="B5" s="260"/>
      <c r="C5" s="269" t="s">
        <v>314</v>
      </c>
      <c r="D5" s="269"/>
      <c r="E5" s="269"/>
      <c r="F5" s="269"/>
      <c r="G5" s="269"/>
      <c r="H5" s="269"/>
      <c r="I5" s="269"/>
      <c r="J5" s="269"/>
      <c r="K5" s="269"/>
      <c r="L5" s="270"/>
    </row>
    <row r="6" spans="1:13" ht="12.75" customHeight="1" x14ac:dyDescent="0.25">
      <c r="A6" s="261" t="s">
        <v>313</v>
      </c>
      <c r="B6" s="260"/>
      <c r="C6" s="269" t="s">
        <v>324</v>
      </c>
      <c r="D6" s="269"/>
      <c r="E6" s="269"/>
      <c r="F6" s="269"/>
      <c r="G6" s="269"/>
      <c r="H6" s="269"/>
      <c r="I6" s="269"/>
      <c r="J6" s="269"/>
      <c r="K6" s="269"/>
      <c r="L6" s="270"/>
    </row>
    <row r="7" spans="1:13" x14ac:dyDescent="0.25">
      <c r="A7" s="261" t="s">
        <v>311</v>
      </c>
      <c r="B7" s="260"/>
      <c r="C7" s="277" t="s">
        <v>323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3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3" ht="12.75" customHeight="1" x14ac:dyDescent="0.25">
      <c r="A9" s="262" t="s">
        <v>308</v>
      </c>
      <c r="B9" s="260"/>
      <c r="C9" s="271"/>
      <c r="D9" s="271"/>
      <c r="E9" s="271"/>
      <c r="F9" s="271"/>
      <c r="G9" s="271"/>
      <c r="H9" s="271"/>
      <c r="I9" s="271"/>
      <c r="J9" s="271"/>
      <c r="K9" s="271"/>
      <c r="L9" s="272"/>
    </row>
    <row r="10" spans="1:13" ht="12.75" customHeight="1" x14ac:dyDescent="0.25">
      <c r="A10" s="261"/>
      <c r="B10" s="260" t="s">
        <v>307</v>
      </c>
      <c r="C10" s="269" t="s">
        <v>322</v>
      </c>
      <c r="D10" s="269"/>
      <c r="E10" s="269"/>
      <c r="F10" s="269"/>
      <c r="G10" s="269"/>
      <c r="H10" s="269"/>
      <c r="I10" s="269"/>
      <c r="J10" s="269"/>
      <c r="K10" s="269"/>
      <c r="L10" s="270"/>
    </row>
    <row r="11" spans="1:13" ht="12.75" customHeight="1" x14ac:dyDescent="0.25">
      <c r="A11" s="261"/>
      <c r="B11" s="260" t="s">
        <v>305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3" ht="12.75" customHeight="1" x14ac:dyDescent="0.25">
      <c r="A12" s="261"/>
      <c r="B12" s="260" t="s">
        <v>304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2"/>
    </row>
    <row r="13" spans="1:13" ht="12.75" customHeight="1" x14ac:dyDescent="0.25">
      <c r="A13" s="261"/>
      <c r="B13" s="260" t="s">
        <v>303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70"/>
    </row>
    <row r="14" spans="1:13" ht="12.75" customHeight="1" x14ac:dyDescent="0.25">
      <c r="A14" s="261"/>
      <c r="B14" s="260" t="s">
        <v>302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70"/>
    </row>
    <row r="15" spans="1:13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  <c r="M15" s="267"/>
    </row>
    <row r="16" spans="1:13" s="255" customFormat="1" ht="12.75" customHeight="1" x14ac:dyDescent="0.25">
      <c r="A16" s="279" t="s">
        <v>301</v>
      </c>
      <c r="B16" s="282" t="s">
        <v>300</v>
      </c>
      <c r="C16" s="284" t="s">
        <v>299</v>
      </c>
      <c r="D16" s="285"/>
      <c r="E16" s="285"/>
      <c r="F16" s="285"/>
      <c r="G16" s="286"/>
      <c r="H16" s="284" t="s">
        <v>298</v>
      </c>
      <c r="I16" s="285"/>
      <c r="J16" s="285"/>
      <c r="K16" s="285"/>
      <c r="L16" s="287"/>
    </row>
    <row r="17" spans="1:12" s="255" customFormat="1" ht="12.75" customHeight="1" x14ac:dyDescent="0.25">
      <c r="A17" s="280"/>
      <c r="B17" s="283"/>
      <c r="C17" s="288" t="s">
        <v>297</v>
      </c>
      <c r="D17" s="289" t="s">
        <v>296</v>
      </c>
      <c r="E17" s="291" t="s">
        <v>295</v>
      </c>
      <c r="F17" s="293" t="s">
        <v>294</v>
      </c>
      <c r="G17" s="295" t="s">
        <v>293</v>
      </c>
      <c r="H17" s="288" t="s">
        <v>297</v>
      </c>
      <c r="I17" s="289" t="s">
        <v>296</v>
      </c>
      <c r="J17" s="291" t="s">
        <v>295</v>
      </c>
      <c r="K17" s="293" t="s">
        <v>294</v>
      </c>
      <c r="L17" s="296" t="s">
        <v>293</v>
      </c>
    </row>
    <row r="18" spans="1:12" s="249" customFormat="1" ht="61.5" customHeight="1" thickBot="1" x14ac:dyDescent="0.3">
      <c r="A18" s="281"/>
      <c r="B18" s="283"/>
      <c r="C18" s="288"/>
      <c r="D18" s="290"/>
      <c r="E18" s="292"/>
      <c r="F18" s="294"/>
      <c r="G18" s="295"/>
      <c r="H18" s="300"/>
      <c r="I18" s="301"/>
      <c r="J18" s="302"/>
      <c r="K18" s="294"/>
      <c r="L18" s="297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195860</v>
      </c>
      <c r="D21" s="241">
        <f>SUM(D22,D25,D26,D42,D43)</f>
        <v>195860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205829</v>
      </c>
      <c r="I21" s="241">
        <f>SUM(I22,I25,I26,I42,I43)</f>
        <v>205829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195860</v>
      </c>
      <c r="D25" s="225">
        <f>195860</f>
        <v>195860</v>
      </c>
      <c r="E25" s="225"/>
      <c r="F25" s="224" t="s">
        <v>263</v>
      </c>
      <c r="G25" s="227" t="s">
        <v>263</v>
      </c>
      <c r="H25" s="226">
        <f t="shared" si="1"/>
        <v>205829</v>
      </c>
      <c r="I25" s="225">
        <f>I51</f>
        <v>205829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195860</v>
      </c>
      <c r="D50" s="52">
        <f>SUM(D51,D281)</f>
        <v>195860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205829</v>
      </c>
      <c r="I50" s="52">
        <f>SUM(I51,I281)</f>
        <v>205829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195860</v>
      </c>
      <c r="D51" s="171">
        <f>SUM(D52,D194)</f>
        <v>195860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205829</v>
      </c>
      <c r="I51" s="171">
        <f>SUM(I52,I194)</f>
        <v>205829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195860</v>
      </c>
      <c r="D52" s="145">
        <f>SUM(D53,D75,D173,D187)</f>
        <v>195860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205829</v>
      </c>
      <c r="I52" s="145">
        <f>SUM(I53,I75,I173,I187)</f>
        <v>205829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x14ac:dyDescent="0.25">
      <c r="A53" s="131">
        <v>1000</v>
      </c>
      <c r="B53" s="131" t="s">
        <v>258</v>
      </c>
      <c r="C53" s="128">
        <f t="shared" si="2"/>
        <v>195860</v>
      </c>
      <c r="D53" s="127">
        <f>SUM(D54,D67)</f>
        <v>195860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205829</v>
      </c>
      <c r="I53" s="127">
        <f>SUM(I54,I67)</f>
        <v>205829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x14ac:dyDescent="0.25">
      <c r="A54" s="97">
        <v>1100</v>
      </c>
      <c r="B54" s="96" t="s">
        <v>257</v>
      </c>
      <c r="C54" s="94">
        <f t="shared" si="2"/>
        <v>152191</v>
      </c>
      <c r="D54" s="93">
        <f>SUM(D55,D58,D66)</f>
        <v>152191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159604</v>
      </c>
      <c r="I54" s="93">
        <f>SUM(I55,I58,I66)</f>
        <v>159604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x14ac:dyDescent="0.25">
      <c r="A55" s="80">
        <v>1110</v>
      </c>
      <c r="B55" s="137" t="s">
        <v>256</v>
      </c>
      <c r="C55" s="134">
        <f t="shared" si="2"/>
        <v>131120</v>
      </c>
      <c r="D55" s="139">
        <f>SUM(D56:D57)</f>
        <v>131120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119744</v>
      </c>
      <c r="I55" s="139">
        <f>SUM(I56:I57)</f>
        <v>119744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customHeight="1" x14ac:dyDescent="0.25">
      <c r="A57" s="74">
        <v>1119</v>
      </c>
      <c r="B57" s="78" t="s">
        <v>254</v>
      </c>
      <c r="C57" s="36">
        <f t="shared" si="2"/>
        <v>131120</v>
      </c>
      <c r="D57" s="35">
        <f>131120</f>
        <v>131120</v>
      </c>
      <c r="E57" s="35"/>
      <c r="F57" s="35"/>
      <c r="G57" s="37"/>
      <c r="H57" s="36">
        <f t="shared" si="3"/>
        <v>119744</v>
      </c>
      <c r="I57" s="35">
        <v>119744</v>
      </c>
      <c r="J57" s="35"/>
      <c r="K57" s="35"/>
      <c r="L57" s="34"/>
      <c r="M57" s="27"/>
    </row>
    <row r="58" spans="1:13" ht="23.25" customHeight="1" x14ac:dyDescent="0.25">
      <c r="A58" s="88">
        <v>1140</v>
      </c>
      <c r="B58" s="78" t="s">
        <v>253</v>
      </c>
      <c r="C58" s="36">
        <f t="shared" si="2"/>
        <v>16715</v>
      </c>
      <c r="D58" s="76">
        <f>SUM(D59:D65)</f>
        <v>16715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39860</v>
      </c>
      <c r="I58" s="76">
        <f>SUM(I59:I65)</f>
        <v>39860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customHeight="1" x14ac:dyDescent="0.25">
      <c r="A60" s="74">
        <v>1142</v>
      </c>
      <c r="B60" s="78" t="s">
        <v>251</v>
      </c>
      <c r="C60" s="36">
        <f t="shared" si="2"/>
        <v>227</v>
      </c>
      <c r="D60" s="35">
        <f>227</f>
        <v>227</v>
      </c>
      <c r="E60" s="35"/>
      <c r="F60" s="35"/>
      <c r="G60" s="37"/>
      <c r="H60" s="36">
        <f t="shared" si="3"/>
        <v>227</v>
      </c>
      <c r="I60" s="35">
        <v>227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21530</v>
      </c>
      <c r="I62" s="35">
        <v>21530</v>
      </c>
      <c r="J62" s="35"/>
      <c r="K62" s="35"/>
      <c r="L62" s="34"/>
      <c r="M62" s="27"/>
    </row>
    <row r="63" spans="1:13" x14ac:dyDescent="0.25">
      <c r="A63" s="74">
        <v>1147</v>
      </c>
      <c r="B63" s="78" t="s">
        <v>248</v>
      </c>
      <c r="C63" s="36">
        <f t="shared" si="2"/>
        <v>10028</v>
      </c>
      <c r="D63" s="35">
        <f>10028</f>
        <v>10028</v>
      </c>
      <c r="E63" s="35"/>
      <c r="F63" s="35"/>
      <c r="G63" s="37"/>
      <c r="H63" s="36">
        <f t="shared" si="3"/>
        <v>10028</v>
      </c>
      <c r="I63" s="35">
        <v>10028</v>
      </c>
      <c r="J63" s="35"/>
      <c r="K63" s="35"/>
      <c r="L63" s="34"/>
      <c r="M63" s="27"/>
    </row>
    <row r="64" spans="1:13" x14ac:dyDescent="0.25">
      <c r="A64" s="74">
        <v>1148</v>
      </c>
      <c r="B64" s="78" t="s">
        <v>247</v>
      </c>
      <c r="C64" s="36">
        <f t="shared" si="2"/>
        <v>6460</v>
      </c>
      <c r="D64" s="35">
        <v>6460</v>
      </c>
      <c r="E64" s="35"/>
      <c r="F64" s="35"/>
      <c r="G64" s="37"/>
      <c r="H64" s="36">
        <f t="shared" si="3"/>
        <v>8075</v>
      </c>
      <c r="I64" s="35">
        <v>8075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4356</v>
      </c>
      <c r="D66" s="133">
        <f>4356</f>
        <v>4356</v>
      </c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x14ac:dyDescent="0.25">
      <c r="A67" s="97">
        <v>1200</v>
      </c>
      <c r="B67" s="96" t="s">
        <v>244</v>
      </c>
      <c r="C67" s="94">
        <f t="shared" si="2"/>
        <v>43669</v>
      </c>
      <c r="D67" s="93">
        <f>SUM(D68:D69)</f>
        <v>43669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46225</v>
      </c>
      <c r="I67" s="93">
        <f>SUM(I68:I69)</f>
        <v>46225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x14ac:dyDescent="0.25">
      <c r="A68" s="91">
        <v>1210</v>
      </c>
      <c r="B68" s="79" t="s">
        <v>243</v>
      </c>
      <c r="C68" s="69">
        <f t="shared" si="2"/>
        <v>36936</v>
      </c>
      <c r="D68" s="68">
        <f>36936</f>
        <v>36936</v>
      </c>
      <c r="E68" s="68"/>
      <c r="F68" s="68"/>
      <c r="G68" s="70"/>
      <c r="H68" s="69">
        <f t="shared" si="3"/>
        <v>38921</v>
      </c>
      <c r="I68" s="68">
        <v>38921</v>
      </c>
      <c r="J68" s="68"/>
      <c r="K68" s="68"/>
      <c r="L68" s="67"/>
      <c r="M68" s="27"/>
    </row>
    <row r="69" spans="1:13" ht="24" x14ac:dyDescent="0.25">
      <c r="A69" s="88">
        <v>1220</v>
      </c>
      <c r="B69" s="78" t="s">
        <v>242</v>
      </c>
      <c r="C69" s="36">
        <f t="shared" si="2"/>
        <v>6733</v>
      </c>
      <c r="D69" s="76">
        <f>SUM(D70:D74)</f>
        <v>6733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7304</v>
      </c>
      <c r="I69" s="76">
        <f>SUM(I70:I74)</f>
        <v>7304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x14ac:dyDescent="0.25">
      <c r="A70" s="74">
        <v>1221</v>
      </c>
      <c r="B70" s="78" t="s">
        <v>241</v>
      </c>
      <c r="C70" s="36">
        <f t="shared" si="2"/>
        <v>5383</v>
      </c>
      <c r="D70" s="35">
        <v>5383</v>
      </c>
      <c r="E70" s="35"/>
      <c r="F70" s="35"/>
      <c r="G70" s="37"/>
      <c r="H70" s="36">
        <f t="shared" si="3"/>
        <v>5383</v>
      </c>
      <c r="I70" s="35">
        <v>5383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x14ac:dyDescent="0.25">
      <c r="A73" s="74">
        <v>1227</v>
      </c>
      <c r="B73" s="78" t="s">
        <v>238</v>
      </c>
      <c r="C73" s="36">
        <f t="shared" si="2"/>
        <v>1350</v>
      </c>
      <c r="D73" s="35">
        <f>1350</f>
        <v>1350</v>
      </c>
      <c r="E73" s="35"/>
      <c r="F73" s="35"/>
      <c r="G73" s="37"/>
      <c r="H73" s="36">
        <f t="shared" si="3"/>
        <v>1921</v>
      </c>
      <c r="I73" s="35">
        <v>1921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hidden="1" x14ac:dyDescent="0.25">
      <c r="A75" s="131">
        <v>2000</v>
      </c>
      <c r="B75" s="131" t="s">
        <v>236</v>
      </c>
      <c r="C75" s="128">
        <f t="shared" si="2"/>
        <v>0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hidden="1" x14ac:dyDescent="0.25">
      <c r="A83" s="97">
        <v>2200</v>
      </c>
      <c r="B83" s="96" t="s">
        <v>230</v>
      </c>
      <c r="C83" s="94">
        <f t="shared" si="4"/>
        <v>0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195860</v>
      </c>
      <c r="D284" s="63">
        <f t="shared" si="19"/>
        <v>195860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205829</v>
      </c>
      <c r="I284" s="63">
        <f t="shared" si="19"/>
        <v>205829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303" t="s">
        <v>26</v>
      </c>
      <c r="B285" s="304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98" t="s">
        <v>25</v>
      </c>
      <c r="B286" s="299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0Il93SQdoCC0Y2AfAt0GAf+1t0Ymg5pORL5Gy5HxcZ4Zugr4d7PLzEOA1QdwN5VYuu+CbJ66v9jHZ09vy9LvVA==" saltValue="6snRzuqpv7F1BStUEbF79A==" spinCount="100000" sheet="1" objects="1" scenarios="1" formatCells="0" formatColumns="0" formatRows="0"/>
  <autoFilter ref="A19:M297">
    <filterColumn colId="7">
      <filters blank="1">
        <filter val="1 921"/>
        <filter val="10 028"/>
        <filter val="119 744"/>
        <filter val="159 604"/>
        <filter val="205 829"/>
        <filter val="21 530"/>
        <filter val="227"/>
        <filter val="38 921"/>
        <filter val="39 860"/>
        <filter val="46 225"/>
        <filter val="5 383"/>
        <filter val="7 304"/>
        <filter val="8 075"/>
      </filters>
    </filterColumn>
  </autoFilter>
  <mergeCells count="29">
    <mergeCell ref="A286:B286"/>
    <mergeCell ref="H17:H18"/>
    <mergeCell ref="I17:I18"/>
    <mergeCell ref="J17:J18"/>
    <mergeCell ref="K17:K18"/>
    <mergeCell ref="A285:B285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L17:L18"/>
    <mergeCell ref="C11:L11"/>
    <mergeCell ref="C12:L12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K165" sqref="K165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3" x14ac:dyDescent="0.25">
      <c r="A1" s="273" t="s">
        <v>329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3" ht="35.25" customHeight="1" x14ac:dyDescent="0.25">
      <c r="A2" s="274" t="s">
        <v>320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1:13" ht="12.75" customHeight="1" x14ac:dyDescent="0.25">
      <c r="A3" s="266" t="s">
        <v>319</v>
      </c>
      <c r="B3" s="265"/>
      <c r="C3" s="277" t="s">
        <v>318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3" ht="12.75" customHeight="1" x14ac:dyDescent="0.25">
      <c r="A4" s="266" t="s">
        <v>317</v>
      </c>
      <c r="B4" s="265"/>
      <c r="C4" s="277" t="s">
        <v>316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3" ht="12.75" customHeight="1" x14ac:dyDescent="0.25">
      <c r="A5" s="261" t="s">
        <v>315</v>
      </c>
      <c r="B5" s="260"/>
      <c r="C5" s="269" t="s">
        <v>314</v>
      </c>
      <c r="D5" s="269"/>
      <c r="E5" s="269"/>
      <c r="F5" s="269"/>
      <c r="G5" s="269"/>
      <c r="H5" s="269"/>
      <c r="I5" s="269"/>
      <c r="J5" s="269"/>
      <c r="K5" s="269"/>
      <c r="L5" s="270"/>
    </row>
    <row r="6" spans="1:13" ht="12.75" customHeight="1" x14ac:dyDescent="0.25">
      <c r="A6" s="261" t="s">
        <v>313</v>
      </c>
      <c r="B6" s="260"/>
      <c r="C6" s="269" t="s">
        <v>312</v>
      </c>
      <c r="D6" s="269"/>
      <c r="E6" s="269"/>
      <c r="F6" s="269"/>
      <c r="G6" s="269"/>
      <c r="H6" s="269"/>
      <c r="I6" s="269"/>
      <c r="J6" s="269"/>
      <c r="K6" s="269"/>
      <c r="L6" s="270"/>
    </row>
    <row r="7" spans="1:13" x14ac:dyDescent="0.25">
      <c r="A7" s="261" t="s">
        <v>311</v>
      </c>
      <c r="B7" s="260"/>
      <c r="C7" s="277" t="s">
        <v>328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3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3" ht="12.75" customHeight="1" x14ac:dyDescent="0.25">
      <c r="A9" s="262" t="s">
        <v>308</v>
      </c>
      <c r="B9" s="260"/>
      <c r="C9" s="271"/>
      <c r="D9" s="271"/>
      <c r="E9" s="271"/>
      <c r="F9" s="271"/>
      <c r="G9" s="271"/>
      <c r="H9" s="271"/>
      <c r="I9" s="271"/>
      <c r="J9" s="271"/>
      <c r="K9" s="271"/>
      <c r="L9" s="272"/>
    </row>
    <row r="10" spans="1:13" ht="12.75" customHeight="1" x14ac:dyDescent="0.25">
      <c r="A10" s="261"/>
      <c r="B10" s="260" t="s">
        <v>307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70"/>
    </row>
    <row r="11" spans="1:13" ht="12.75" customHeight="1" x14ac:dyDescent="0.25">
      <c r="A11" s="261"/>
      <c r="B11" s="260" t="s">
        <v>305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3" ht="12.75" customHeight="1" x14ac:dyDescent="0.25">
      <c r="A12" s="261"/>
      <c r="B12" s="260" t="s">
        <v>304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2"/>
    </row>
    <row r="13" spans="1:13" ht="12.75" customHeight="1" x14ac:dyDescent="0.25">
      <c r="A13" s="261"/>
      <c r="B13" s="260" t="s">
        <v>303</v>
      </c>
      <c r="C13" s="269" t="s">
        <v>327</v>
      </c>
      <c r="D13" s="269"/>
      <c r="E13" s="269"/>
      <c r="F13" s="269"/>
      <c r="G13" s="269"/>
      <c r="H13" s="269"/>
      <c r="I13" s="269"/>
      <c r="J13" s="269"/>
      <c r="K13" s="269"/>
      <c r="L13" s="270"/>
    </row>
    <row r="14" spans="1:13" ht="12.75" customHeight="1" x14ac:dyDescent="0.25">
      <c r="A14" s="261"/>
      <c r="B14" s="260" t="s">
        <v>302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70"/>
    </row>
    <row r="15" spans="1:13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  <c r="M15" s="267" t="s">
        <v>326</v>
      </c>
    </row>
    <row r="16" spans="1:13" s="255" customFormat="1" ht="12.75" customHeight="1" x14ac:dyDescent="0.25">
      <c r="A16" s="279" t="s">
        <v>301</v>
      </c>
      <c r="B16" s="282" t="s">
        <v>300</v>
      </c>
      <c r="C16" s="284" t="s">
        <v>299</v>
      </c>
      <c r="D16" s="285"/>
      <c r="E16" s="285"/>
      <c r="F16" s="285"/>
      <c r="G16" s="286"/>
      <c r="H16" s="284" t="s">
        <v>298</v>
      </c>
      <c r="I16" s="285"/>
      <c r="J16" s="285"/>
      <c r="K16" s="285"/>
      <c r="L16" s="287"/>
    </row>
    <row r="17" spans="1:12" s="255" customFormat="1" ht="12.75" customHeight="1" x14ac:dyDescent="0.25">
      <c r="A17" s="280"/>
      <c r="B17" s="283"/>
      <c r="C17" s="288" t="s">
        <v>297</v>
      </c>
      <c r="D17" s="289" t="s">
        <v>296</v>
      </c>
      <c r="E17" s="291" t="s">
        <v>295</v>
      </c>
      <c r="F17" s="293" t="s">
        <v>294</v>
      </c>
      <c r="G17" s="295" t="s">
        <v>293</v>
      </c>
      <c r="H17" s="288" t="s">
        <v>297</v>
      </c>
      <c r="I17" s="289" t="s">
        <v>296</v>
      </c>
      <c r="J17" s="291" t="s">
        <v>295</v>
      </c>
      <c r="K17" s="293" t="s">
        <v>294</v>
      </c>
      <c r="L17" s="296" t="s">
        <v>293</v>
      </c>
    </row>
    <row r="18" spans="1:12" s="249" customFormat="1" ht="61.5" customHeight="1" thickBot="1" x14ac:dyDescent="0.3">
      <c r="A18" s="281"/>
      <c r="B18" s="283"/>
      <c r="C18" s="288"/>
      <c r="D18" s="290"/>
      <c r="E18" s="292"/>
      <c r="F18" s="294"/>
      <c r="G18" s="295"/>
      <c r="H18" s="300"/>
      <c r="I18" s="301"/>
      <c r="J18" s="302"/>
      <c r="K18" s="294"/>
      <c r="L18" s="297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105441</v>
      </c>
      <c r="D21" s="241">
        <f>SUM(D22,D25,D26,D42,D43)</f>
        <v>0</v>
      </c>
      <c r="E21" s="241">
        <f>SUM(E22,E25,E43)</f>
        <v>0</v>
      </c>
      <c r="F21" s="241">
        <f>SUM(F22,F27,F43)</f>
        <v>105441</v>
      </c>
      <c r="G21" s="243">
        <f>SUM(G22,G45)</f>
        <v>0</v>
      </c>
      <c r="H21" s="242">
        <f t="shared" ref="H21:H47" si="1">SUM(I21:L21)</f>
        <v>105911</v>
      </c>
      <c r="I21" s="241">
        <f>SUM(I22,I25,I26,I42,I43)</f>
        <v>43750</v>
      </c>
      <c r="J21" s="241">
        <f>SUM(J22,J25,J43)</f>
        <v>0</v>
      </c>
      <c r="K21" s="241">
        <f>SUM(K22,K27,K43)</f>
        <v>62161</v>
      </c>
      <c r="L21" s="240">
        <f>SUM(L22,L45)</f>
        <v>0</v>
      </c>
    </row>
    <row r="22" spans="1:12" ht="12.75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15161</v>
      </c>
      <c r="I22" s="235">
        <f>SUM(I23:I24)</f>
        <v>0</v>
      </c>
      <c r="J22" s="235">
        <f>SUM(J23:J24)</f>
        <v>0</v>
      </c>
      <c r="K22" s="235">
        <f>SUM(K23:K24)</f>
        <v>15161</v>
      </c>
      <c r="L22" s="234">
        <f>SUM(L23:L24)</f>
        <v>0</v>
      </c>
    </row>
    <row r="23" spans="1:12" hidden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15161</v>
      </c>
      <c r="I24" s="230"/>
      <c r="J24" s="230"/>
      <c r="K24" s="230">
        <v>15161</v>
      </c>
      <c r="L24" s="229"/>
    </row>
    <row r="25" spans="1:12" s="14" customFormat="1" ht="24.75" thickBot="1" x14ac:dyDescent="0.3">
      <c r="A25" s="228">
        <v>19300</v>
      </c>
      <c r="B25" s="228" t="s">
        <v>286</v>
      </c>
      <c r="C25" s="226">
        <f t="shared" si="0"/>
        <v>0</v>
      </c>
      <c r="D25" s="225"/>
      <c r="E25" s="225"/>
      <c r="F25" s="224" t="s">
        <v>263</v>
      </c>
      <c r="G25" s="227" t="s">
        <v>263</v>
      </c>
      <c r="H25" s="226">
        <f t="shared" si="1"/>
        <v>43750</v>
      </c>
      <c r="I25" s="225">
        <f>I51</f>
        <v>43750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thickTop="1" x14ac:dyDescent="0.25">
      <c r="A27" s="97">
        <v>21300</v>
      </c>
      <c r="B27" s="97" t="s">
        <v>284</v>
      </c>
      <c r="C27" s="94">
        <f t="shared" si="0"/>
        <v>105441</v>
      </c>
      <c r="D27" s="196" t="s">
        <v>263</v>
      </c>
      <c r="E27" s="196" t="s">
        <v>263</v>
      </c>
      <c r="F27" s="93">
        <f>SUM(F28,F32,F34,F37)</f>
        <v>105441</v>
      </c>
      <c r="G27" s="207" t="s">
        <v>263</v>
      </c>
      <c r="H27" s="94">
        <f t="shared" si="1"/>
        <v>47000</v>
      </c>
      <c r="I27" s="196" t="s">
        <v>263</v>
      </c>
      <c r="J27" s="196" t="s">
        <v>263</v>
      </c>
      <c r="K27" s="93">
        <f>SUM(K28,K32,K34,K37)</f>
        <v>47000</v>
      </c>
      <c r="L27" s="204" t="s">
        <v>263</v>
      </c>
    </row>
    <row r="28" spans="1:12" s="14" customFormat="1" ht="24" hidden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idden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idden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" hidden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" hidden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" hidden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idden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idden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" hidden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" x14ac:dyDescent="0.25">
      <c r="A37" s="210">
        <v>21390</v>
      </c>
      <c r="B37" s="97" t="s">
        <v>274</v>
      </c>
      <c r="C37" s="94">
        <f t="shared" si="0"/>
        <v>105441</v>
      </c>
      <c r="D37" s="196" t="s">
        <v>263</v>
      </c>
      <c r="E37" s="196" t="s">
        <v>263</v>
      </c>
      <c r="F37" s="93">
        <f>SUM(F38:F41)</f>
        <v>105441</v>
      </c>
      <c r="G37" s="207" t="s">
        <v>263</v>
      </c>
      <c r="H37" s="94">
        <f t="shared" si="1"/>
        <v>47000</v>
      </c>
      <c r="I37" s="196" t="s">
        <v>263</v>
      </c>
      <c r="J37" s="196" t="s">
        <v>263</v>
      </c>
      <c r="K37" s="93">
        <f>SUM(K38:K41)</f>
        <v>47000</v>
      </c>
      <c r="L37" s="204" t="s">
        <v>263</v>
      </c>
    </row>
    <row r="38" spans="1:12" ht="24" hidden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idden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idden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" x14ac:dyDescent="0.25">
      <c r="A41" s="74">
        <v>21399</v>
      </c>
      <c r="B41" s="78" t="s">
        <v>270</v>
      </c>
      <c r="C41" s="36">
        <f t="shared" si="0"/>
        <v>105441</v>
      </c>
      <c r="D41" s="212" t="s">
        <v>263</v>
      </c>
      <c r="E41" s="212" t="s">
        <v>263</v>
      </c>
      <c r="F41" s="35">
        <v>105441</v>
      </c>
      <c r="G41" s="213" t="s">
        <v>263</v>
      </c>
      <c r="H41" s="36">
        <f t="shared" si="1"/>
        <v>47000</v>
      </c>
      <c r="I41" s="212" t="s">
        <v>263</v>
      </c>
      <c r="J41" s="212" t="s">
        <v>263</v>
      </c>
      <c r="K41" s="35">
        <v>47000</v>
      </c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" hidden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" hidden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" hidden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" hidden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" hidden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105441</v>
      </c>
      <c r="D50" s="52">
        <f>SUM(D51,D281)</f>
        <v>0</v>
      </c>
      <c r="E50" s="52">
        <f>SUM(E51,E281)</f>
        <v>0</v>
      </c>
      <c r="F50" s="52">
        <f>SUM(F51,F281)</f>
        <v>105441</v>
      </c>
      <c r="G50" s="54">
        <f>SUM(G51,G281)</f>
        <v>0</v>
      </c>
      <c r="H50" s="176">
        <f t="shared" ref="H50:H81" si="3">SUM(I50:L50)</f>
        <v>105911</v>
      </c>
      <c r="I50" s="52">
        <f>SUM(I51,I281)</f>
        <v>43750</v>
      </c>
      <c r="J50" s="52">
        <f>SUM(J51,J281)</f>
        <v>0</v>
      </c>
      <c r="K50" s="52">
        <f>SUM(K51,K281)</f>
        <v>62161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105441</v>
      </c>
      <c r="D51" s="171">
        <f>SUM(D52,D194)</f>
        <v>0</v>
      </c>
      <c r="E51" s="171">
        <f>SUM(E52,E194)</f>
        <v>0</v>
      </c>
      <c r="F51" s="171">
        <f>SUM(F52,F194)</f>
        <v>105441</v>
      </c>
      <c r="G51" s="173">
        <f>SUM(G52,G194)</f>
        <v>0</v>
      </c>
      <c r="H51" s="172">
        <f t="shared" si="3"/>
        <v>105911</v>
      </c>
      <c r="I51" s="171">
        <f>SUM(I52,I194)</f>
        <v>43750</v>
      </c>
      <c r="J51" s="171">
        <f>SUM(J52,J194)</f>
        <v>0</v>
      </c>
      <c r="K51" s="171">
        <f>SUM(K52,K194)</f>
        <v>62161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60691</v>
      </c>
      <c r="D52" s="145">
        <f>SUM(D53,D75,D173,D187)</f>
        <v>0</v>
      </c>
      <c r="E52" s="145">
        <f>SUM(E53,E75,E173,E187)</f>
        <v>0</v>
      </c>
      <c r="F52" s="145">
        <f>SUM(F53,F75,F173,F187)</f>
        <v>60691</v>
      </c>
      <c r="G52" s="167">
        <f>SUM(G53,G75,G173,G187)</f>
        <v>0</v>
      </c>
      <c r="H52" s="146">
        <f t="shared" si="3"/>
        <v>61161</v>
      </c>
      <c r="I52" s="145">
        <f>SUM(I53,I75,I173,I187)</f>
        <v>0</v>
      </c>
      <c r="J52" s="145">
        <f>SUM(J53,J75,J173,J187)</f>
        <v>0</v>
      </c>
      <c r="K52" s="145">
        <f>SUM(K53,K75,K173,K187)</f>
        <v>61161</v>
      </c>
      <c r="L52" s="166">
        <f>SUM(L53,L75,L173,L187)</f>
        <v>0</v>
      </c>
    </row>
    <row r="53" spans="1:13" s="14" customFormat="1" x14ac:dyDescent="0.25">
      <c r="A53" s="131">
        <v>1000</v>
      </c>
      <c r="B53" s="131" t="s">
        <v>258</v>
      </c>
      <c r="C53" s="128">
        <f t="shared" si="2"/>
        <v>16509</v>
      </c>
      <c r="D53" s="127">
        <f>SUM(D54,D67)</f>
        <v>0</v>
      </c>
      <c r="E53" s="127">
        <f>SUM(E54,E67)</f>
        <v>0</v>
      </c>
      <c r="F53" s="127">
        <f>SUM(F54,F67)</f>
        <v>16509</v>
      </c>
      <c r="G53" s="129">
        <f>SUM(G54,G67)</f>
        <v>0</v>
      </c>
      <c r="H53" s="128">
        <f t="shared" si="3"/>
        <v>18167</v>
      </c>
      <c r="I53" s="127">
        <f>SUM(I54,I67)</f>
        <v>0</v>
      </c>
      <c r="J53" s="127">
        <f>SUM(J54,J67)</f>
        <v>0</v>
      </c>
      <c r="K53" s="127">
        <f>SUM(K54,K67)</f>
        <v>18167</v>
      </c>
      <c r="L53" s="126">
        <f>SUM(L54,L67)</f>
        <v>0</v>
      </c>
    </row>
    <row r="54" spans="1:13" x14ac:dyDescent="0.25">
      <c r="A54" s="97">
        <v>1100</v>
      </c>
      <c r="B54" s="96" t="s">
        <v>257</v>
      </c>
      <c r="C54" s="94">
        <f t="shared" si="2"/>
        <v>14467</v>
      </c>
      <c r="D54" s="93">
        <f>SUM(D55,D58,D66)</f>
        <v>0</v>
      </c>
      <c r="E54" s="93">
        <f>SUM(E55,E58,E66)</f>
        <v>0</v>
      </c>
      <c r="F54" s="93">
        <f>SUM(F55,F58,F66)</f>
        <v>14467</v>
      </c>
      <c r="G54" s="165">
        <f>SUM(G55,G58,G66)</f>
        <v>0</v>
      </c>
      <c r="H54" s="94">
        <f t="shared" si="3"/>
        <v>14467</v>
      </c>
      <c r="I54" s="93">
        <f>SUM(I55,I58,I66)</f>
        <v>0</v>
      </c>
      <c r="J54" s="93">
        <f>SUM(J55,J58,J66)</f>
        <v>0</v>
      </c>
      <c r="K54" s="93">
        <f>SUM(K55,K58,K66)</f>
        <v>14467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>
        <v>0</v>
      </c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>
        <v>0</v>
      </c>
      <c r="L57" s="34"/>
      <c r="M57" s="27"/>
    </row>
    <row r="58" spans="1:13" ht="23.25" customHeight="1" x14ac:dyDescent="0.25">
      <c r="A58" s="88">
        <v>1140</v>
      </c>
      <c r="B58" s="78" t="s">
        <v>253</v>
      </c>
      <c r="C58" s="36">
        <f t="shared" si="2"/>
        <v>9184</v>
      </c>
      <c r="D58" s="76">
        <f>SUM(D59:D65)</f>
        <v>0</v>
      </c>
      <c r="E58" s="76">
        <f>SUM(E59:E65)</f>
        <v>0</v>
      </c>
      <c r="F58" s="76">
        <f>SUM(F59:F65)</f>
        <v>9184</v>
      </c>
      <c r="G58" s="77">
        <f>SUM(G59:G65)</f>
        <v>0</v>
      </c>
      <c r="H58" s="36">
        <f t="shared" si="3"/>
        <v>9184</v>
      </c>
      <c r="I58" s="76">
        <f>SUM(I59:I65)</f>
        <v>0</v>
      </c>
      <c r="J58" s="76">
        <f>SUM(J59:J65)</f>
        <v>0</v>
      </c>
      <c r="K58" s="76">
        <f>SUM(K59:K65)</f>
        <v>9184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>
        <v>0</v>
      </c>
      <c r="L59" s="34"/>
      <c r="M59" s="27"/>
    </row>
    <row r="60" spans="1:13" ht="24.75" customHeight="1" x14ac:dyDescent="0.25">
      <c r="A60" s="74">
        <v>1142</v>
      </c>
      <c r="B60" s="78" t="s">
        <v>251</v>
      </c>
      <c r="C60" s="36">
        <f t="shared" si="2"/>
        <v>7356</v>
      </c>
      <c r="D60" s="35"/>
      <c r="E60" s="35"/>
      <c r="F60" s="35">
        <v>7356</v>
      </c>
      <c r="G60" s="37"/>
      <c r="H60" s="36">
        <f t="shared" si="3"/>
        <v>7356</v>
      </c>
      <c r="I60" s="35">
        <v>0</v>
      </c>
      <c r="J60" s="35"/>
      <c r="K60" s="35">
        <v>7356</v>
      </c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>
        <v>0</v>
      </c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>
        <v>0</v>
      </c>
      <c r="L62" s="34"/>
      <c r="M62" s="27"/>
    </row>
    <row r="63" spans="1:13" x14ac:dyDescent="0.25">
      <c r="A63" s="74">
        <v>1147</v>
      </c>
      <c r="B63" s="78" t="s">
        <v>248</v>
      </c>
      <c r="C63" s="36">
        <f t="shared" si="2"/>
        <v>1828</v>
      </c>
      <c r="D63" s="35"/>
      <c r="E63" s="35"/>
      <c r="F63" s="35">
        <v>1828</v>
      </c>
      <c r="G63" s="37"/>
      <c r="H63" s="36">
        <f t="shared" si="3"/>
        <v>1828</v>
      </c>
      <c r="I63" s="35">
        <v>0</v>
      </c>
      <c r="J63" s="35"/>
      <c r="K63" s="35">
        <v>1828</v>
      </c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>
        <v>0</v>
      </c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>
        <v>0</v>
      </c>
      <c r="L65" s="34"/>
      <c r="M65" s="27"/>
    </row>
    <row r="66" spans="1:13" ht="36" x14ac:dyDescent="0.25">
      <c r="A66" s="80">
        <v>1150</v>
      </c>
      <c r="B66" s="137" t="s">
        <v>245</v>
      </c>
      <c r="C66" s="134">
        <f t="shared" si="2"/>
        <v>5283</v>
      </c>
      <c r="D66" s="133"/>
      <c r="E66" s="133"/>
      <c r="F66" s="133">
        <v>5283</v>
      </c>
      <c r="G66" s="135"/>
      <c r="H66" s="134">
        <f t="shared" si="3"/>
        <v>5283</v>
      </c>
      <c r="I66" s="133">
        <v>0</v>
      </c>
      <c r="J66" s="133"/>
      <c r="K66" s="133">
        <v>5283</v>
      </c>
      <c r="L66" s="132"/>
      <c r="M66" s="27"/>
    </row>
    <row r="67" spans="1:13" ht="36" x14ac:dyDescent="0.25">
      <c r="A67" s="97">
        <v>1200</v>
      </c>
      <c r="B67" s="96" t="s">
        <v>244</v>
      </c>
      <c r="C67" s="94">
        <f t="shared" si="2"/>
        <v>2042</v>
      </c>
      <c r="D67" s="93">
        <f>SUM(D68:D69)</f>
        <v>0</v>
      </c>
      <c r="E67" s="93">
        <f>SUM(E68:E69)</f>
        <v>0</v>
      </c>
      <c r="F67" s="93">
        <f>SUM(F68:F69)</f>
        <v>2042</v>
      </c>
      <c r="G67" s="142">
        <f>SUM(G68:G69)</f>
        <v>0</v>
      </c>
      <c r="H67" s="94">
        <f t="shared" si="3"/>
        <v>3700</v>
      </c>
      <c r="I67" s="93">
        <f>SUM(I68:I69)</f>
        <v>0</v>
      </c>
      <c r="J67" s="93">
        <f>SUM(J68:J69)</f>
        <v>0</v>
      </c>
      <c r="K67" s="93">
        <f>SUM(K68:K69)</f>
        <v>3700</v>
      </c>
      <c r="L67" s="141">
        <f>SUM(L68:L69)</f>
        <v>0</v>
      </c>
    </row>
    <row r="68" spans="1:13" ht="24" x14ac:dyDescent="0.25">
      <c r="A68" s="91">
        <v>1210</v>
      </c>
      <c r="B68" s="79" t="s">
        <v>243</v>
      </c>
      <c r="C68" s="69">
        <f t="shared" si="2"/>
        <v>2042</v>
      </c>
      <c r="D68" s="68"/>
      <c r="E68" s="68"/>
      <c r="F68" s="68">
        <v>2042</v>
      </c>
      <c r="G68" s="70"/>
      <c r="H68" s="69">
        <f t="shared" si="3"/>
        <v>3700</v>
      </c>
      <c r="I68" s="68">
        <v>0</v>
      </c>
      <c r="J68" s="68"/>
      <c r="K68" s="68">
        <v>3700</v>
      </c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>
        <v>0</v>
      </c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>
        <v>0</v>
      </c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>
        <v>0</v>
      </c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>
        <v>0</v>
      </c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>
        <v>0</v>
      </c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44182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44182</v>
      </c>
      <c r="G75" s="129">
        <f>SUM(G76,G83,G130,G164,G165,G172)</f>
        <v>0</v>
      </c>
      <c r="H75" s="128">
        <f t="shared" si="3"/>
        <v>42994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42994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>
        <v>0</v>
      </c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>
        <v>0</v>
      </c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>
        <v>0</v>
      </c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>
        <v>0</v>
      </c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18571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18571</v>
      </c>
      <c r="G83" s="142">
        <f>SUM(G84,G89,G95,G103,G112,G116,G122,G128)</f>
        <v>0</v>
      </c>
      <c r="H83" s="94">
        <f t="shared" si="5"/>
        <v>17667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17667</v>
      </c>
      <c r="L83" s="109">
        <f>SUM(L84,L89,L95,L103,L112,L116,L122,L128)</f>
        <v>0</v>
      </c>
    </row>
    <row r="84" spans="1:13" ht="24" x14ac:dyDescent="0.25">
      <c r="A84" s="80">
        <v>2210</v>
      </c>
      <c r="B84" s="137" t="s">
        <v>229</v>
      </c>
      <c r="C84" s="134">
        <f t="shared" si="4"/>
        <v>250</v>
      </c>
      <c r="D84" s="139">
        <f>SUM(D85:D88)</f>
        <v>0</v>
      </c>
      <c r="E84" s="139">
        <f>SUM(E85:E88)</f>
        <v>0</v>
      </c>
      <c r="F84" s="139">
        <f>SUM(F85:F88)</f>
        <v>250</v>
      </c>
      <c r="G84" s="139">
        <f>SUM(G85:G88)</f>
        <v>0</v>
      </c>
      <c r="H84" s="134">
        <f t="shared" si="5"/>
        <v>250</v>
      </c>
      <c r="I84" s="139">
        <f>SUM(I85:I88)</f>
        <v>0</v>
      </c>
      <c r="J84" s="139">
        <f>SUM(J85:J88)</f>
        <v>0</v>
      </c>
      <c r="K84" s="139">
        <f>SUM(K85:K88)</f>
        <v>250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>
        <v>0</v>
      </c>
      <c r="L85" s="67"/>
      <c r="M85" s="27"/>
    </row>
    <row r="86" spans="1:13" ht="36" x14ac:dyDescent="0.25">
      <c r="A86" s="74">
        <v>2212</v>
      </c>
      <c r="B86" s="78" t="s">
        <v>227</v>
      </c>
      <c r="C86" s="36">
        <f t="shared" si="4"/>
        <v>250</v>
      </c>
      <c r="D86" s="35"/>
      <c r="E86" s="35"/>
      <c r="F86" s="35">
        <v>250</v>
      </c>
      <c r="G86" s="37"/>
      <c r="H86" s="36">
        <f t="shared" si="5"/>
        <v>250</v>
      </c>
      <c r="I86" s="35">
        <v>0</v>
      </c>
      <c r="J86" s="35"/>
      <c r="K86" s="35">
        <v>250</v>
      </c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>
        <v>0</v>
      </c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>
        <v>0</v>
      </c>
      <c r="L88" s="34"/>
      <c r="M88" s="27"/>
    </row>
    <row r="89" spans="1:13" ht="24" x14ac:dyDescent="0.25">
      <c r="A89" s="88">
        <v>2220</v>
      </c>
      <c r="B89" s="78" t="s">
        <v>224</v>
      </c>
      <c r="C89" s="36">
        <f t="shared" si="4"/>
        <v>3200</v>
      </c>
      <c r="D89" s="76">
        <f>SUM(D90:D94)</f>
        <v>0</v>
      </c>
      <c r="E89" s="76">
        <f>SUM(E90:E94)</f>
        <v>0</v>
      </c>
      <c r="F89" s="76">
        <f>SUM(F90:F94)</f>
        <v>3200</v>
      </c>
      <c r="G89" s="77">
        <f>SUM(G90:G94)</f>
        <v>0</v>
      </c>
      <c r="H89" s="36">
        <f t="shared" si="5"/>
        <v>2296</v>
      </c>
      <c r="I89" s="76">
        <f>SUM(I90:I94)</f>
        <v>0</v>
      </c>
      <c r="J89" s="76">
        <f>SUM(J90:J94)</f>
        <v>0</v>
      </c>
      <c r="K89" s="76">
        <f>SUM(K90:K94)</f>
        <v>2296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>
        <v>0</v>
      </c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>
        <v>0</v>
      </c>
      <c r="L91" s="34"/>
      <c r="M91" s="27"/>
    </row>
    <row r="92" spans="1:13" x14ac:dyDescent="0.25">
      <c r="A92" s="74">
        <v>2223</v>
      </c>
      <c r="B92" s="78" t="s">
        <v>221</v>
      </c>
      <c r="C92" s="36">
        <f t="shared" si="4"/>
        <v>3100</v>
      </c>
      <c r="D92" s="35"/>
      <c r="E92" s="35"/>
      <c r="F92" s="35">
        <v>3100</v>
      </c>
      <c r="G92" s="37"/>
      <c r="H92" s="36">
        <f t="shared" si="5"/>
        <v>2023</v>
      </c>
      <c r="I92" s="35">
        <v>0</v>
      </c>
      <c r="J92" s="35"/>
      <c r="K92" s="35">
        <v>2023</v>
      </c>
      <c r="L92" s="34"/>
      <c r="M92" s="27"/>
    </row>
    <row r="93" spans="1:13" ht="48" x14ac:dyDescent="0.25">
      <c r="A93" s="74">
        <v>2224</v>
      </c>
      <c r="B93" s="78" t="s">
        <v>220</v>
      </c>
      <c r="C93" s="36">
        <f t="shared" si="4"/>
        <v>100</v>
      </c>
      <c r="D93" s="35"/>
      <c r="E93" s="35"/>
      <c r="F93" s="35">
        <v>100</v>
      </c>
      <c r="G93" s="37"/>
      <c r="H93" s="36">
        <f t="shared" si="5"/>
        <v>273</v>
      </c>
      <c r="I93" s="35">
        <v>0</v>
      </c>
      <c r="J93" s="35"/>
      <c r="K93" s="35">
        <v>273</v>
      </c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>
        <v>0</v>
      </c>
      <c r="L94" s="34"/>
      <c r="M94" s="27"/>
    </row>
    <row r="95" spans="1:13" ht="36" x14ac:dyDescent="0.25">
      <c r="A95" s="88">
        <v>2230</v>
      </c>
      <c r="B95" s="78" t="s">
        <v>218</v>
      </c>
      <c r="C95" s="36">
        <f t="shared" si="4"/>
        <v>9300</v>
      </c>
      <c r="D95" s="76">
        <f>SUM(D96:D102)</f>
        <v>0</v>
      </c>
      <c r="E95" s="76">
        <f>SUM(E96:E102)</f>
        <v>0</v>
      </c>
      <c r="F95" s="76">
        <f>SUM(F96:F102)</f>
        <v>9300</v>
      </c>
      <c r="G95" s="77">
        <f>SUM(G96:G102)</f>
        <v>0</v>
      </c>
      <c r="H95" s="36">
        <f t="shared" si="5"/>
        <v>9300</v>
      </c>
      <c r="I95" s="76">
        <f>SUM(I96:I102)</f>
        <v>0</v>
      </c>
      <c r="J95" s="76">
        <f>SUM(J96:J102)</f>
        <v>0</v>
      </c>
      <c r="K95" s="76">
        <f>SUM(K96:K102)</f>
        <v>9300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>
        <v>0</v>
      </c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>
        <v>0</v>
      </c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>
        <v>0</v>
      </c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>
        <v>0</v>
      </c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>
        <v>0</v>
      </c>
      <c r="L100" s="34"/>
      <c r="M100" s="27"/>
    </row>
    <row r="101" spans="1:13" x14ac:dyDescent="0.25">
      <c r="A101" s="74">
        <v>2236</v>
      </c>
      <c r="B101" s="78" t="s">
        <v>212</v>
      </c>
      <c r="C101" s="36">
        <f t="shared" si="4"/>
        <v>9300</v>
      </c>
      <c r="D101" s="35"/>
      <c r="E101" s="35"/>
      <c r="F101" s="35">
        <v>9300</v>
      </c>
      <c r="G101" s="37"/>
      <c r="H101" s="36">
        <f t="shared" si="5"/>
        <v>9300</v>
      </c>
      <c r="I101" s="35">
        <v>0</v>
      </c>
      <c r="J101" s="35"/>
      <c r="K101" s="35">
        <v>9300</v>
      </c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>
        <v>0</v>
      </c>
      <c r="L102" s="34"/>
      <c r="M102" s="27"/>
    </row>
    <row r="103" spans="1:13" ht="36" x14ac:dyDescent="0.25">
      <c r="A103" s="88">
        <v>2240</v>
      </c>
      <c r="B103" s="78" t="s">
        <v>210</v>
      </c>
      <c r="C103" s="36">
        <f t="shared" si="4"/>
        <v>5800</v>
      </c>
      <c r="D103" s="76">
        <f>SUM(D104:D111)</f>
        <v>0</v>
      </c>
      <c r="E103" s="76">
        <f>SUM(E104:E111)</f>
        <v>0</v>
      </c>
      <c r="F103" s="76">
        <f>SUM(F104:F111)</f>
        <v>5800</v>
      </c>
      <c r="G103" s="77">
        <f>SUM(G104:G111)</f>
        <v>0</v>
      </c>
      <c r="H103" s="36">
        <f t="shared" si="5"/>
        <v>5800</v>
      </c>
      <c r="I103" s="76">
        <f>SUM(I104:I111)</f>
        <v>0</v>
      </c>
      <c r="J103" s="76">
        <f>SUM(J104:J111)</f>
        <v>0</v>
      </c>
      <c r="K103" s="76">
        <f>SUM(K104:K111)</f>
        <v>5800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>
        <v>0</v>
      </c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>
        <v>0</v>
      </c>
      <c r="L105" s="34"/>
      <c r="M105" s="27"/>
    </row>
    <row r="106" spans="1:13" ht="24" x14ac:dyDescent="0.25">
      <c r="A106" s="74">
        <v>2243</v>
      </c>
      <c r="B106" s="78" t="s">
        <v>207</v>
      </c>
      <c r="C106" s="36">
        <f t="shared" si="4"/>
        <v>5200</v>
      </c>
      <c r="D106" s="35"/>
      <c r="E106" s="35"/>
      <c r="F106" s="35">
        <v>5200</v>
      </c>
      <c r="G106" s="37"/>
      <c r="H106" s="36">
        <f t="shared" si="5"/>
        <v>5200</v>
      </c>
      <c r="I106" s="35">
        <v>0</v>
      </c>
      <c r="J106" s="35"/>
      <c r="K106" s="35">
        <v>5200</v>
      </c>
      <c r="L106" s="34"/>
      <c r="M106" s="27"/>
    </row>
    <row r="107" spans="1:13" x14ac:dyDescent="0.25">
      <c r="A107" s="74">
        <v>2244</v>
      </c>
      <c r="B107" s="78" t="s">
        <v>206</v>
      </c>
      <c r="C107" s="36">
        <f t="shared" si="4"/>
        <v>600</v>
      </c>
      <c r="D107" s="35"/>
      <c r="E107" s="35"/>
      <c r="F107" s="35">
        <v>600</v>
      </c>
      <c r="G107" s="37"/>
      <c r="H107" s="36">
        <f t="shared" si="5"/>
        <v>600</v>
      </c>
      <c r="I107" s="35">
        <v>0</v>
      </c>
      <c r="J107" s="35"/>
      <c r="K107" s="35">
        <v>600</v>
      </c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>
        <v>0</v>
      </c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>
        <v>0</v>
      </c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>
        <v>0</v>
      </c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>
        <v>0</v>
      </c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>
        <v>0</v>
      </c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>
        <v>0</v>
      </c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>
        <v>0</v>
      </c>
      <c r="L115" s="34"/>
      <c r="M115" s="27"/>
    </row>
    <row r="116" spans="1:13" x14ac:dyDescent="0.25">
      <c r="A116" s="88">
        <v>2260</v>
      </c>
      <c r="B116" s="78" t="s">
        <v>197</v>
      </c>
      <c r="C116" s="36">
        <f t="shared" si="6"/>
        <v>11</v>
      </c>
      <c r="D116" s="76">
        <f>SUM(D117:D121)</f>
        <v>0</v>
      </c>
      <c r="E116" s="76">
        <f>SUM(E117:E121)</f>
        <v>0</v>
      </c>
      <c r="F116" s="76">
        <f>SUM(F117:F121)</f>
        <v>11</v>
      </c>
      <c r="G116" s="77">
        <f>SUM(G117:G121)</f>
        <v>0</v>
      </c>
      <c r="H116" s="36">
        <f t="shared" si="7"/>
        <v>11</v>
      </c>
      <c r="I116" s="76">
        <f>SUM(I117:I121)</f>
        <v>0</v>
      </c>
      <c r="J116" s="76">
        <f>SUM(J117:J121)</f>
        <v>0</v>
      </c>
      <c r="K116" s="76">
        <f>SUM(K117:K121)</f>
        <v>11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>
        <v>0</v>
      </c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>
        <v>0</v>
      </c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>
        <v>0</v>
      </c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>
        <v>0</v>
      </c>
      <c r="L120" s="34"/>
      <c r="M120" s="27"/>
    </row>
    <row r="121" spans="1:13" x14ac:dyDescent="0.25">
      <c r="A121" s="74">
        <v>2269</v>
      </c>
      <c r="B121" s="78" t="s">
        <v>192</v>
      </c>
      <c r="C121" s="36">
        <f t="shared" si="6"/>
        <v>11</v>
      </c>
      <c r="D121" s="35"/>
      <c r="E121" s="35"/>
      <c r="F121" s="35">
        <v>11</v>
      </c>
      <c r="G121" s="37"/>
      <c r="H121" s="36">
        <f t="shared" si="7"/>
        <v>11</v>
      </c>
      <c r="I121" s="35">
        <v>0</v>
      </c>
      <c r="J121" s="35"/>
      <c r="K121" s="35">
        <v>11</v>
      </c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10</v>
      </c>
      <c r="D122" s="76">
        <f>SUM(D123:D127)</f>
        <v>0</v>
      </c>
      <c r="E122" s="76">
        <f>SUM(E123:E127)</f>
        <v>0</v>
      </c>
      <c r="F122" s="76">
        <f>SUM(F123:F127)</f>
        <v>10</v>
      </c>
      <c r="G122" s="77">
        <f>SUM(G123:G127)</f>
        <v>0</v>
      </c>
      <c r="H122" s="36">
        <f t="shared" si="7"/>
        <v>10</v>
      </c>
      <c r="I122" s="76">
        <f>SUM(I123:I127)</f>
        <v>0</v>
      </c>
      <c r="J122" s="76">
        <f>SUM(J123:J127)</f>
        <v>0</v>
      </c>
      <c r="K122" s="76">
        <f>SUM(K123:K127)</f>
        <v>10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>
        <v>0</v>
      </c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>
        <v>0</v>
      </c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>
        <v>0</v>
      </c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>
        <v>0</v>
      </c>
      <c r="L126" s="34"/>
      <c r="M126" s="27"/>
    </row>
    <row r="127" spans="1:13" ht="24" x14ac:dyDescent="0.25">
      <c r="A127" s="74">
        <v>2279</v>
      </c>
      <c r="B127" s="78" t="s">
        <v>186</v>
      </c>
      <c r="C127" s="36">
        <f t="shared" si="6"/>
        <v>10</v>
      </c>
      <c r="D127" s="35"/>
      <c r="E127" s="35"/>
      <c r="F127" s="35">
        <v>10</v>
      </c>
      <c r="G127" s="37"/>
      <c r="H127" s="36">
        <f t="shared" si="7"/>
        <v>10</v>
      </c>
      <c r="I127" s="35">
        <v>0</v>
      </c>
      <c r="J127" s="35"/>
      <c r="K127" s="35">
        <v>10</v>
      </c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>
        <v>0</v>
      </c>
      <c r="L129" s="34"/>
      <c r="M129" s="27"/>
    </row>
    <row r="130" spans="1:13" ht="38.25" customHeight="1" x14ac:dyDescent="0.25">
      <c r="A130" s="97">
        <v>2300</v>
      </c>
      <c r="B130" s="96" t="s">
        <v>183</v>
      </c>
      <c r="C130" s="94">
        <f t="shared" si="9"/>
        <v>15650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15650</v>
      </c>
      <c r="G130" s="142">
        <f>SUM(G131,G136,G140,G141,G144,G151,G159,G160,G163)</f>
        <v>0</v>
      </c>
      <c r="H130" s="94">
        <f t="shared" si="10"/>
        <v>15427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15427</v>
      </c>
      <c r="L130" s="141">
        <f>SUM(L131,L136,L140,L141,L144,L151,L159,L160,L163)</f>
        <v>0</v>
      </c>
    </row>
    <row r="131" spans="1:13" ht="24" x14ac:dyDescent="0.25">
      <c r="A131" s="91">
        <v>2310</v>
      </c>
      <c r="B131" s="79" t="s">
        <v>182</v>
      </c>
      <c r="C131" s="69">
        <f t="shared" si="9"/>
        <v>15650</v>
      </c>
      <c r="D131" s="107">
        <f>SUM(D132:D135)</f>
        <v>0</v>
      </c>
      <c r="E131" s="107">
        <f>SUM(E132:E135)</f>
        <v>0</v>
      </c>
      <c r="F131" s="107">
        <f>SUM(F132:F135)</f>
        <v>15650</v>
      </c>
      <c r="G131" s="150">
        <f>SUM(G132:G135)</f>
        <v>0</v>
      </c>
      <c r="H131" s="69">
        <f t="shared" si="10"/>
        <v>15427</v>
      </c>
      <c r="I131" s="107">
        <f>SUM(I132:I135)</f>
        <v>0</v>
      </c>
      <c r="J131" s="107">
        <f>SUM(J132:J135)</f>
        <v>0</v>
      </c>
      <c r="K131" s="107">
        <f>SUM(K132:K135)</f>
        <v>15427</v>
      </c>
      <c r="L131" s="149">
        <f>SUM(L132:L135)</f>
        <v>0</v>
      </c>
    </row>
    <row r="132" spans="1:13" x14ac:dyDescent="0.25">
      <c r="A132" s="74">
        <v>2311</v>
      </c>
      <c r="B132" s="78" t="s">
        <v>181</v>
      </c>
      <c r="C132" s="36">
        <f t="shared" si="9"/>
        <v>15650</v>
      </c>
      <c r="D132" s="35"/>
      <c r="E132" s="35"/>
      <c r="F132" s="35">
        <v>15650</v>
      </c>
      <c r="G132" s="37"/>
      <c r="H132" s="36">
        <f t="shared" si="10"/>
        <v>15427</v>
      </c>
      <c r="I132" s="35">
        <v>0</v>
      </c>
      <c r="J132" s="35"/>
      <c r="K132" s="35">
        <v>15427</v>
      </c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>
        <v>0</v>
      </c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>
        <v>0</v>
      </c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>
        <v>0</v>
      </c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>
        <v>0</v>
      </c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>
        <v>0</v>
      </c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>
        <v>0</v>
      </c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>
        <v>0</v>
      </c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>
        <v>0</v>
      </c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>
        <v>0</v>
      </c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>
        <v>0</v>
      </c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>
        <v>0</v>
      </c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>
        <v>0</v>
      </c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>
        <v>0</v>
      </c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>
        <v>0</v>
      </c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>
        <v>0</v>
      </c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>
        <v>0</v>
      </c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>
        <v>0</v>
      </c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>
        <v>0</v>
      </c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>
        <v>0</v>
      </c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>
        <v>0</v>
      </c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>
        <v>0</v>
      </c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>
        <v>0</v>
      </c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>
        <v>0</v>
      </c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>
        <v>0</v>
      </c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>
        <v>0</v>
      </c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>
        <v>0</v>
      </c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>
        <v>0</v>
      </c>
      <c r="L164" s="16"/>
      <c r="M164" s="27"/>
    </row>
    <row r="165" spans="1:13" ht="24" x14ac:dyDescent="0.25">
      <c r="A165" s="97">
        <v>2500</v>
      </c>
      <c r="B165" s="96" t="s">
        <v>148</v>
      </c>
      <c r="C165" s="94">
        <f t="shared" si="11"/>
        <v>9961</v>
      </c>
      <c r="D165" s="93">
        <f>SUM(D166,D171)</f>
        <v>0</v>
      </c>
      <c r="E165" s="93">
        <f>SUM(E166,E171)</f>
        <v>0</v>
      </c>
      <c r="F165" s="93">
        <f>SUM(F166,F171)</f>
        <v>9961</v>
      </c>
      <c r="G165" s="93">
        <f>SUM(G166,G171)</f>
        <v>0</v>
      </c>
      <c r="H165" s="94">
        <f t="shared" si="12"/>
        <v>9900</v>
      </c>
      <c r="I165" s="93">
        <f>SUM(I166,I171)</f>
        <v>0</v>
      </c>
      <c r="J165" s="93">
        <f>SUM(J166,J171)</f>
        <v>0</v>
      </c>
      <c r="K165" s="93">
        <f>SUM(K166,K171)</f>
        <v>9900</v>
      </c>
      <c r="L165" s="92">
        <f>SUM(L166,L171)</f>
        <v>0</v>
      </c>
    </row>
    <row r="166" spans="1:13" ht="16.5" customHeight="1" x14ac:dyDescent="0.25">
      <c r="A166" s="91">
        <v>2510</v>
      </c>
      <c r="B166" s="79" t="s">
        <v>147</v>
      </c>
      <c r="C166" s="69">
        <f t="shared" si="11"/>
        <v>9961</v>
      </c>
      <c r="D166" s="107">
        <f>SUM(D167:D170)</f>
        <v>0</v>
      </c>
      <c r="E166" s="107">
        <f>SUM(E167:E170)</f>
        <v>0</v>
      </c>
      <c r="F166" s="107">
        <f>SUM(F167:F170)</f>
        <v>9961</v>
      </c>
      <c r="G166" s="107">
        <f>SUM(G167:G170)</f>
        <v>0</v>
      </c>
      <c r="H166" s="69">
        <f t="shared" si="12"/>
        <v>9900</v>
      </c>
      <c r="I166" s="107">
        <f>SUM(I167:I170)</f>
        <v>0</v>
      </c>
      <c r="J166" s="107">
        <f>SUM(J167:J170)</f>
        <v>0</v>
      </c>
      <c r="K166" s="107">
        <f>SUM(K167:K170)</f>
        <v>9900</v>
      </c>
      <c r="L166" s="106">
        <f>SUM(L167:L170)</f>
        <v>0</v>
      </c>
    </row>
    <row r="167" spans="1:13" ht="24" x14ac:dyDescent="0.25">
      <c r="A167" s="74">
        <v>2512</v>
      </c>
      <c r="B167" s="78" t="s">
        <v>146</v>
      </c>
      <c r="C167" s="36">
        <f t="shared" si="11"/>
        <v>9961</v>
      </c>
      <c r="D167" s="35"/>
      <c r="E167" s="35"/>
      <c r="F167" s="35">
        <v>9961</v>
      </c>
      <c r="G167" s="37"/>
      <c r="H167" s="36">
        <f t="shared" si="12"/>
        <v>9900</v>
      </c>
      <c r="I167" s="35">
        <v>0</v>
      </c>
      <c r="J167" s="35"/>
      <c r="K167" s="35">
        <v>9900</v>
      </c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>
        <v>0</v>
      </c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>
        <v>0</v>
      </c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>
        <v>0</v>
      </c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>
        <v>0</v>
      </c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>
        <v>0</v>
      </c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>
        <v>0</v>
      </c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>
        <v>0</v>
      </c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>
        <v>0</v>
      </c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>
        <v>0</v>
      </c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>
        <v>0</v>
      </c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>
        <v>0</v>
      </c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>
        <v>0</v>
      </c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>
        <v>0</v>
      </c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>
        <v>0</v>
      </c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>
        <v>0</v>
      </c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>
        <v>0</v>
      </c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>
        <v>0</v>
      </c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44750</v>
      </c>
      <c r="D194" s="145">
        <f>SUM(D195,D230,D268)</f>
        <v>0</v>
      </c>
      <c r="E194" s="145">
        <f>SUM(E195,E230,E268)</f>
        <v>0</v>
      </c>
      <c r="F194" s="145">
        <f>SUM(F195,F230,F268)</f>
        <v>44750</v>
      </c>
      <c r="G194" s="145">
        <f>SUM(G195,G230,G268)</f>
        <v>0</v>
      </c>
      <c r="H194" s="146">
        <f t="shared" si="14"/>
        <v>44750</v>
      </c>
      <c r="I194" s="145">
        <f>SUM(I195,I230,I268)</f>
        <v>43750</v>
      </c>
      <c r="J194" s="145">
        <f>SUM(J195,J230,J268)</f>
        <v>0</v>
      </c>
      <c r="K194" s="145">
        <f>SUM(K195,K230,K268)</f>
        <v>1000</v>
      </c>
      <c r="L194" s="144">
        <f>SUM(L195,L230,L268)</f>
        <v>0</v>
      </c>
    </row>
    <row r="195" spans="1:13" x14ac:dyDescent="0.25">
      <c r="A195" s="131">
        <v>5000</v>
      </c>
      <c r="B195" s="131" t="s">
        <v>118</v>
      </c>
      <c r="C195" s="128">
        <f t="shared" si="13"/>
        <v>44750</v>
      </c>
      <c r="D195" s="127">
        <f>D196+D204</f>
        <v>0</v>
      </c>
      <c r="E195" s="127">
        <f>E196+E204</f>
        <v>0</v>
      </c>
      <c r="F195" s="127">
        <f>F196+F204</f>
        <v>44750</v>
      </c>
      <c r="G195" s="127">
        <f>G196+G204</f>
        <v>0</v>
      </c>
      <c r="H195" s="128">
        <f t="shared" si="14"/>
        <v>44750</v>
      </c>
      <c r="I195" s="127">
        <f>I196+I204</f>
        <v>43750</v>
      </c>
      <c r="J195" s="127">
        <f>J196+J204</f>
        <v>0</v>
      </c>
      <c r="K195" s="127">
        <f>K196+K204</f>
        <v>1000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>
        <v>0</v>
      </c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>
        <v>0</v>
      </c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>
        <v>0</v>
      </c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>
        <v>0</v>
      </c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>
        <v>0</v>
      </c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>
        <v>0</v>
      </c>
      <c r="L203" s="34"/>
      <c r="M203" s="27"/>
    </row>
    <row r="204" spans="1:13" x14ac:dyDescent="0.25">
      <c r="A204" s="97">
        <v>5200</v>
      </c>
      <c r="B204" s="96" t="s">
        <v>109</v>
      </c>
      <c r="C204" s="94">
        <f t="shared" si="13"/>
        <v>44750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44750</v>
      </c>
      <c r="G204" s="142">
        <f>G205+G215+G216+G225+G226+G227+G229</f>
        <v>0</v>
      </c>
      <c r="H204" s="94">
        <f t="shared" si="14"/>
        <v>44750</v>
      </c>
      <c r="I204" s="93">
        <f>I205+I215+I216+I225+I226+I227+I229</f>
        <v>43750</v>
      </c>
      <c r="J204" s="93">
        <f>J205+J215+J216+J225+J226+J227+J229</f>
        <v>0</v>
      </c>
      <c r="K204" s="93">
        <f>K205+K215+K216+K225+K226+K227+K229</f>
        <v>1000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>
        <v>0</v>
      </c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>
        <v>0</v>
      </c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>
        <v>0</v>
      </c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>
        <v>0</v>
      </c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>
        <v>0</v>
      </c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>
        <v>0</v>
      </c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>
        <v>0</v>
      </c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>
        <v>0</v>
      </c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>
        <v>0</v>
      </c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>
        <v>0</v>
      </c>
      <c r="L215" s="34"/>
      <c r="M215" s="27"/>
    </row>
    <row r="216" spans="1:13" x14ac:dyDescent="0.25">
      <c r="A216" s="88">
        <v>5230</v>
      </c>
      <c r="B216" s="78" t="s">
        <v>97</v>
      </c>
      <c r="C216" s="36">
        <f t="shared" si="13"/>
        <v>44750</v>
      </c>
      <c r="D216" s="76">
        <f>SUM(D217:D224)</f>
        <v>0</v>
      </c>
      <c r="E216" s="76">
        <f>SUM(E217:E224)</f>
        <v>0</v>
      </c>
      <c r="F216" s="76">
        <f>SUM(F217:F224)</f>
        <v>44750</v>
      </c>
      <c r="G216" s="77">
        <f>SUM(G217:G224)</f>
        <v>0</v>
      </c>
      <c r="H216" s="36">
        <f t="shared" si="14"/>
        <v>44750</v>
      </c>
      <c r="I216" s="76">
        <f>SUM(I217:I224)</f>
        <v>43750</v>
      </c>
      <c r="J216" s="76">
        <f>SUM(J217:J224)</f>
        <v>0</v>
      </c>
      <c r="K216" s="76">
        <f>SUM(K217:K224)</f>
        <v>1000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>
        <v>0</v>
      </c>
      <c r="L217" s="34"/>
      <c r="M217" s="27"/>
    </row>
    <row r="218" spans="1:13" x14ac:dyDescent="0.25">
      <c r="A218" s="74">
        <v>5232</v>
      </c>
      <c r="B218" s="78" t="s">
        <v>95</v>
      </c>
      <c r="C218" s="36">
        <f t="shared" si="13"/>
        <v>43750</v>
      </c>
      <c r="D218" s="35"/>
      <c r="E218" s="35"/>
      <c r="F218" s="35">
        <v>43750</v>
      </c>
      <c r="G218" s="37"/>
      <c r="H218" s="36">
        <f t="shared" si="14"/>
        <v>43750</v>
      </c>
      <c r="I218" s="35">
        <v>43750</v>
      </c>
      <c r="J218" s="35"/>
      <c r="K218" s="35">
        <v>0</v>
      </c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>
        <v>0</v>
      </c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>
        <v>0</v>
      </c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>
        <v>0</v>
      </c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>
        <v>0</v>
      </c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>
        <v>0</v>
      </c>
      <c r="L223" s="34"/>
      <c r="M223" s="27"/>
    </row>
    <row r="224" spans="1:13" ht="24" x14ac:dyDescent="0.25">
      <c r="A224" s="74">
        <v>5239</v>
      </c>
      <c r="B224" s="78" t="s">
        <v>89</v>
      </c>
      <c r="C224" s="73">
        <f t="shared" si="13"/>
        <v>1000</v>
      </c>
      <c r="D224" s="35"/>
      <c r="E224" s="35"/>
      <c r="F224" s="35">
        <v>1000</v>
      </c>
      <c r="G224" s="37"/>
      <c r="H224" s="36">
        <f t="shared" si="14"/>
        <v>1000</v>
      </c>
      <c r="I224" s="35">
        <v>0</v>
      </c>
      <c r="J224" s="35"/>
      <c r="K224" s="35">
        <v>1000</v>
      </c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>
        <v>0</v>
      </c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>
        <v>0</v>
      </c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>
        <v>0</v>
      </c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>
        <v>0</v>
      </c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>
        <v>0</v>
      </c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>
        <v>0</v>
      </c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>
        <v>0</v>
      </c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>
        <v>0</v>
      </c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>
        <v>0</v>
      </c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>
        <v>0</v>
      </c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>
        <v>0</v>
      </c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>
        <v>0</v>
      </c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>
        <v>0</v>
      </c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>
        <v>0</v>
      </c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>
        <v>0</v>
      </c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>
        <v>0</v>
      </c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>
        <v>0</v>
      </c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>
        <v>0</v>
      </c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>
        <v>0</v>
      </c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>
        <v>0</v>
      </c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>
        <v>0</v>
      </c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>
        <v>0</v>
      </c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>
        <v>0</v>
      </c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>
        <v>0</v>
      </c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>
        <v>0</v>
      </c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>
        <v>0</v>
      </c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>
        <v>0</v>
      </c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>
        <v>0</v>
      </c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>
        <v>0</v>
      </c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>
        <v>0</v>
      </c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>
        <v>0</v>
      </c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>
        <v>0</v>
      </c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>
        <v>0</v>
      </c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>
        <v>0</v>
      </c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>
        <v>0</v>
      </c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>
        <v>0</v>
      </c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>
        <v>0</v>
      </c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>
        <v>0</v>
      </c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>
        <v>0</v>
      </c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105441</v>
      </c>
      <c r="D284" s="63">
        <f t="shared" si="19"/>
        <v>0</v>
      </c>
      <c r="E284" s="63">
        <f t="shared" si="19"/>
        <v>0</v>
      </c>
      <c r="F284" s="63">
        <f t="shared" si="19"/>
        <v>105441</v>
      </c>
      <c r="G284" s="65">
        <f t="shared" si="19"/>
        <v>0</v>
      </c>
      <c r="H284" s="64">
        <f t="shared" si="19"/>
        <v>105911</v>
      </c>
      <c r="I284" s="63">
        <f t="shared" si="19"/>
        <v>43750</v>
      </c>
      <c r="J284" s="63">
        <f t="shared" si="19"/>
        <v>0</v>
      </c>
      <c r="K284" s="63">
        <f t="shared" si="19"/>
        <v>62161</v>
      </c>
      <c r="L284" s="62">
        <f t="shared" si="19"/>
        <v>0</v>
      </c>
    </row>
    <row r="285" spans="1:13" s="14" customFormat="1" ht="13.5" thickTop="1" thickBot="1" x14ac:dyDescent="0.3">
      <c r="A285" s="303" t="s">
        <v>26</v>
      </c>
      <c r="B285" s="304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-15161</v>
      </c>
      <c r="I285" s="59">
        <f>SUM(I25,I26,I42)-I51</f>
        <v>0</v>
      </c>
      <c r="J285" s="59">
        <f>SUM(J25,J26,J42)-J51</f>
        <v>0</v>
      </c>
      <c r="K285" s="59">
        <f>(K27+K43)-K51</f>
        <v>-15161</v>
      </c>
      <c r="L285" s="58">
        <f>L45-L51</f>
        <v>0</v>
      </c>
    </row>
    <row r="286" spans="1:13" s="14" customFormat="1" ht="12.75" thickTop="1" x14ac:dyDescent="0.25">
      <c r="A286" s="298" t="s">
        <v>25</v>
      </c>
      <c r="B286" s="299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15161</v>
      </c>
      <c r="I286" s="47">
        <f t="shared" si="20"/>
        <v>0</v>
      </c>
      <c r="J286" s="47">
        <f t="shared" si="20"/>
        <v>0</v>
      </c>
      <c r="K286" s="47">
        <f t="shared" si="20"/>
        <v>15161</v>
      </c>
      <c r="L286" s="46">
        <f t="shared" si="20"/>
        <v>0</v>
      </c>
    </row>
    <row r="287" spans="1:13" s="14" customFormat="1" ht="12.75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15161</v>
      </c>
      <c r="I287" s="52">
        <f t="shared" si="21"/>
        <v>0</v>
      </c>
      <c r="J287" s="52">
        <f t="shared" si="21"/>
        <v>0</v>
      </c>
      <c r="K287" s="52">
        <f t="shared" si="21"/>
        <v>15161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OupXvkB8I05GHX35W6tHoS2xa1mW/bH3J3FPr+CPlQ4SkTfNuD1eZSXAST+/nw54jSMySfYJErUeZbarUTAhZQ==" saltValue="7UQVFRYSyWcerXsL8CcitA==" spinCount="100000" sheet="1" objects="1" scenarios="1" formatCells="0" formatColumns="0" formatRows="0"/>
  <autoFilter ref="A19:M297">
    <filterColumn colId="7">
      <filters blank="1">
        <filter val="1 000"/>
        <filter val="1 828"/>
        <filter val="10"/>
        <filter val="105 911"/>
        <filter val="11"/>
        <filter val="14 350"/>
        <filter val="14 467"/>
        <filter val="15 161"/>
        <filter val="-15 161"/>
        <filter val="18 167"/>
        <filter val="18 744"/>
        <filter val="250"/>
        <filter val="273"/>
        <filter val="3 100"/>
        <filter val="3 373"/>
        <filter val="3 700"/>
        <filter val="42 994"/>
        <filter val="43 750"/>
        <filter val="44 750"/>
        <filter val="47 000"/>
        <filter val="5 200"/>
        <filter val="5 283"/>
        <filter val="5 800"/>
        <filter val="600"/>
        <filter val="61 161"/>
        <filter val="7 356"/>
        <filter val="9 184"/>
        <filter val="9 300"/>
        <filter val="9 900"/>
      </filters>
    </filterColumn>
  </autoFilter>
  <mergeCells count="29"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C6:L6"/>
    <mergeCell ref="C7:L7"/>
    <mergeCell ref="C9:L9"/>
    <mergeCell ref="C10:L10"/>
    <mergeCell ref="F17:F18"/>
    <mergeCell ref="G17:G18"/>
    <mergeCell ref="H16:L16"/>
    <mergeCell ref="C17:C18"/>
    <mergeCell ref="C13:L13"/>
    <mergeCell ref="I17:I18"/>
    <mergeCell ref="J17:J18"/>
    <mergeCell ref="K17:K18"/>
    <mergeCell ref="D17:D18"/>
    <mergeCell ref="E17:E18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3" t="s">
        <v>321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35.25" customHeight="1" x14ac:dyDescent="0.25">
      <c r="A2" s="274" t="s">
        <v>320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1:12" ht="12.75" customHeight="1" x14ac:dyDescent="0.25">
      <c r="A3" s="266" t="s">
        <v>319</v>
      </c>
      <c r="B3" s="265"/>
      <c r="C3" s="277" t="s">
        <v>318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316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69" t="s">
        <v>314</v>
      </c>
      <c r="D5" s="269"/>
      <c r="E5" s="269"/>
      <c r="F5" s="269"/>
      <c r="G5" s="269"/>
      <c r="H5" s="269"/>
      <c r="I5" s="269"/>
      <c r="J5" s="269"/>
      <c r="K5" s="269"/>
      <c r="L5" s="270"/>
    </row>
    <row r="6" spans="1:12" ht="12.75" customHeight="1" x14ac:dyDescent="0.25">
      <c r="A6" s="261" t="s">
        <v>313</v>
      </c>
      <c r="B6" s="260"/>
      <c r="C6" s="269" t="s">
        <v>312</v>
      </c>
      <c r="D6" s="269"/>
      <c r="E6" s="269"/>
      <c r="F6" s="269"/>
      <c r="G6" s="269"/>
      <c r="H6" s="269"/>
      <c r="I6" s="269"/>
      <c r="J6" s="269"/>
      <c r="K6" s="269"/>
      <c r="L6" s="270"/>
    </row>
    <row r="7" spans="1:12" x14ac:dyDescent="0.25">
      <c r="A7" s="261" t="s">
        <v>311</v>
      </c>
      <c r="B7" s="260"/>
      <c r="C7" s="277" t="s">
        <v>310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1"/>
      <c r="D9" s="271"/>
      <c r="E9" s="271"/>
      <c r="F9" s="271"/>
      <c r="G9" s="271"/>
      <c r="H9" s="271"/>
      <c r="I9" s="271"/>
      <c r="J9" s="271"/>
      <c r="K9" s="271"/>
      <c r="L9" s="272"/>
    </row>
    <row r="10" spans="1:12" ht="12.75" customHeight="1" x14ac:dyDescent="0.25">
      <c r="A10" s="261"/>
      <c r="B10" s="260" t="s">
        <v>307</v>
      </c>
      <c r="C10" s="269" t="s">
        <v>306</v>
      </c>
      <c r="D10" s="269"/>
      <c r="E10" s="269"/>
      <c r="F10" s="269"/>
      <c r="G10" s="269"/>
      <c r="H10" s="269"/>
      <c r="I10" s="269"/>
      <c r="J10" s="269"/>
      <c r="K10" s="269"/>
      <c r="L10" s="270"/>
    </row>
    <row r="11" spans="1:12" ht="12.75" customHeight="1" x14ac:dyDescent="0.25">
      <c r="A11" s="261"/>
      <c r="B11" s="260" t="s">
        <v>305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ht="12.75" customHeight="1" x14ac:dyDescent="0.25">
      <c r="A12" s="261"/>
      <c r="B12" s="260" t="s">
        <v>304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2"/>
    </row>
    <row r="13" spans="1:12" ht="12.75" customHeight="1" x14ac:dyDescent="0.25">
      <c r="A13" s="261"/>
      <c r="B13" s="260" t="s">
        <v>303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70"/>
    </row>
    <row r="14" spans="1:12" ht="12.75" customHeight="1" x14ac:dyDescent="0.25">
      <c r="A14" s="261"/>
      <c r="B14" s="260" t="s">
        <v>302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70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79" t="s">
        <v>301</v>
      </c>
      <c r="B16" s="282" t="s">
        <v>300</v>
      </c>
      <c r="C16" s="284" t="s">
        <v>299</v>
      </c>
      <c r="D16" s="285"/>
      <c r="E16" s="285"/>
      <c r="F16" s="285"/>
      <c r="G16" s="286"/>
      <c r="H16" s="284" t="s">
        <v>298</v>
      </c>
      <c r="I16" s="285"/>
      <c r="J16" s="285"/>
      <c r="K16" s="285"/>
      <c r="L16" s="287"/>
    </row>
    <row r="17" spans="1:12" s="255" customFormat="1" ht="12.75" customHeight="1" x14ac:dyDescent="0.25">
      <c r="A17" s="280"/>
      <c r="B17" s="283"/>
      <c r="C17" s="288" t="s">
        <v>297</v>
      </c>
      <c r="D17" s="289" t="s">
        <v>296</v>
      </c>
      <c r="E17" s="291" t="s">
        <v>295</v>
      </c>
      <c r="F17" s="293" t="s">
        <v>294</v>
      </c>
      <c r="G17" s="295" t="s">
        <v>293</v>
      </c>
      <c r="H17" s="288" t="s">
        <v>297</v>
      </c>
      <c r="I17" s="289" t="s">
        <v>296</v>
      </c>
      <c r="J17" s="291" t="s">
        <v>295</v>
      </c>
      <c r="K17" s="293" t="s">
        <v>294</v>
      </c>
      <c r="L17" s="296" t="s">
        <v>293</v>
      </c>
    </row>
    <row r="18" spans="1:12" s="249" customFormat="1" ht="61.5" customHeight="1" thickBot="1" x14ac:dyDescent="0.3">
      <c r="A18" s="281"/>
      <c r="B18" s="283"/>
      <c r="C18" s="288"/>
      <c r="D18" s="290"/>
      <c r="E18" s="292"/>
      <c r="F18" s="294"/>
      <c r="G18" s="295"/>
      <c r="H18" s="300"/>
      <c r="I18" s="301"/>
      <c r="J18" s="302"/>
      <c r="K18" s="294"/>
      <c r="L18" s="297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27550</v>
      </c>
      <c r="D21" s="241">
        <f>SUM(D22,D25,D26,D42,D43)</f>
        <v>27550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20050</v>
      </c>
      <c r="I21" s="241">
        <f>SUM(I22,I25,I26,I42,I43)</f>
        <v>20050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27550</v>
      </c>
      <c r="D25" s="225">
        <f>27550</f>
        <v>27550</v>
      </c>
      <c r="E25" s="225"/>
      <c r="F25" s="224" t="s">
        <v>263</v>
      </c>
      <c r="G25" s="227" t="s">
        <v>263</v>
      </c>
      <c r="H25" s="226">
        <f t="shared" si="1"/>
        <v>20050</v>
      </c>
      <c r="I25" s="225">
        <f>I51</f>
        <v>20050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27550</v>
      </c>
      <c r="D50" s="52">
        <f>SUM(D51,D281)</f>
        <v>27550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20050</v>
      </c>
      <c r="I50" s="52">
        <f>SUM(I51,I281)</f>
        <v>20050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27550</v>
      </c>
      <c r="D51" s="171">
        <f>SUM(D52,D194)</f>
        <v>27550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20050</v>
      </c>
      <c r="I51" s="171">
        <f>SUM(I52,I194)</f>
        <v>20050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hidden="1" x14ac:dyDescent="0.25">
      <c r="A52" s="169"/>
      <c r="B52" s="168" t="s">
        <v>259</v>
      </c>
      <c r="C52" s="146">
        <f t="shared" si="2"/>
        <v>0</v>
      </c>
      <c r="D52" s="145">
        <f>SUM(D53,D75,D173,D187)</f>
        <v>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0</v>
      </c>
      <c r="I52" s="145">
        <f>SUM(I53,I75,I173,I187)</f>
        <v>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hidden="1" x14ac:dyDescent="0.25">
      <c r="A75" s="131">
        <v>2000</v>
      </c>
      <c r="B75" s="131" t="s">
        <v>236</v>
      </c>
      <c r="C75" s="128">
        <f t="shared" si="2"/>
        <v>0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hidden="1" x14ac:dyDescent="0.25">
      <c r="A83" s="97">
        <v>2200</v>
      </c>
      <c r="B83" s="96" t="s">
        <v>230</v>
      </c>
      <c r="C83" s="94">
        <f t="shared" si="4"/>
        <v>0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27550</v>
      </c>
      <c r="D194" s="145">
        <f>SUM(D195,D230,D268)</f>
        <v>27550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20050</v>
      </c>
      <c r="I194" s="145">
        <f>SUM(I195,I230,I268)</f>
        <v>20050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x14ac:dyDescent="0.25">
      <c r="A195" s="131">
        <v>5000</v>
      </c>
      <c r="B195" s="131" t="s">
        <v>118</v>
      </c>
      <c r="C195" s="128">
        <f t="shared" si="13"/>
        <v>27550</v>
      </c>
      <c r="D195" s="127">
        <f>D196+D204</f>
        <v>27550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20050</v>
      </c>
      <c r="I195" s="127">
        <f>I196+I204</f>
        <v>20050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x14ac:dyDescent="0.25">
      <c r="A204" s="97">
        <v>5200</v>
      </c>
      <c r="B204" s="96" t="s">
        <v>109</v>
      </c>
      <c r="C204" s="94">
        <f t="shared" si="13"/>
        <v>27550</v>
      </c>
      <c r="D204" s="93">
        <f>D205+D215+D216+D225+D226+D227+D229</f>
        <v>27550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20050</v>
      </c>
      <c r="I204" s="93">
        <f>I205+I215+I216+I225+I226+I227+I229</f>
        <v>20050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x14ac:dyDescent="0.25">
      <c r="A225" s="88">
        <v>5240</v>
      </c>
      <c r="B225" s="78" t="s">
        <v>88</v>
      </c>
      <c r="C225" s="73">
        <f t="shared" ref="C225:C256" si="15">SUM(D225:G225)</f>
        <v>15000</v>
      </c>
      <c r="D225" s="35">
        <f>15000</f>
        <v>15000</v>
      </c>
      <c r="E225" s="35"/>
      <c r="F225" s="35"/>
      <c r="G225" s="37"/>
      <c r="H225" s="36">
        <f t="shared" ref="H225:H256" si="16">SUM(I225:L225)</f>
        <v>15000</v>
      </c>
      <c r="I225" s="35">
        <v>15000</v>
      </c>
      <c r="J225" s="35"/>
      <c r="K225" s="35"/>
      <c r="L225" s="34"/>
      <c r="M225" s="27"/>
    </row>
    <row r="226" spans="1:13" x14ac:dyDescent="0.25">
      <c r="A226" s="88">
        <v>5250</v>
      </c>
      <c r="B226" s="78" t="s">
        <v>87</v>
      </c>
      <c r="C226" s="73">
        <f t="shared" si="15"/>
        <v>12550</v>
      </c>
      <c r="D226" s="35">
        <f>5050+6000+1500</f>
        <v>12550</v>
      </c>
      <c r="E226" s="35"/>
      <c r="F226" s="35"/>
      <c r="G226" s="37"/>
      <c r="H226" s="36">
        <f t="shared" si="16"/>
        <v>5050</v>
      </c>
      <c r="I226" s="35">
        <v>5050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27550</v>
      </c>
      <c r="D284" s="63">
        <f t="shared" si="19"/>
        <v>27550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20050</v>
      </c>
      <c r="I284" s="63">
        <f t="shared" si="19"/>
        <v>20050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303" t="s">
        <v>26</v>
      </c>
      <c r="B285" s="304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98" t="s">
        <v>25</v>
      </c>
      <c r="B286" s="299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i6PROBI0CKfciC6HBigN3uI54kUs/fzY6u0UtxEqzpzpPp+6TmIBSVdfO6/S02XaB6687Setb9FPK3f3jkMVaQ==" saltValue="R4P+Ql57rkdED4mgpMnGFQ==" spinCount="100000" sheet="1" objects="1" scenarios="1" formatCells="0" formatColumns="0" formatRows="0"/>
  <autoFilter ref="A19:M297">
    <filterColumn colId="7">
      <filters blank="1">
        <filter val="15 000"/>
        <filter val="20 050"/>
        <filter val="5 050"/>
      </filters>
    </filterColumn>
  </autoFilter>
  <mergeCells count="29">
    <mergeCell ref="C6:L6"/>
    <mergeCell ref="C7:L7"/>
    <mergeCell ref="C9:L9"/>
    <mergeCell ref="C10:L10"/>
    <mergeCell ref="A1:L1"/>
    <mergeCell ref="A2:L2"/>
    <mergeCell ref="C3:L3"/>
    <mergeCell ref="C4:L4"/>
    <mergeCell ref="C5:L5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E17:E18"/>
    <mergeCell ref="F17:F18"/>
    <mergeCell ref="G17:G18"/>
    <mergeCell ref="A286:B286"/>
    <mergeCell ref="H17:H18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3" t="s">
        <v>358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35.25" customHeight="1" x14ac:dyDescent="0.25">
      <c r="A2" s="274" t="s">
        <v>320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1:12" ht="12.75" customHeight="1" x14ac:dyDescent="0.25">
      <c r="A3" s="266" t="s">
        <v>319</v>
      </c>
      <c r="B3" s="265"/>
      <c r="C3" s="277" t="s">
        <v>357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356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69" t="s">
        <v>355</v>
      </c>
      <c r="D5" s="269"/>
      <c r="E5" s="269"/>
      <c r="F5" s="269"/>
      <c r="G5" s="269"/>
      <c r="H5" s="269"/>
      <c r="I5" s="269"/>
      <c r="J5" s="269"/>
      <c r="K5" s="269"/>
      <c r="L5" s="270"/>
    </row>
    <row r="6" spans="1:12" ht="12.75" customHeight="1" x14ac:dyDescent="0.25">
      <c r="A6" s="261" t="s">
        <v>313</v>
      </c>
      <c r="B6" s="260"/>
      <c r="C6" s="269" t="s">
        <v>345</v>
      </c>
      <c r="D6" s="269"/>
      <c r="E6" s="269"/>
      <c r="F6" s="269"/>
      <c r="G6" s="269"/>
      <c r="H6" s="269"/>
      <c r="I6" s="269"/>
      <c r="J6" s="269"/>
      <c r="K6" s="269"/>
      <c r="L6" s="270"/>
    </row>
    <row r="7" spans="1:12" x14ac:dyDescent="0.25">
      <c r="A7" s="261" t="s">
        <v>311</v>
      </c>
      <c r="B7" s="260"/>
      <c r="C7" s="277" t="s">
        <v>354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09" t="s">
        <v>353</v>
      </c>
      <c r="D8" s="309"/>
      <c r="E8" s="309"/>
      <c r="F8" s="309"/>
      <c r="G8" s="309"/>
      <c r="H8" s="309"/>
      <c r="I8" s="309"/>
      <c r="J8" s="309"/>
      <c r="K8" s="309"/>
      <c r="L8" s="310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8"/>
    </row>
    <row r="10" spans="1:12" ht="12.75" customHeight="1" x14ac:dyDescent="0.25">
      <c r="A10" s="261"/>
      <c r="B10" s="260" t="s">
        <v>307</v>
      </c>
      <c r="C10" s="271" t="s">
        <v>352</v>
      </c>
      <c r="D10" s="271"/>
      <c r="E10" s="271"/>
      <c r="F10" s="271"/>
      <c r="G10" s="271"/>
      <c r="H10" s="271"/>
      <c r="I10" s="271"/>
      <c r="J10" s="271"/>
      <c r="K10" s="271"/>
      <c r="L10" s="272"/>
    </row>
    <row r="11" spans="1:12" ht="12.75" customHeight="1" x14ac:dyDescent="0.25">
      <c r="A11" s="261"/>
      <c r="B11" s="260" t="s">
        <v>305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ht="12.75" customHeight="1" x14ac:dyDescent="0.25">
      <c r="A12" s="261"/>
      <c r="B12" s="260" t="s">
        <v>304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2"/>
    </row>
    <row r="13" spans="1:12" ht="12.75" customHeight="1" x14ac:dyDescent="0.25">
      <c r="A13" s="261"/>
      <c r="B13" s="260" t="s">
        <v>303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70"/>
    </row>
    <row r="14" spans="1:12" ht="12.75" customHeight="1" x14ac:dyDescent="0.25">
      <c r="A14" s="261"/>
      <c r="B14" s="260" t="s">
        <v>302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70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79" t="s">
        <v>301</v>
      </c>
      <c r="B16" s="282" t="s">
        <v>300</v>
      </c>
      <c r="C16" s="284" t="s">
        <v>299</v>
      </c>
      <c r="D16" s="285"/>
      <c r="E16" s="285"/>
      <c r="F16" s="285"/>
      <c r="G16" s="286"/>
      <c r="H16" s="284" t="s">
        <v>298</v>
      </c>
      <c r="I16" s="285"/>
      <c r="J16" s="285"/>
      <c r="K16" s="285"/>
      <c r="L16" s="287"/>
    </row>
    <row r="17" spans="1:12" s="255" customFormat="1" ht="12.75" customHeight="1" x14ac:dyDescent="0.25">
      <c r="A17" s="280"/>
      <c r="B17" s="283"/>
      <c r="C17" s="288" t="s">
        <v>297</v>
      </c>
      <c r="D17" s="289" t="s">
        <v>296</v>
      </c>
      <c r="E17" s="291" t="s">
        <v>295</v>
      </c>
      <c r="F17" s="293" t="s">
        <v>294</v>
      </c>
      <c r="G17" s="295" t="s">
        <v>293</v>
      </c>
      <c r="H17" s="288" t="s">
        <v>297</v>
      </c>
      <c r="I17" s="289" t="s">
        <v>296</v>
      </c>
      <c r="J17" s="291" t="s">
        <v>295</v>
      </c>
      <c r="K17" s="293" t="s">
        <v>294</v>
      </c>
      <c r="L17" s="296" t="s">
        <v>293</v>
      </c>
    </row>
    <row r="18" spans="1:12" s="249" customFormat="1" ht="61.5" customHeight="1" thickBot="1" x14ac:dyDescent="0.3">
      <c r="A18" s="281"/>
      <c r="B18" s="283"/>
      <c r="C18" s="288"/>
      <c r="D18" s="290"/>
      <c r="E18" s="292"/>
      <c r="F18" s="294"/>
      <c r="G18" s="295"/>
      <c r="H18" s="300"/>
      <c r="I18" s="301"/>
      <c r="J18" s="302"/>
      <c r="K18" s="294"/>
      <c r="L18" s="297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143</v>
      </c>
      <c r="D21" s="241">
        <f>SUM(D22,D25,D26,D42,D43)</f>
        <v>143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143</v>
      </c>
      <c r="I21" s="241">
        <f>SUM(I22,I25,I26,I42,I43)</f>
        <v>143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143</v>
      </c>
      <c r="D25" s="225">
        <f>D50</f>
        <v>143</v>
      </c>
      <c r="E25" s="225"/>
      <c r="F25" s="224" t="s">
        <v>263</v>
      </c>
      <c r="G25" s="227" t="s">
        <v>263</v>
      </c>
      <c r="H25" s="226">
        <f t="shared" si="1"/>
        <v>143</v>
      </c>
      <c r="I25" s="225">
        <f>I51</f>
        <v>143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143</v>
      </c>
      <c r="D50" s="52">
        <f>SUM(D51,D281)</f>
        <v>143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143</v>
      </c>
      <c r="I50" s="52">
        <f>SUM(I51,I281)</f>
        <v>143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143</v>
      </c>
      <c r="D51" s="171">
        <f>SUM(D52,D194)</f>
        <v>143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143</v>
      </c>
      <c r="I51" s="171">
        <f>SUM(I52,I194)</f>
        <v>143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143</v>
      </c>
      <c r="D52" s="145">
        <f>SUM(D53,D75,D173,D187)</f>
        <v>143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143</v>
      </c>
      <c r="I52" s="145">
        <f>SUM(I53,I75,I173,I187)</f>
        <v>143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143</v>
      </c>
      <c r="D75" s="127">
        <f>SUM(D76,D83,D130,D164,D165,D172)</f>
        <v>143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143</v>
      </c>
      <c r="I75" s="127">
        <f>SUM(I76,I83,I130,I164,I165,I172)</f>
        <v>143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143</v>
      </c>
      <c r="D83" s="93">
        <f>SUM(D84,D89,D95,D103,D112,D116,D122,D128)</f>
        <v>143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143</v>
      </c>
      <c r="I83" s="93">
        <f>SUM(I84,I89,I95,I103,I112,I116,I122,I128)</f>
        <v>143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143</v>
      </c>
      <c r="D122" s="76">
        <f>SUM(D123:D127)</f>
        <v>143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143</v>
      </c>
      <c r="I122" s="76">
        <f>SUM(I123:I127)</f>
        <v>143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x14ac:dyDescent="0.25">
      <c r="A127" s="74">
        <v>2279</v>
      </c>
      <c r="B127" s="78" t="s">
        <v>186</v>
      </c>
      <c r="C127" s="36">
        <f t="shared" si="6"/>
        <v>143</v>
      </c>
      <c r="D127" s="35">
        <v>143</v>
      </c>
      <c r="E127" s="35"/>
      <c r="F127" s="35"/>
      <c r="G127" s="37"/>
      <c r="H127" s="36">
        <f t="shared" si="7"/>
        <v>143</v>
      </c>
      <c r="I127" s="35">
        <v>143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143</v>
      </c>
      <c r="D284" s="63">
        <f t="shared" si="19"/>
        <v>143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143</v>
      </c>
      <c r="I284" s="63">
        <f t="shared" si="19"/>
        <v>143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303" t="s">
        <v>26</v>
      </c>
      <c r="B285" s="304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98" t="s">
        <v>25</v>
      </c>
      <c r="B286" s="299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9" t="s">
        <v>351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3" ht="23.25" customHeight="1" x14ac:dyDescent="0.25">
      <c r="A299" s="305" t="s">
        <v>350</v>
      </c>
      <c r="B299" s="306"/>
      <c r="C299" s="307"/>
      <c r="D299" s="307"/>
      <c r="E299" s="307"/>
      <c r="F299" s="307"/>
      <c r="G299" s="307"/>
      <c r="H299" s="306"/>
      <c r="I299" s="306"/>
      <c r="J299" s="306"/>
      <c r="K299" s="306"/>
      <c r="L299" s="308"/>
    </row>
    <row r="300" spans="1:13" ht="12.75" thickBot="1" x14ac:dyDescent="0.3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4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SNy7LB6J4koj1qZ5ibK14x798JHveTBK3z2QRYp528EhBfCl63tba8mJG59/1vX23tpI/SIwopInQhnC6JNFcQ==" saltValue="arYXwBsIsAMbRmwNeEexdA==" spinCount="100000" sheet="1" objects="1" scenarios="1" formatCells="0" formatColumns="0" formatRows="0"/>
  <autoFilter ref="A19:M299">
    <filterColumn colId="7">
      <filters>
        <filter val="143"/>
      </filters>
    </filterColumn>
  </autoFilter>
  <mergeCells count="30">
    <mergeCell ref="C6:L6"/>
    <mergeCell ref="C7:L7"/>
    <mergeCell ref="C10:L10"/>
    <mergeCell ref="C11:L11"/>
    <mergeCell ref="A1:L1"/>
    <mergeCell ref="A2:L2"/>
    <mergeCell ref="C3:L3"/>
    <mergeCell ref="C4:L4"/>
    <mergeCell ref="C5:L5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299:L299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3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" customWidth="1"/>
    <col min="2" max="2" width="30.5703125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3" t="s">
        <v>349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35.25" customHeight="1" x14ac:dyDescent="0.25">
      <c r="A2" s="274" t="s">
        <v>320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1:12" ht="12.75" customHeight="1" x14ac:dyDescent="0.25">
      <c r="A3" s="266" t="s">
        <v>319</v>
      </c>
      <c r="B3" s="265"/>
      <c r="C3" s="277" t="s">
        <v>348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347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69" t="s">
        <v>346</v>
      </c>
      <c r="D5" s="269"/>
      <c r="E5" s="269"/>
      <c r="F5" s="269"/>
      <c r="G5" s="269"/>
      <c r="H5" s="269"/>
      <c r="I5" s="269"/>
      <c r="J5" s="269"/>
      <c r="K5" s="269"/>
      <c r="L5" s="270"/>
    </row>
    <row r="6" spans="1:12" ht="12.75" customHeight="1" x14ac:dyDescent="0.25">
      <c r="A6" s="261" t="s">
        <v>313</v>
      </c>
      <c r="B6" s="260"/>
      <c r="C6" s="269" t="s">
        <v>345</v>
      </c>
      <c r="D6" s="269"/>
      <c r="E6" s="269"/>
      <c r="F6" s="269"/>
      <c r="G6" s="269"/>
      <c r="H6" s="269"/>
      <c r="I6" s="269"/>
      <c r="J6" s="269"/>
      <c r="K6" s="269"/>
      <c r="L6" s="270"/>
    </row>
    <row r="7" spans="1:12" x14ac:dyDescent="0.25">
      <c r="A7" s="261" t="s">
        <v>311</v>
      </c>
      <c r="B7" s="260"/>
      <c r="C7" s="277" t="s">
        <v>344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264"/>
      <c r="D8" s="264"/>
      <c r="E8" s="264"/>
      <c r="F8" s="264" t="s">
        <v>343</v>
      </c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1"/>
      <c r="D9" s="271"/>
      <c r="E9" s="271"/>
      <c r="F9" s="271"/>
      <c r="G9" s="271"/>
      <c r="H9" s="271"/>
      <c r="I9" s="271"/>
      <c r="J9" s="271"/>
      <c r="K9" s="271"/>
      <c r="L9" s="272"/>
    </row>
    <row r="10" spans="1:12" ht="12.75" customHeight="1" x14ac:dyDescent="0.25">
      <c r="A10" s="261"/>
      <c r="B10" s="260" t="s">
        <v>307</v>
      </c>
      <c r="C10" s="269" t="s">
        <v>342</v>
      </c>
      <c r="D10" s="269"/>
      <c r="E10" s="269"/>
      <c r="F10" s="269"/>
      <c r="G10" s="269"/>
      <c r="H10" s="269"/>
      <c r="I10" s="269"/>
      <c r="J10" s="269"/>
      <c r="K10" s="269"/>
      <c r="L10" s="270"/>
    </row>
    <row r="11" spans="1:12" ht="12.75" customHeight="1" x14ac:dyDescent="0.25">
      <c r="A11" s="261"/>
      <c r="B11" s="260" t="s">
        <v>305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ht="12.75" customHeight="1" x14ac:dyDescent="0.25">
      <c r="A12" s="261"/>
      <c r="B12" s="260" t="s">
        <v>304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2"/>
    </row>
    <row r="13" spans="1:12" ht="12.75" customHeight="1" x14ac:dyDescent="0.25">
      <c r="A13" s="261"/>
      <c r="B13" s="260" t="s">
        <v>303</v>
      </c>
      <c r="C13" s="269" t="s">
        <v>341</v>
      </c>
      <c r="D13" s="269"/>
      <c r="E13" s="269"/>
      <c r="F13" s="269"/>
      <c r="G13" s="269"/>
      <c r="H13" s="269"/>
      <c r="I13" s="269"/>
      <c r="J13" s="269"/>
      <c r="K13" s="269"/>
      <c r="L13" s="270"/>
    </row>
    <row r="14" spans="1:12" ht="12.75" customHeight="1" x14ac:dyDescent="0.25">
      <c r="A14" s="261"/>
      <c r="B14" s="260" t="s">
        <v>302</v>
      </c>
      <c r="C14" s="269" t="s">
        <v>340</v>
      </c>
      <c r="D14" s="269"/>
      <c r="E14" s="269"/>
      <c r="F14" s="269"/>
      <c r="G14" s="269"/>
      <c r="H14" s="269"/>
      <c r="I14" s="269"/>
      <c r="J14" s="269"/>
      <c r="K14" s="269"/>
      <c r="L14" s="270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79" t="s">
        <v>301</v>
      </c>
      <c r="B16" s="282" t="s">
        <v>300</v>
      </c>
      <c r="C16" s="284" t="s">
        <v>299</v>
      </c>
      <c r="D16" s="285"/>
      <c r="E16" s="285"/>
      <c r="F16" s="285"/>
      <c r="G16" s="286"/>
      <c r="H16" s="284" t="s">
        <v>298</v>
      </c>
      <c r="I16" s="285"/>
      <c r="J16" s="285"/>
      <c r="K16" s="285"/>
      <c r="L16" s="287"/>
    </row>
    <row r="17" spans="1:12" s="255" customFormat="1" ht="12.75" customHeight="1" x14ac:dyDescent="0.25">
      <c r="A17" s="280"/>
      <c r="B17" s="283"/>
      <c r="C17" s="288" t="s">
        <v>297</v>
      </c>
      <c r="D17" s="289" t="s">
        <v>296</v>
      </c>
      <c r="E17" s="291" t="s">
        <v>295</v>
      </c>
      <c r="F17" s="293" t="s">
        <v>294</v>
      </c>
      <c r="G17" s="295" t="s">
        <v>293</v>
      </c>
      <c r="H17" s="288" t="s">
        <v>297</v>
      </c>
      <c r="I17" s="289" t="s">
        <v>296</v>
      </c>
      <c r="J17" s="291" t="s">
        <v>295</v>
      </c>
      <c r="K17" s="293" t="s">
        <v>294</v>
      </c>
      <c r="L17" s="296" t="s">
        <v>293</v>
      </c>
    </row>
    <row r="18" spans="1:12" s="249" customFormat="1" ht="55.5" customHeight="1" thickBot="1" x14ac:dyDescent="0.3">
      <c r="A18" s="281"/>
      <c r="B18" s="283"/>
      <c r="C18" s="288"/>
      <c r="D18" s="290"/>
      <c r="E18" s="292"/>
      <c r="F18" s="294"/>
      <c r="G18" s="295"/>
      <c r="H18" s="300"/>
      <c r="I18" s="301"/>
      <c r="J18" s="302"/>
      <c r="K18" s="294"/>
      <c r="L18" s="297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1586238</v>
      </c>
      <c r="D21" s="241">
        <f>SUM(D22,D25,D26,D42,D43)</f>
        <v>1542920</v>
      </c>
      <c r="E21" s="241">
        <f>SUM(E22,E25,E43)</f>
        <v>0</v>
      </c>
      <c r="F21" s="241">
        <f>SUM(F22,F27,F43)</f>
        <v>43318</v>
      </c>
      <c r="G21" s="243">
        <f>SUM(G22,G45)</f>
        <v>0</v>
      </c>
      <c r="H21" s="242">
        <f t="shared" ref="H21:H47" si="1">SUM(I21:L21)</f>
        <v>1663215</v>
      </c>
      <c r="I21" s="241">
        <f>SUM(I22,I25,I26,I42,I43)</f>
        <v>1618718</v>
      </c>
      <c r="J21" s="241">
        <f>SUM(J22,J25,J43)</f>
        <v>0</v>
      </c>
      <c r="K21" s="241">
        <f>SUM(K22,K27,K43)</f>
        <v>44497</v>
      </c>
      <c r="L21" s="240">
        <f>SUM(L22,L45)</f>
        <v>0</v>
      </c>
    </row>
    <row r="22" spans="1:12" ht="12.75" thickTop="1" x14ac:dyDescent="0.25">
      <c r="A22" s="239"/>
      <c r="B22" s="238" t="s">
        <v>289</v>
      </c>
      <c r="C22" s="236">
        <f t="shared" si="0"/>
        <v>700</v>
      </c>
      <c r="D22" s="235">
        <f>SUM(D23:D24)</f>
        <v>0</v>
      </c>
      <c r="E22" s="235">
        <f>SUM(E23:E24)</f>
        <v>0</v>
      </c>
      <c r="F22" s="235">
        <f>SUM(F23:F24)</f>
        <v>700</v>
      </c>
      <c r="G22" s="237">
        <f>SUM(G23:G24)</f>
        <v>0</v>
      </c>
      <c r="H22" s="236">
        <f t="shared" si="1"/>
        <v>700</v>
      </c>
      <c r="I22" s="235">
        <f>SUM(I23:I24)</f>
        <v>0</v>
      </c>
      <c r="J22" s="235">
        <f>SUM(J23:J24)</f>
        <v>0</v>
      </c>
      <c r="K22" s="235">
        <f>SUM(K23:K24)</f>
        <v>700</v>
      </c>
      <c r="L22" s="234">
        <f>SUM(L23:L24)</f>
        <v>0</v>
      </c>
    </row>
    <row r="23" spans="1:12" hidden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x14ac:dyDescent="0.25">
      <c r="A24" s="38"/>
      <c r="B24" s="74" t="s">
        <v>287</v>
      </c>
      <c r="C24" s="231">
        <f t="shared" si="0"/>
        <v>700</v>
      </c>
      <c r="D24" s="230"/>
      <c r="E24" s="230"/>
      <c r="F24" s="230">
        <v>700</v>
      </c>
      <c r="G24" s="232"/>
      <c r="H24" s="231">
        <f t="shared" si="1"/>
        <v>700</v>
      </c>
      <c r="I24" s="230"/>
      <c r="J24" s="230"/>
      <c r="K24" s="230">
        <v>700</v>
      </c>
      <c r="L24" s="229"/>
    </row>
    <row r="25" spans="1:12" s="14" customFormat="1" ht="24.75" thickBot="1" x14ac:dyDescent="0.3">
      <c r="A25" s="228">
        <v>19300</v>
      </c>
      <c r="B25" s="228" t="s">
        <v>286</v>
      </c>
      <c r="C25" s="226">
        <f t="shared" si="0"/>
        <v>1542920</v>
      </c>
      <c r="D25" s="225">
        <f>D50</f>
        <v>1542920</v>
      </c>
      <c r="E25" s="225"/>
      <c r="F25" s="224" t="s">
        <v>263</v>
      </c>
      <c r="G25" s="227" t="s">
        <v>263</v>
      </c>
      <c r="H25" s="226">
        <f t="shared" si="1"/>
        <v>1618718</v>
      </c>
      <c r="I25" s="225">
        <f>I51</f>
        <v>1618718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24.75" customHeight="1" thickTop="1" x14ac:dyDescent="0.25">
      <c r="A27" s="97">
        <v>21300</v>
      </c>
      <c r="B27" s="97" t="s">
        <v>284</v>
      </c>
      <c r="C27" s="94">
        <f t="shared" si="0"/>
        <v>13821</v>
      </c>
      <c r="D27" s="196" t="s">
        <v>263</v>
      </c>
      <c r="E27" s="196" t="s">
        <v>263</v>
      </c>
      <c r="F27" s="93">
        <f>SUM(F28,F32,F34,F37)</f>
        <v>13821</v>
      </c>
      <c r="G27" s="207" t="s">
        <v>263</v>
      </c>
      <c r="H27" s="94">
        <f t="shared" si="1"/>
        <v>15000</v>
      </c>
      <c r="I27" s="196" t="s">
        <v>263</v>
      </c>
      <c r="J27" s="196" t="s">
        <v>263</v>
      </c>
      <c r="K27" s="93">
        <f>SUM(K28,K32,K34,K37)</f>
        <v>15000</v>
      </c>
      <c r="L27" s="204" t="s">
        <v>263</v>
      </c>
    </row>
    <row r="28" spans="1:12" s="14" customFormat="1" ht="24" hidden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idden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idden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" hidden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" hidden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" hidden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idden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idden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" hidden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" x14ac:dyDescent="0.25">
      <c r="A37" s="210">
        <v>21390</v>
      </c>
      <c r="B37" s="97" t="s">
        <v>274</v>
      </c>
      <c r="C37" s="94">
        <f t="shared" si="0"/>
        <v>13821</v>
      </c>
      <c r="D37" s="196" t="s">
        <v>263</v>
      </c>
      <c r="E37" s="196" t="s">
        <v>263</v>
      </c>
      <c r="F37" s="93">
        <f>SUM(F38:F41)</f>
        <v>13821</v>
      </c>
      <c r="G37" s="207" t="s">
        <v>263</v>
      </c>
      <c r="H37" s="94">
        <f t="shared" si="1"/>
        <v>15000</v>
      </c>
      <c r="I37" s="196" t="s">
        <v>263</v>
      </c>
      <c r="J37" s="196" t="s">
        <v>263</v>
      </c>
      <c r="K37" s="93">
        <f>SUM(K38:K41)</f>
        <v>15000</v>
      </c>
      <c r="L37" s="204" t="s">
        <v>263</v>
      </c>
    </row>
    <row r="38" spans="1:12" ht="24" hidden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idden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idden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x14ac:dyDescent="0.25">
      <c r="A41" s="74">
        <v>21399</v>
      </c>
      <c r="B41" s="78" t="s">
        <v>270</v>
      </c>
      <c r="C41" s="36">
        <f t="shared" si="0"/>
        <v>13821</v>
      </c>
      <c r="D41" s="212" t="s">
        <v>263</v>
      </c>
      <c r="E41" s="212" t="s">
        <v>263</v>
      </c>
      <c r="F41" s="35">
        <v>13821</v>
      </c>
      <c r="G41" s="213" t="s">
        <v>263</v>
      </c>
      <c r="H41" s="36">
        <f t="shared" si="1"/>
        <v>15000</v>
      </c>
      <c r="I41" s="212" t="s">
        <v>263</v>
      </c>
      <c r="J41" s="212" t="s">
        <v>263</v>
      </c>
      <c r="K41" s="35">
        <v>15000</v>
      </c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" x14ac:dyDescent="0.25">
      <c r="A43" s="208">
        <v>21490</v>
      </c>
      <c r="B43" s="125" t="s">
        <v>268</v>
      </c>
      <c r="C43" s="94">
        <f t="shared" si="0"/>
        <v>28797</v>
      </c>
      <c r="D43" s="205">
        <f>D44</f>
        <v>0</v>
      </c>
      <c r="E43" s="205">
        <f>E44</f>
        <v>0</v>
      </c>
      <c r="F43" s="205">
        <f>F44</f>
        <v>28797</v>
      </c>
      <c r="G43" s="207" t="s">
        <v>263</v>
      </c>
      <c r="H43" s="206">
        <f t="shared" si="1"/>
        <v>28797</v>
      </c>
      <c r="I43" s="205">
        <f>I44</f>
        <v>0</v>
      </c>
      <c r="J43" s="205">
        <f>J44</f>
        <v>0</v>
      </c>
      <c r="K43" s="205">
        <f>K44</f>
        <v>28797</v>
      </c>
      <c r="L43" s="204" t="s">
        <v>263</v>
      </c>
    </row>
    <row r="44" spans="1:12" s="14" customFormat="1" ht="24" x14ac:dyDescent="0.25">
      <c r="A44" s="74">
        <v>21499</v>
      </c>
      <c r="B44" s="78" t="s">
        <v>267</v>
      </c>
      <c r="C44" s="42">
        <f t="shared" si="0"/>
        <v>28797</v>
      </c>
      <c r="D44" s="203"/>
      <c r="E44" s="202"/>
      <c r="F44" s="202">
        <v>28797</v>
      </c>
      <c r="G44" s="201" t="s">
        <v>263</v>
      </c>
      <c r="H44" s="200">
        <f t="shared" si="1"/>
        <v>28797</v>
      </c>
      <c r="I44" s="161"/>
      <c r="J44" s="199"/>
      <c r="K44" s="199">
        <v>28797</v>
      </c>
      <c r="L44" s="198" t="s">
        <v>263</v>
      </c>
    </row>
    <row r="45" spans="1:12" ht="24" hidden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" hidden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" hidden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1586238</v>
      </c>
      <c r="D50" s="52">
        <f>SUM(D51,D281)</f>
        <v>1542920</v>
      </c>
      <c r="E50" s="52">
        <f>SUM(E51,E281)</f>
        <v>0</v>
      </c>
      <c r="F50" s="52">
        <f>SUM(F51,F281)</f>
        <v>43318</v>
      </c>
      <c r="G50" s="54">
        <f>SUM(G51,G281)</f>
        <v>0</v>
      </c>
      <c r="H50" s="176">
        <f t="shared" ref="H50:H81" si="3">SUM(I50:L50)</f>
        <v>1663215</v>
      </c>
      <c r="I50" s="52">
        <f>SUM(I51,I281)</f>
        <v>1618718</v>
      </c>
      <c r="J50" s="52">
        <f>SUM(J51,J281)</f>
        <v>0</v>
      </c>
      <c r="K50" s="52">
        <f>SUM(K51,K281)</f>
        <v>44497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1586238</v>
      </c>
      <c r="D51" s="171">
        <f>SUM(D52,D194)</f>
        <v>1542920</v>
      </c>
      <c r="E51" s="171">
        <f>SUM(E52,E194)</f>
        <v>0</v>
      </c>
      <c r="F51" s="171">
        <f>SUM(F52,F194)</f>
        <v>43318</v>
      </c>
      <c r="G51" s="173">
        <f>SUM(G52,G194)</f>
        <v>0</v>
      </c>
      <c r="H51" s="172">
        <f t="shared" si="3"/>
        <v>1663215</v>
      </c>
      <c r="I51" s="171">
        <f>SUM(I52,I194)</f>
        <v>1618718</v>
      </c>
      <c r="J51" s="171">
        <f>SUM(J52,J194)</f>
        <v>0</v>
      </c>
      <c r="K51" s="171">
        <f>SUM(K52,K194)</f>
        <v>44497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1498366</v>
      </c>
      <c r="D52" s="145">
        <f>SUM(D53,D75,D173,D187)</f>
        <v>1483845</v>
      </c>
      <c r="E52" s="145">
        <f>SUM(E53,E75,E173,E187)</f>
        <v>0</v>
      </c>
      <c r="F52" s="145">
        <f>SUM(F53,F75,F173,F187)</f>
        <v>14521</v>
      </c>
      <c r="G52" s="167">
        <f>SUM(G53,G75,G173,G187)</f>
        <v>0</v>
      </c>
      <c r="H52" s="146">
        <f t="shared" si="3"/>
        <v>1578174</v>
      </c>
      <c r="I52" s="145">
        <f>SUM(I53,I75,I173,I187)</f>
        <v>1562474</v>
      </c>
      <c r="J52" s="145">
        <f>SUM(J53,J75,J173,J187)</f>
        <v>0</v>
      </c>
      <c r="K52" s="145">
        <f>SUM(K53,K75,K173,K187)</f>
        <v>15700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1209800</v>
      </c>
      <c r="D53" s="127">
        <f>SUM(D54,D67)</f>
        <v>1204679</v>
      </c>
      <c r="E53" s="127">
        <f>SUM(E54,E67)</f>
        <v>0</v>
      </c>
      <c r="F53" s="127">
        <f>SUM(F54,F67)</f>
        <v>5121</v>
      </c>
      <c r="G53" s="129">
        <f>SUM(G54,G67)</f>
        <v>0</v>
      </c>
      <c r="H53" s="128">
        <f t="shared" si="3"/>
        <v>1303632</v>
      </c>
      <c r="I53" s="127">
        <f>SUM(I54,I67)</f>
        <v>1299242</v>
      </c>
      <c r="J53" s="127">
        <f>SUM(J54,J67)</f>
        <v>0</v>
      </c>
      <c r="K53" s="127">
        <f>SUM(K54,K67)</f>
        <v>4390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924446</v>
      </c>
      <c r="D54" s="93">
        <f>SUM(D55,D58,D66)</f>
        <v>920303</v>
      </c>
      <c r="E54" s="93">
        <f>SUM(E55,E58,E66)</f>
        <v>0</v>
      </c>
      <c r="F54" s="93">
        <f>SUM(F55,F58,F66)</f>
        <v>4143</v>
      </c>
      <c r="G54" s="165">
        <f>SUM(G55,G58,G66)</f>
        <v>0</v>
      </c>
      <c r="H54" s="94">
        <f t="shared" si="3"/>
        <v>999154</v>
      </c>
      <c r="I54" s="93">
        <f>SUM(I55,I58,I66)</f>
        <v>995602</v>
      </c>
      <c r="J54" s="93">
        <f>SUM(J55,J58,J66)</f>
        <v>0</v>
      </c>
      <c r="K54" s="93">
        <f>SUM(K55,K58,K66)</f>
        <v>3552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760089</v>
      </c>
      <c r="D55" s="139">
        <f>SUM(D56:D57)</f>
        <v>756714</v>
      </c>
      <c r="E55" s="139">
        <f>SUM(E56:E57)</f>
        <v>0</v>
      </c>
      <c r="F55" s="139">
        <f>SUM(F56:F57)</f>
        <v>3375</v>
      </c>
      <c r="G55" s="140">
        <f>SUM(G56:G57)</f>
        <v>0</v>
      </c>
      <c r="H55" s="134">
        <f t="shared" si="3"/>
        <v>759233</v>
      </c>
      <c r="I55" s="139">
        <f>SUM(I56:I57)</f>
        <v>755681</v>
      </c>
      <c r="J55" s="139">
        <f>SUM(J56:J57)</f>
        <v>0</v>
      </c>
      <c r="K55" s="139">
        <f>SUM(K56:K57)</f>
        <v>3552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x14ac:dyDescent="0.25">
      <c r="A57" s="74">
        <v>1119</v>
      </c>
      <c r="B57" s="78" t="s">
        <v>254</v>
      </c>
      <c r="C57" s="36">
        <f t="shared" si="2"/>
        <v>760089</v>
      </c>
      <c r="D57" s="35">
        <v>756714</v>
      </c>
      <c r="E57" s="35"/>
      <c r="F57" s="35">
        <v>3375</v>
      </c>
      <c r="G57" s="37"/>
      <c r="H57" s="36">
        <f t="shared" si="3"/>
        <v>759233</v>
      </c>
      <c r="I57" s="35">
        <v>755681</v>
      </c>
      <c r="J57" s="35"/>
      <c r="K57" s="35">
        <v>3552</v>
      </c>
      <c r="L57" s="34"/>
    </row>
    <row r="58" spans="1:12" x14ac:dyDescent="0.25">
      <c r="A58" s="88">
        <v>1140</v>
      </c>
      <c r="B58" s="78" t="s">
        <v>253</v>
      </c>
      <c r="C58" s="36">
        <f t="shared" si="2"/>
        <v>164357</v>
      </c>
      <c r="D58" s="76">
        <f>SUM(D59:D65)</f>
        <v>163589</v>
      </c>
      <c r="E58" s="76">
        <f>SUM(E59:E65)</f>
        <v>0</v>
      </c>
      <c r="F58" s="76">
        <f>SUM(F59:F65)</f>
        <v>768</v>
      </c>
      <c r="G58" s="77">
        <f>SUM(G59:G65)</f>
        <v>0</v>
      </c>
      <c r="H58" s="36">
        <f t="shared" si="3"/>
        <v>239921</v>
      </c>
      <c r="I58" s="76">
        <f>SUM(I59:I65)</f>
        <v>239921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x14ac:dyDescent="0.25">
      <c r="A59" s="74">
        <v>1141</v>
      </c>
      <c r="B59" s="78" t="s">
        <v>252</v>
      </c>
      <c r="C59" s="36">
        <f t="shared" si="2"/>
        <v>42280</v>
      </c>
      <c r="D59" s="35">
        <v>42280</v>
      </c>
      <c r="E59" s="35"/>
      <c r="F59" s="35"/>
      <c r="G59" s="37"/>
      <c r="H59" s="36">
        <f t="shared" si="3"/>
        <v>42588</v>
      </c>
      <c r="I59" s="35">
        <v>42588</v>
      </c>
      <c r="J59" s="35"/>
      <c r="K59" s="35"/>
      <c r="L59" s="34"/>
    </row>
    <row r="60" spans="1:12" ht="24.75" customHeight="1" x14ac:dyDescent="0.25">
      <c r="A60" s="74">
        <v>1142</v>
      </c>
      <c r="B60" s="78" t="s">
        <v>251</v>
      </c>
      <c r="C60" s="36">
        <f t="shared" si="2"/>
        <v>98179</v>
      </c>
      <c r="D60" s="35">
        <v>97411</v>
      </c>
      <c r="E60" s="35"/>
      <c r="F60" s="35">
        <v>768</v>
      </c>
      <c r="G60" s="37"/>
      <c r="H60" s="36">
        <f t="shared" si="3"/>
        <v>75000</v>
      </c>
      <c r="I60" s="35">
        <v>75000</v>
      </c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13863</v>
      </c>
      <c r="D62" s="35">
        <v>13863</v>
      </c>
      <c r="E62" s="35"/>
      <c r="F62" s="35"/>
      <c r="G62" s="37"/>
      <c r="H62" s="36">
        <f t="shared" si="3"/>
        <v>45645</v>
      </c>
      <c r="I62" s="35">
        <v>45645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7682</v>
      </c>
      <c r="D63" s="35">
        <v>7682</v>
      </c>
      <c r="E63" s="35"/>
      <c r="F63" s="35"/>
      <c r="G63" s="37"/>
      <c r="H63" s="36">
        <f t="shared" si="3"/>
        <v>20871</v>
      </c>
      <c r="I63" s="35">
        <v>20871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2353</v>
      </c>
      <c r="D64" s="35">
        <v>2353</v>
      </c>
      <c r="E64" s="35"/>
      <c r="F64" s="35"/>
      <c r="G64" s="37"/>
      <c r="H64" s="36">
        <f t="shared" si="3"/>
        <v>55817</v>
      </c>
      <c r="I64" s="35">
        <v>55817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285354</v>
      </c>
      <c r="D67" s="93">
        <f>SUM(D68:D69)</f>
        <v>284376</v>
      </c>
      <c r="E67" s="93">
        <f>SUM(E68:E69)</f>
        <v>0</v>
      </c>
      <c r="F67" s="93">
        <f>SUM(F68:F69)</f>
        <v>978</v>
      </c>
      <c r="G67" s="142">
        <f>SUM(G68:G69)</f>
        <v>0</v>
      </c>
      <c r="H67" s="94">
        <f t="shared" si="3"/>
        <v>304478</v>
      </c>
      <c r="I67" s="93">
        <f>SUM(I68:I69)</f>
        <v>303640</v>
      </c>
      <c r="J67" s="93">
        <f>SUM(J68:J69)</f>
        <v>0</v>
      </c>
      <c r="K67" s="93">
        <f>SUM(K68:K69)</f>
        <v>838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227578</v>
      </c>
      <c r="D68" s="68">
        <v>226600</v>
      </c>
      <c r="E68" s="68"/>
      <c r="F68" s="68">
        <v>978</v>
      </c>
      <c r="G68" s="70"/>
      <c r="H68" s="69">
        <f t="shared" si="3"/>
        <v>245201</v>
      </c>
      <c r="I68" s="68">
        <v>244363</v>
      </c>
      <c r="J68" s="68"/>
      <c r="K68" s="68">
        <v>838</v>
      </c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57776</v>
      </c>
      <c r="D69" s="76">
        <f>SUM(D70:D74)</f>
        <v>57776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59277</v>
      </c>
      <c r="I69" s="76">
        <f>SUM(I70:I74)</f>
        <v>59277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48" x14ac:dyDescent="0.25">
      <c r="A70" s="74">
        <v>1221</v>
      </c>
      <c r="B70" s="78" t="s">
        <v>241</v>
      </c>
      <c r="C70" s="36">
        <f t="shared" si="2"/>
        <v>40274</v>
      </c>
      <c r="D70" s="35">
        <v>40274</v>
      </c>
      <c r="E70" s="35"/>
      <c r="F70" s="35"/>
      <c r="G70" s="37"/>
      <c r="H70" s="36">
        <f t="shared" si="3"/>
        <v>40274</v>
      </c>
      <c r="I70" s="35">
        <v>40274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24" x14ac:dyDescent="0.25">
      <c r="A73" s="74">
        <v>1227</v>
      </c>
      <c r="B73" s="78" t="s">
        <v>238</v>
      </c>
      <c r="C73" s="36">
        <f t="shared" si="2"/>
        <v>17502</v>
      </c>
      <c r="D73" s="35">
        <v>17502</v>
      </c>
      <c r="E73" s="35"/>
      <c r="F73" s="35"/>
      <c r="G73" s="37"/>
      <c r="H73" s="36">
        <f t="shared" si="3"/>
        <v>19003</v>
      </c>
      <c r="I73" s="35">
        <v>19003</v>
      </c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288566</v>
      </c>
      <c r="D75" s="127">
        <f>SUM(D76,D83,D130,D164,D165,D172)</f>
        <v>279166</v>
      </c>
      <c r="E75" s="127">
        <f>SUM(E76,E83,E130,E164,E165,E172)</f>
        <v>0</v>
      </c>
      <c r="F75" s="127">
        <f>SUM(F76,F83,F130,F164,F165,F172)</f>
        <v>9400</v>
      </c>
      <c r="G75" s="129">
        <f>SUM(G76,G83,G130,G164,G165,G172)</f>
        <v>0</v>
      </c>
      <c r="H75" s="128">
        <f t="shared" si="3"/>
        <v>274542</v>
      </c>
      <c r="I75" s="127">
        <f>SUM(I76,I83,I130,I164,I165,I172)</f>
        <v>263232</v>
      </c>
      <c r="J75" s="127">
        <f>SUM(J76,J83,J130,J164,J165,J172)</f>
        <v>0</v>
      </c>
      <c r="K75" s="127">
        <f>SUM(K76,K83,K130,K164,K165,K172)</f>
        <v>11310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4500</v>
      </c>
      <c r="D76" s="93">
        <f>SUM(D77,D80)</f>
        <v>4500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4500</v>
      </c>
      <c r="D80" s="76">
        <f>SUM(D81:D82)</f>
        <v>4500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600</v>
      </c>
      <c r="D81" s="35">
        <v>600</v>
      </c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3900</v>
      </c>
      <c r="D82" s="35">
        <v>3900</v>
      </c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197322</v>
      </c>
      <c r="D83" s="93">
        <f>SUM(D84,D89,D95,D103,D112,D116,D122,D128)</f>
        <v>190722</v>
      </c>
      <c r="E83" s="93">
        <f>SUM(E84,E89,E95,E103,E112,E116,E122,E128)</f>
        <v>0</v>
      </c>
      <c r="F83" s="93">
        <f>SUM(F84,F89,F95,F103,F112,F116,F122,F128)</f>
        <v>6600</v>
      </c>
      <c r="G83" s="142">
        <f>SUM(G84,G89,G95,G103,G112,G116,G122,G128)</f>
        <v>0</v>
      </c>
      <c r="H83" s="94">
        <f t="shared" si="5"/>
        <v>195399</v>
      </c>
      <c r="I83" s="93">
        <f>SUM(I84,I89,I95,I103,I112,I116,I122,I128)</f>
        <v>186889</v>
      </c>
      <c r="J83" s="93">
        <f>SUM(J84,J89,J95,J103,J112,J116,J122,J128)</f>
        <v>0</v>
      </c>
      <c r="K83" s="93">
        <f>SUM(K84,K89,K95,K103,K112,K116,K122,K128)</f>
        <v>8510</v>
      </c>
      <c r="L83" s="109">
        <f>SUM(L84,L89,L95,L103,L112,L116,L122,L128)</f>
        <v>0</v>
      </c>
    </row>
    <row r="84" spans="1:12" x14ac:dyDescent="0.25">
      <c r="A84" s="80">
        <v>2210</v>
      </c>
      <c r="B84" s="137" t="s">
        <v>229</v>
      </c>
      <c r="C84" s="134">
        <f t="shared" si="4"/>
        <v>13626</v>
      </c>
      <c r="D84" s="139">
        <f>SUM(D85:D88)</f>
        <v>13476</v>
      </c>
      <c r="E84" s="139">
        <f>SUM(E85:E88)</f>
        <v>0</v>
      </c>
      <c r="F84" s="139">
        <f>SUM(F85:F88)</f>
        <v>150</v>
      </c>
      <c r="G84" s="139">
        <f>SUM(G85:G88)</f>
        <v>0</v>
      </c>
      <c r="H84" s="134">
        <f t="shared" si="5"/>
        <v>13626</v>
      </c>
      <c r="I84" s="139">
        <f>SUM(I85:I88)</f>
        <v>13476</v>
      </c>
      <c r="J84" s="139">
        <f>SUM(J85:J88)</f>
        <v>0</v>
      </c>
      <c r="K84" s="139">
        <f>SUM(K85:K88)</f>
        <v>150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7555</v>
      </c>
      <c r="D86" s="35">
        <v>7505</v>
      </c>
      <c r="E86" s="35"/>
      <c r="F86" s="35">
        <v>50</v>
      </c>
      <c r="G86" s="37"/>
      <c r="H86" s="36">
        <f t="shared" si="5"/>
        <v>7555</v>
      </c>
      <c r="I86" s="35">
        <v>7505</v>
      </c>
      <c r="J86" s="35"/>
      <c r="K86" s="35">
        <v>50</v>
      </c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2736</v>
      </c>
      <c r="D87" s="35">
        <v>2636</v>
      </c>
      <c r="E87" s="35"/>
      <c r="F87" s="35">
        <v>100</v>
      </c>
      <c r="G87" s="37"/>
      <c r="H87" s="36">
        <f t="shared" si="5"/>
        <v>2736</v>
      </c>
      <c r="I87" s="35">
        <v>2636</v>
      </c>
      <c r="J87" s="35"/>
      <c r="K87" s="35">
        <v>100</v>
      </c>
      <c r="L87" s="34"/>
    </row>
    <row r="88" spans="1:12" x14ac:dyDescent="0.25">
      <c r="A88" s="74">
        <v>2219</v>
      </c>
      <c r="B88" s="78" t="s">
        <v>225</v>
      </c>
      <c r="C88" s="36">
        <f t="shared" si="4"/>
        <v>3335</v>
      </c>
      <c r="D88" s="35">
        <v>3335</v>
      </c>
      <c r="E88" s="35"/>
      <c r="F88" s="35"/>
      <c r="G88" s="37"/>
      <c r="H88" s="36">
        <f t="shared" si="5"/>
        <v>3335</v>
      </c>
      <c r="I88" s="35">
        <f>2135+1200</f>
        <v>3335</v>
      </c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30669</v>
      </c>
      <c r="D89" s="76">
        <f>SUM(D90:D94)</f>
        <v>24609</v>
      </c>
      <c r="E89" s="76">
        <f>SUM(E90:E94)</f>
        <v>0</v>
      </c>
      <c r="F89" s="76">
        <f>SUM(F90:F94)</f>
        <v>6060</v>
      </c>
      <c r="G89" s="77">
        <f>SUM(G90:G94)</f>
        <v>0</v>
      </c>
      <c r="H89" s="36">
        <f t="shared" si="5"/>
        <v>30155</v>
      </c>
      <c r="I89" s="76">
        <f>SUM(I90:I94)</f>
        <v>22185</v>
      </c>
      <c r="J89" s="76">
        <f>SUM(J90:J94)</f>
        <v>0</v>
      </c>
      <c r="K89" s="76">
        <f>SUM(K90:K94)</f>
        <v>7970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4894</v>
      </c>
      <c r="D90" s="35">
        <v>4894</v>
      </c>
      <c r="E90" s="35"/>
      <c r="F90" s="35"/>
      <c r="G90" s="37"/>
      <c r="H90" s="36">
        <f t="shared" si="5"/>
        <v>4828</v>
      </c>
      <c r="I90" s="35">
        <v>4828</v>
      </c>
      <c r="J90" s="35"/>
      <c r="K90" s="35"/>
      <c r="L90" s="34"/>
    </row>
    <row r="91" spans="1:12" x14ac:dyDescent="0.25">
      <c r="A91" s="74">
        <v>2222</v>
      </c>
      <c r="B91" s="78" t="s">
        <v>222</v>
      </c>
      <c r="C91" s="36">
        <f t="shared" si="4"/>
        <v>2958</v>
      </c>
      <c r="D91" s="35">
        <v>1655</v>
      </c>
      <c r="E91" s="35"/>
      <c r="F91" s="35">
        <v>1303</v>
      </c>
      <c r="G91" s="37"/>
      <c r="H91" s="36">
        <f t="shared" si="5"/>
        <v>3500</v>
      </c>
      <c r="I91" s="35">
        <v>2197</v>
      </c>
      <c r="J91" s="35"/>
      <c r="K91" s="35">
        <v>1303</v>
      </c>
      <c r="L91" s="34"/>
    </row>
    <row r="92" spans="1:12" x14ac:dyDescent="0.25">
      <c r="A92" s="74">
        <v>2223</v>
      </c>
      <c r="B92" s="78" t="s">
        <v>221</v>
      </c>
      <c r="C92" s="36">
        <f t="shared" si="4"/>
        <v>22140</v>
      </c>
      <c r="D92" s="35">
        <v>17717</v>
      </c>
      <c r="E92" s="35"/>
      <c r="F92" s="35">
        <v>4423</v>
      </c>
      <c r="G92" s="37"/>
      <c r="H92" s="36">
        <f t="shared" si="5"/>
        <v>21037</v>
      </c>
      <c r="I92" s="35">
        <v>14704</v>
      </c>
      <c r="J92" s="35"/>
      <c r="K92" s="35">
        <v>6333</v>
      </c>
      <c r="L92" s="34"/>
    </row>
    <row r="93" spans="1:12" ht="48" x14ac:dyDescent="0.25">
      <c r="A93" s="74">
        <v>2224</v>
      </c>
      <c r="B93" s="78" t="s">
        <v>220</v>
      </c>
      <c r="C93" s="36">
        <f t="shared" si="4"/>
        <v>677</v>
      </c>
      <c r="D93" s="35">
        <v>343</v>
      </c>
      <c r="E93" s="35"/>
      <c r="F93" s="35">
        <v>334</v>
      </c>
      <c r="G93" s="37"/>
      <c r="H93" s="36">
        <f t="shared" si="5"/>
        <v>790</v>
      </c>
      <c r="I93" s="35">
        <v>456</v>
      </c>
      <c r="J93" s="35"/>
      <c r="K93" s="35">
        <v>334</v>
      </c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5103</v>
      </c>
      <c r="D95" s="76">
        <f>SUM(D96:D102)</f>
        <v>5003</v>
      </c>
      <c r="E95" s="76">
        <f>SUM(E96:E102)</f>
        <v>0</v>
      </c>
      <c r="F95" s="76">
        <f>SUM(F96:F102)</f>
        <v>100</v>
      </c>
      <c r="G95" s="77">
        <f>SUM(G96:G102)</f>
        <v>0</v>
      </c>
      <c r="H95" s="36">
        <f t="shared" si="5"/>
        <v>3944</v>
      </c>
      <c r="I95" s="76">
        <f>SUM(I96:I102)</f>
        <v>3844</v>
      </c>
      <c r="J95" s="76">
        <f>SUM(J96:J102)</f>
        <v>0</v>
      </c>
      <c r="K95" s="76">
        <f>SUM(K96:K102)</f>
        <v>100</v>
      </c>
      <c r="L95" s="75">
        <f>SUM(L96:L102)</f>
        <v>0</v>
      </c>
    </row>
    <row r="96" spans="1:12" ht="24" x14ac:dyDescent="0.25">
      <c r="A96" s="74">
        <v>2231</v>
      </c>
      <c r="B96" s="78" t="s">
        <v>217</v>
      </c>
      <c r="C96" s="36">
        <f t="shared" si="4"/>
        <v>600</v>
      </c>
      <c r="D96" s="35">
        <v>600</v>
      </c>
      <c r="E96" s="35"/>
      <c r="F96" s="35"/>
      <c r="G96" s="37"/>
      <c r="H96" s="36">
        <f t="shared" si="5"/>
        <v>600</v>
      </c>
      <c r="I96" s="35">
        <v>600</v>
      </c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x14ac:dyDescent="0.25">
      <c r="A100" s="74">
        <v>2235</v>
      </c>
      <c r="B100" s="78" t="s">
        <v>213</v>
      </c>
      <c r="C100" s="36">
        <f t="shared" si="4"/>
        <v>2370</v>
      </c>
      <c r="D100" s="35">
        <v>2370</v>
      </c>
      <c r="E100" s="35"/>
      <c r="F100" s="35"/>
      <c r="G100" s="37"/>
      <c r="H100" s="36">
        <f t="shared" si="5"/>
        <v>1000</v>
      </c>
      <c r="I100" s="35">
        <v>1000</v>
      </c>
      <c r="J100" s="35"/>
      <c r="K100" s="35"/>
      <c r="L100" s="34"/>
    </row>
    <row r="101" spans="1:12" x14ac:dyDescent="0.25">
      <c r="A101" s="74">
        <v>2236</v>
      </c>
      <c r="B101" s="78" t="s">
        <v>212</v>
      </c>
      <c r="C101" s="36">
        <f t="shared" si="4"/>
        <v>100</v>
      </c>
      <c r="D101" s="35"/>
      <c r="E101" s="35"/>
      <c r="F101" s="35">
        <v>100</v>
      </c>
      <c r="G101" s="37"/>
      <c r="H101" s="36">
        <f t="shared" si="5"/>
        <v>100</v>
      </c>
      <c r="I101" s="35"/>
      <c r="J101" s="35"/>
      <c r="K101" s="35">
        <v>100</v>
      </c>
      <c r="L101" s="34"/>
    </row>
    <row r="102" spans="1:12" x14ac:dyDescent="0.25">
      <c r="A102" s="74">
        <v>2239</v>
      </c>
      <c r="B102" s="78" t="s">
        <v>211</v>
      </c>
      <c r="C102" s="36">
        <f t="shared" si="4"/>
        <v>2033</v>
      </c>
      <c r="D102" s="35">
        <v>2033</v>
      </c>
      <c r="E102" s="35"/>
      <c r="F102" s="35"/>
      <c r="G102" s="37"/>
      <c r="H102" s="36">
        <f t="shared" si="5"/>
        <v>2244</v>
      </c>
      <c r="I102" s="35">
        <v>2244</v>
      </c>
      <c r="J102" s="35"/>
      <c r="K102" s="35"/>
      <c r="L102" s="34"/>
    </row>
    <row r="103" spans="1:12" ht="24" x14ac:dyDescent="0.25">
      <c r="A103" s="88">
        <v>2240</v>
      </c>
      <c r="B103" s="78" t="s">
        <v>210</v>
      </c>
      <c r="C103" s="36">
        <f t="shared" si="4"/>
        <v>28600</v>
      </c>
      <c r="D103" s="76">
        <f>SUM(D104:D111)</f>
        <v>28457</v>
      </c>
      <c r="E103" s="76">
        <f>SUM(E104:E111)</f>
        <v>0</v>
      </c>
      <c r="F103" s="76">
        <f>SUM(F104:F111)</f>
        <v>143</v>
      </c>
      <c r="G103" s="77">
        <f>SUM(G104:G111)</f>
        <v>0</v>
      </c>
      <c r="H103" s="36">
        <f t="shared" si="5"/>
        <v>28350</v>
      </c>
      <c r="I103" s="76">
        <f>SUM(I104:I111)</f>
        <v>28207</v>
      </c>
      <c r="J103" s="76">
        <f>SUM(J104:J111)</f>
        <v>0</v>
      </c>
      <c r="K103" s="76">
        <f>SUM(K104:K111)</f>
        <v>143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x14ac:dyDescent="0.25">
      <c r="A105" s="74">
        <v>2242</v>
      </c>
      <c r="B105" s="78" t="s">
        <v>208</v>
      </c>
      <c r="C105" s="36">
        <f t="shared" si="4"/>
        <v>13505</v>
      </c>
      <c r="D105" s="35">
        <v>13505</v>
      </c>
      <c r="E105" s="35"/>
      <c r="F105" s="35"/>
      <c r="G105" s="37"/>
      <c r="H105" s="36">
        <f t="shared" si="5"/>
        <v>13505</v>
      </c>
      <c r="I105" s="35">
        <v>13505</v>
      </c>
      <c r="J105" s="35"/>
      <c r="K105" s="35"/>
      <c r="L105" s="34"/>
    </row>
    <row r="106" spans="1:12" ht="24" x14ac:dyDescent="0.25">
      <c r="A106" s="74">
        <v>2243</v>
      </c>
      <c r="B106" s="78" t="s">
        <v>207</v>
      </c>
      <c r="C106" s="36">
        <f t="shared" si="4"/>
        <v>4923</v>
      </c>
      <c r="D106" s="35">
        <v>4923</v>
      </c>
      <c r="E106" s="35"/>
      <c r="F106" s="35"/>
      <c r="G106" s="37"/>
      <c r="H106" s="36">
        <f t="shared" si="5"/>
        <v>4673</v>
      </c>
      <c r="I106" s="35">
        <v>4673</v>
      </c>
      <c r="J106" s="35"/>
      <c r="K106" s="35"/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6259</v>
      </c>
      <c r="D107" s="35">
        <v>6116</v>
      </c>
      <c r="E107" s="35"/>
      <c r="F107" s="35">
        <v>143</v>
      </c>
      <c r="G107" s="37"/>
      <c r="H107" s="36">
        <f t="shared" si="5"/>
        <v>6259</v>
      </c>
      <c r="I107" s="35">
        <v>6116</v>
      </c>
      <c r="J107" s="35"/>
      <c r="K107" s="35">
        <v>143</v>
      </c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x14ac:dyDescent="0.25">
      <c r="A109" s="74">
        <v>2247</v>
      </c>
      <c r="B109" s="78" t="s">
        <v>204</v>
      </c>
      <c r="C109" s="36">
        <f t="shared" si="4"/>
        <v>3913</v>
      </c>
      <c r="D109" s="35">
        <v>3913</v>
      </c>
      <c r="E109" s="35"/>
      <c r="F109" s="35"/>
      <c r="G109" s="37"/>
      <c r="H109" s="36">
        <f t="shared" si="5"/>
        <v>3913</v>
      </c>
      <c r="I109" s="35">
        <v>3913</v>
      </c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119224</v>
      </c>
      <c r="D116" s="76">
        <f>SUM(D117:D121)</f>
        <v>119177</v>
      </c>
      <c r="E116" s="76">
        <f>SUM(E117:E121)</f>
        <v>0</v>
      </c>
      <c r="F116" s="76">
        <f>SUM(F117:F121)</f>
        <v>47</v>
      </c>
      <c r="G116" s="77">
        <f>SUM(G117:G121)</f>
        <v>0</v>
      </c>
      <c r="H116" s="36">
        <f t="shared" si="7"/>
        <v>119224</v>
      </c>
      <c r="I116" s="76">
        <f>SUM(I117:I121)</f>
        <v>119177</v>
      </c>
      <c r="J116" s="76">
        <f>SUM(J117:J121)</f>
        <v>0</v>
      </c>
      <c r="K116" s="76">
        <f>SUM(K117:K121)</f>
        <v>47</v>
      </c>
      <c r="L116" s="75">
        <f>SUM(L117:L121)</f>
        <v>0</v>
      </c>
    </row>
    <row r="117" spans="1:12" x14ac:dyDescent="0.25">
      <c r="A117" s="74">
        <v>2261</v>
      </c>
      <c r="B117" s="78" t="s">
        <v>196</v>
      </c>
      <c r="C117" s="36">
        <f t="shared" si="6"/>
        <v>119177</v>
      </c>
      <c r="D117" s="35">
        <v>119177</v>
      </c>
      <c r="E117" s="35"/>
      <c r="F117" s="35"/>
      <c r="G117" s="37"/>
      <c r="H117" s="36">
        <f t="shared" si="7"/>
        <v>119177</v>
      </c>
      <c r="I117" s="35">
        <v>119177</v>
      </c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x14ac:dyDescent="0.25">
      <c r="A121" s="74">
        <v>2269</v>
      </c>
      <c r="B121" s="78" t="s">
        <v>192</v>
      </c>
      <c r="C121" s="36">
        <f t="shared" si="6"/>
        <v>47</v>
      </c>
      <c r="D121" s="35"/>
      <c r="E121" s="35"/>
      <c r="F121" s="35">
        <v>47</v>
      </c>
      <c r="G121" s="37"/>
      <c r="H121" s="36">
        <f t="shared" si="7"/>
        <v>47</v>
      </c>
      <c r="I121" s="35"/>
      <c r="J121" s="35"/>
      <c r="K121" s="35">
        <v>47</v>
      </c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100</v>
      </c>
      <c r="D122" s="76">
        <f>SUM(D123:D127)</f>
        <v>0</v>
      </c>
      <c r="E122" s="76">
        <f>SUM(E123:E127)</f>
        <v>0</v>
      </c>
      <c r="F122" s="76">
        <f>SUM(F123:F127)</f>
        <v>100</v>
      </c>
      <c r="G122" s="77">
        <f>SUM(G123:G127)</f>
        <v>0</v>
      </c>
      <c r="H122" s="36">
        <f t="shared" si="7"/>
        <v>100</v>
      </c>
      <c r="I122" s="76">
        <f>SUM(I123:I127)</f>
        <v>0</v>
      </c>
      <c r="J122" s="76">
        <f>SUM(J123:J127)</f>
        <v>0</v>
      </c>
      <c r="K122" s="76">
        <f>SUM(K123:K127)</f>
        <v>100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x14ac:dyDescent="0.25">
      <c r="A127" s="74">
        <v>2279</v>
      </c>
      <c r="B127" s="78" t="s">
        <v>186</v>
      </c>
      <c r="C127" s="36">
        <f t="shared" si="6"/>
        <v>100</v>
      </c>
      <c r="D127" s="35"/>
      <c r="E127" s="35"/>
      <c r="F127" s="35">
        <v>100</v>
      </c>
      <c r="G127" s="37"/>
      <c r="H127" s="36">
        <f t="shared" si="7"/>
        <v>100</v>
      </c>
      <c r="I127" s="35"/>
      <c r="J127" s="35"/>
      <c r="K127" s="35">
        <v>100</v>
      </c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85364</v>
      </c>
      <c r="D130" s="93">
        <f>SUM(D131,D136,D140,D141,D144,D151,D159,D160,D163)</f>
        <v>82564</v>
      </c>
      <c r="E130" s="93">
        <f>SUM(E131,E136,E140,E141,E144,E151,E159,E160,E163)</f>
        <v>0</v>
      </c>
      <c r="F130" s="93">
        <f>SUM(F131,F136,F140,F141,F144,F151,F159,F160,F163)</f>
        <v>2800</v>
      </c>
      <c r="G130" s="142">
        <f>SUM(G131,G136,G140,G141,G144,G151,G159,G160,G163)</f>
        <v>0</v>
      </c>
      <c r="H130" s="94">
        <f t="shared" si="10"/>
        <v>77763</v>
      </c>
      <c r="I130" s="93">
        <f>SUM(I131,I136,I140,I141,I144,I151,I159,I160,I163)</f>
        <v>74963</v>
      </c>
      <c r="J130" s="93">
        <f>SUM(J131,J136,J140,J141,J144,J151,J159,J160,J163)</f>
        <v>0</v>
      </c>
      <c r="K130" s="93">
        <f>SUM(K131,K136,K140,K141,K144,K151,K159,K160,K163)</f>
        <v>2800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15439</v>
      </c>
      <c r="D131" s="107">
        <f>SUM(D132:D135)</f>
        <v>15439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12474</v>
      </c>
      <c r="I131" s="107">
        <f>SUM(I132:I135)</f>
        <v>12474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1474</v>
      </c>
      <c r="D132" s="35">
        <v>1474</v>
      </c>
      <c r="E132" s="35"/>
      <c r="F132" s="35"/>
      <c r="G132" s="37"/>
      <c r="H132" s="36">
        <f t="shared" si="10"/>
        <v>1474</v>
      </c>
      <c r="I132" s="35">
        <v>1474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5756</v>
      </c>
      <c r="D133" s="35">
        <v>5756</v>
      </c>
      <c r="E133" s="35"/>
      <c r="F133" s="35"/>
      <c r="G133" s="37"/>
      <c r="H133" s="36">
        <f t="shared" si="10"/>
        <v>6656</v>
      </c>
      <c r="I133" s="35">
        <f>5756+900</f>
        <v>6656</v>
      </c>
      <c r="J133" s="35"/>
      <c r="K133" s="35"/>
      <c r="L133" s="34"/>
    </row>
    <row r="134" spans="1:12" x14ac:dyDescent="0.25">
      <c r="A134" s="74">
        <v>2313</v>
      </c>
      <c r="B134" s="78" t="s">
        <v>179</v>
      </c>
      <c r="C134" s="36">
        <f t="shared" si="9"/>
        <v>4865</v>
      </c>
      <c r="D134" s="35">
        <v>4865</v>
      </c>
      <c r="E134" s="35"/>
      <c r="F134" s="35"/>
      <c r="G134" s="37"/>
      <c r="H134" s="36">
        <f t="shared" si="10"/>
        <v>3150</v>
      </c>
      <c r="I134" s="35">
        <v>3150</v>
      </c>
      <c r="J134" s="35"/>
      <c r="K134" s="35"/>
      <c r="L134" s="34"/>
    </row>
    <row r="135" spans="1:12" ht="24.75" customHeight="1" x14ac:dyDescent="0.25">
      <c r="A135" s="74">
        <v>2314</v>
      </c>
      <c r="B135" s="78" t="s">
        <v>178</v>
      </c>
      <c r="C135" s="36">
        <f t="shared" si="9"/>
        <v>3344</v>
      </c>
      <c r="D135" s="35">
        <v>3344</v>
      </c>
      <c r="E135" s="35"/>
      <c r="F135" s="35"/>
      <c r="G135" s="37"/>
      <c r="H135" s="36">
        <f t="shared" si="10"/>
        <v>1194</v>
      </c>
      <c r="I135" s="35">
        <v>1194</v>
      </c>
      <c r="J135" s="35"/>
      <c r="K135" s="35"/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44486</v>
      </c>
      <c r="D136" s="76">
        <f>SUM(D137:D139)</f>
        <v>41686</v>
      </c>
      <c r="E136" s="76">
        <f>SUM(E137:E139)</f>
        <v>0</v>
      </c>
      <c r="F136" s="76">
        <f>SUM(F137:F139)</f>
        <v>2800</v>
      </c>
      <c r="G136" s="77">
        <f>SUM(G137:G139)</f>
        <v>0</v>
      </c>
      <c r="H136" s="36">
        <f t="shared" si="10"/>
        <v>40601</v>
      </c>
      <c r="I136" s="76">
        <f>SUM(I137:I139)</f>
        <v>37801</v>
      </c>
      <c r="J136" s="76">
        <f>SUM(J137:J139)</f>
        <v>0</v>
      </c>
      <c r="K136" s="76">
        <f>SUM(K137:K139)</f>
        <v>2800</v>
      </c>
      <c r="L136" s="75">
        <f>SUM(L137:L139)</f>
        <v>0</v>
      </c>
    </row>
    <row r="137" spans="1:12" x14ac:dyDescent="0.25">
      <c r="A137" s="74">
        <v>2321</v>
      </c>
      <c r="B137" s="78" t="s">
        <v>176</v>
      </c>
      <c r="C137" s="36">
        <f t="shared" si="9"/>
        <v>8560</v>
      </c>
      <c r="D137" s="35">
        <v>5760</v>
      </c>
      <c r="E137" s="35"/>
      <c r="F137" s="35">
        <v>2800</v>
      </c>
      <c r="G137" s="37"/>
      <c r="H137" s="36">
        <f t="shared" si="10"/>
        <v>8525</v>
      </c>
      <c r="I137" s="35">
        <v>5725</v>
      </c>
      <c r="J137" s="35"/>
      <c r="K137" s="35">
        <v>2800</v>
      </c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35926</v>
      </c>
      <c r="D138" s="35">
        <v>35926</v>
      </c>
      <c r="E138" s="35"/>
      <c r="F138" s="35"/>
      <c r="G138" s="37"/>
      <c r="H138" s="36">
        <f t="shared" si="10"/>
        <v>32076</v>
      </c>
      <c r="I138" s="35">
        <f>35497+670-4091</f>
        <v>32076</v>
      </c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36" customHeight="1" x14ac:dyDescent="0.25">
      <c r="A141" s="88">
        <v>2340</v>
      </c>
      <c r="B141" s="78" t="s">
        <v>172</v>
      </c>
      <c r="C141" s="36">
        <f t="shared" si="9"/>
        <v>669</v>
      </c>
      <c r="D141" s="76">
        <f>SUM(D142:D143)</f>
        <v>669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600</v>
      </c>
      <c r="I141" s="76">
        <f>SUM(I142:I143)</f>
        <v>600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x14ac:dyDescent="0.25">
      <c r="A142" s="74">
        <v>2341</v>
      </c>
      <c r="B142" s="78" t="s">
        <v>171</v>
      </c>
      <c r="C142" s="36">
        <f t="shared" si="9"/>
        <v>669</v>
      </c>
      <c r="D142" s="35">
        <v>669</v>
      </c>
      <c r="E142" s="35"/>
      <c r="F142" s="35"/>
      <c r="G142" s="37"/>
      <c r="H142" s="36">
        <f t="shared" si="10"/>
        <v>600</v>
      </c>
      <c r="I142" s="35">
        <v>600</v>
      </c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6334</v>
      </c>
      <c r="D144" s="139">
        <f>SUM(D145:D150)</f>
        <v>6334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6224</v>
      </c>
      <c r="I144" s="139">
        <f>SUM(I145:I150)</f>
        <v>6224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x14ac:dyDescent="0.25">
      <c r="A145" s="114">
        <v>2351</v>
      </c>
      <c r="B145" s="79" t="s">
        <v>168</v>
      </c>
      <c r="C145" s="69">
        <f t="shared" si="9"/>
        <v>915</v>
      </c>
      <c r="D145" s="68">
        <v>915</v>
      </c>
      <c r="E145" s="68"/>
      <c r="F145" s="68"/>
      <c r="G145" s="70"/>
      <c r="H145" s="69">
        <f t="shared" si="10"/>
        <v>915</v>
      </c>
      <c r="I145" s="68">
        <v>915</v>
      </c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2730</v>
      </c>
      <c r="D146" s="35">
        <v>2730</v>
      </c>
      <c r="E146" s="35"/>
      <c r="F146" s="35"/>
      <c r="G146" s="37"/>
      <c r="H146" s="36">
        <f t="shared" si="10"/>
        <v>2730</v>
      </c>
      <c r="I146" s="35">
        <v>2730</v>
      </c>
      <c r="J146" s="35"/>
      <c r="K146" s="35"/>
      <c r="L146" s="34"/>
    </row>
    <row r="147" spans="1:12" ht="24" x14ac:dyDescent="0.25">
      <c r="A147" s="74">
        <v>2353</v>
      </c>
      <c r="B147" s="78" t="s">
        <v>166</v>
      </c>
      <c r="C147" s="36">
        <f t="shared" si="9"/>
        <v>210</v>
      </c>
      <c r="D147" s="35">
        <v>210</v>
      </c>
      <c r="E147" s="35"/>
      <c r="F147" s="35"/>
      <c r="G147" s="37"/>
      <c r="H147" s="36">
        <f t="shared" si="10"/>
        <v>100</v>
      </c>
      <c r="I147" s="35">
        <v>100</v>
      </c>
      <c r="J147" s="35"/>
      <c r="K147" s="35"/>
      <c r="L147" s="34"/>
    </row>
    <row r="148" spans="1:12" ht="24" x14ac:dyDescent="0.25">
      <c r="A148" s="74">
        <v>2354</v>
      </c>
      <c r="B148" s="78" t="s">
        <v>165</v>
      </c>
      <c r="C148" s="36">
        <f t="shared" si="9"/>
        <v>2479</v>
      </c>
      <c r="D148" s="35">
        <v>2479</v>
      </c>
      <c r="E148" s="35"/>
      <c r="F148" s="35"/>
      <c r="G148" s="37"/>
      <c r="H148" s="36">
        <f t="shared" si="10"/>
        <v>2479</v>
      </c>
      <c r="I148" s="35">
        <v>2479</v>
      </c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16097</v>
      </c>
      <c r="D151" s="76">
        <f>SUM(D152:D158)</f>
        <v>16097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16097</v>
      </c>
      <c r="I151" s="76">
        <f>SUM(I152:I158)</f>
        <v>16097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x14ac:dyDescent="0.25">
      <c r="A152" s="38">
        <v>2361</v>
      </c>
      <c r="B152" s="78" t="s">
        <v>161</v>
      </c>
      <c r="C152" s="36">
        <f t="shared" si="9"/>
        <v>320</v>
      </c>
      <c r="D152" s="35">
        <v>320</v>
      </c>
      <c r="E152" s="35"/>
      <c r="F152" s="35"/>
      <c r="G152" s="37"/>
      <c r="H152" s="36">
        <f t="shared" si="10"/>
        <v>320</v>
      </c>
      <c r="I152" s="35">
        <v>320</v>
      </c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x14ac:dyDescent="0.25">
      <c r="A155" s="38">
        <v>2364</v>
      </c>
      <c r="B155" s="78" t="s">
        <v>158</v>
      </c>
      <c r="C155" s="36">
        <f t="shared" si="9"/>
        <v>15777</v>
      </c>
      <c r="D155" s="35">
        <v>15777</v>
      </c>
      <c r="E155" s="35"/>
      <c r="F155" s="35"/>
      <c r="G155" s="37"/>
      <c r="H155" s="36">
        <f t="shared" si="10"/>
        <v>15777</v>
      </c>
      <c r="I155" s="35">
        <v>15777</v>
      </c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x14ac:dyDescent="0.25">
      <c r="A160" s="80">
        <v>2380</v>
      </c>
      <c r="B160" s="137" t="s">
        <v>153</v>
      </c>
      <c r="C160" s="134">
        <f t="shared" si="9"/>
        <v>2339</v>
      </c>
      <c r="D160" s="139">
        <f>SUM(D161:D162)</f>
        <v>2339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1767</v>
      </c>
      <c r="I160" s="139">
        <f>SUM(I161:I162)</f>
        <v>1767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x14ac:dyDescent="0.25">
      <c r="A161" s="163">
        <v>2381</v>
      </c>
      <c r="B161" s="79" t="s">
        <v>152</v>
      </c>
      <c r="C161" s="69">
        <f t="shared" ref="C161:C192" si="11">SUM(D161:G161)</f>
        <v>577</v>
      </c>
      <c r="D161" s="68">
        <v>577</v>
      </c>
      <c r="E161" s="68"/>
      <c r="F161" s="68"/>
      <c r="G161" s="70"/>
      <c r="H161" s="69">
        <f t="shared" ref="H161:H192" si="12">SUM(I161:L161)</f>
        <v>577</v>
      </c>
      <c r="I161" s="68">
        <v>577</v>
      </c>
      <c r="J161" s="68"/>
      <c r="K161" s="68"/>
      <c r="L161" s="67"/>
    </row>
    <row r="162" spans="1:12" ht="24" x14ac:dyDescent="0.25">
      <c r="A162" s="38">
        <v>2389</v>
      </c>
      <c r="B162" s="78" t="s">
        <v>151</v>
      </c>
      <c r="C162" s="36">
        <f t="shared" si="11"/>
        <v>1762</v>
      </c>
      <c r="D162" s="35">
        <v>1762</v>
      </c>
      <c r="E162" s="35"/>
      <c r="F162" s="35"/>
      <c r="G162" s="37"/>
      <c r="H162" s="36">
        <f t="shared" si="12"/>
        <v>1190</v>
      </c>
      <c r="I162" s="35">
        <v>1190</v>
      </c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x14ac:dyDescent="0.25">
      <c r="A165" s="97">
        <v>2500</v>
      </c>
      <c r="B165" s="96" t="s">
        <v>148</v>
      </c>
      <c r="C165" s="94">
        <f t="shared" si="11"/>
        <v>1380</v>
      </c>
      <c r="D165" s="93">
        <f>SUM(D166,D171)</f>
        <v>1380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1380</v>
      </c>
      <c r="I165" s="93">
        <f>SUM(I166,I171)</f>
        <v>1380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customHeight="1" x14ac:dyDescent="0.25">
      <c r="A166" s="91">
        <v>2510</v>
      </c>
      <c r="B166" s="79" t="s">
        <v>147</v>
      </c>
      <c r="C166" s="69">
        <f t="shared" si="11"/>
        <v>1380</v>
      </c>
      <c r="D166" s="107">
        <f>SUM(D167:D170)</f>
        <v>1380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1380</v>
      </c>
      <c r="I166" s="107">
        <f>SUM(I167:I170)</f>
        <v>1380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x14ac:dyDescent="0.25">
      <c r="A168" s="74">
        <v>2513</v>
      </c>
      <c r="B168" s="78" t="s">
        <v>145</v>
      </c>
      <c r="C168" s="36">
        <f t="shared" si="11"/>
        <v>190</v>
      </c>
      <c r="D168" s="35">
        <v>190</v>
      </c>
      <c r="E168" s="35"/>
      <c r="F168" s="35"/>
      <c r="G168" s="37"/>
      <c r="H168" s="36">
        <f t="shared" si="12"/>
        <v>190</v>
      </c>
      <c r="I168" s="35">
        <v>190</v>
      </c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x14ac:dyDescent="0.25">
      <c r="A170" s="74">
        <v>2519</v>
      </c>
      <c r="B170" s="78" t="s">
        <v>143</v>
      </c>
      <c r="C170" s="36">
        <f t="shared" si="11"/>
        <v>1190</v>
      </c>
      <c r="D170" s="35">
        <v>1190</v>
      </c>
      <c r="E170" s="35"/>
      <c r="F170" s="35"/>
      <c r="G170" s="37"/>
      <c r="H170" s="36">
        <f t="shared" si="12"/>
        <v>1190</v>
      </c>
      <c r="I170" s="35">
        <v>1190</v>
      </c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x14ac:dyDescent="0.25">
      <c r="A194" s="148"/>
      <c r="B194" s="147" t="s">
        <v>119</v>
      </c>
      <c r="C194" s="146">
        <f t="shared" si="13"/>
        <v>87872</v>
      </c>
      <c r="D194" s="145">
        <f>SUM(D195,D230,D268)</f>
        <v>59075</v>
      </c>
      <c r="E194" s="145">
        <f>SUM(E195,E230,E268)</f>
        <v>0</v>
      </c>
      <c r="F194" s="145">
        <f>SUM(F195,F230,F268)</f>
        <v>28797</v>
      </c>
      <c r="G194" s="145">
        <f>SUM(G195,G230,G268)</f>
        <v>0</v>
      </c>
      <c r="H194" s="146">
        <f t="shared" si="14"/>
        <v>85041</v>
      </c>
      <c r="I194" s="145">
        <f>SUM(I195,I230,I268)</f>
        <v>56244</v>
      </c>
      <c r="J194" s="145">
        <f>SUM(J195,J230,J268)</f>
        <v>0</v>
      </c>
      <c r="K194" s="145">
        <f>SUM(K195,K230,K268)</f>
        <v>28797</v>
      </c>
      <c r="L194" s="144">
        <f>SUM(L195,L230,L268)</f>
        <v>0</v>
      </c>
    </row>
    <row r="195" spans="1:12" x14ac:dyDescent="0.25">
      <c r="A195" s="131">
        <v>5000</v>
      </c>
      <c r="B195" s="131" t="s">
        <v>118</v>
      </c>
      <c r="C195" s="128">
        <f t="shared" si="13"/>
        <v>59075</v>
      </c>
      <c r="D195" s="127">
        <f>D196+D204</f>
        <v>59075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56244</v>
      </c>
      <c r="I195" s="127">
        <f>I196+I204</f>
        <v>56244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720</v>
      </c>
      <c r="I196" s="93">
        <f>I197+I198+I201+I202+I203</f>
        <v>720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720</v>
      </c>
      <c r="I198" s="76">
        <f>I199+I200</f>
        <v>720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720</v>
      </c>
      <c r="I199" s="35">
        <v>720</v>
      </c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x14ac:dyDescent="0.25">
      <c r="A204" s="97">
        <v>5200</v>
      </c>
      <c r="B204" s="96" t="s">
        <v>109</v>
      </c>
      <c r="C204" s="94">
        <f t="shared" si="13"/>
        <v>59075</v>
      </c>
      <c r="D204" s="93">
        <f>D205+D215+D216+D225+D226+D227+D229</f>
        <v>59075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55524</v>
      </c>
      <c r="I204" s="93">
        <f>I205+I215+I216+I225+I226+I227+I229</f>
        <v>55524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x14ac:dyDescent="0.25">
      <c r="A216" s="88">
        <v>5230</v>
      </c>
      <c r="B216" s="78" t="s">
        <v>97</v>
      </c>
      <c r="C216" s="36">
        <f t="shared" si="13"/>
        <v>59075</v>
      </c>
      <c r="D216" s="76">
        <f>SUM(D217:D224)</f>
        <v>59075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55524</v>
      </c>
      <c r="I216" s="76">
        <f>SUM(I217:I224)</f>
        <v>55524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10400</v>
      </c>
      <c r="D217" s="35">
        <v>10400</v>
      </c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x14ac:dyDescent="0.25">
      <c r="A223" s="74">
        <v>5238</v>
      </c>
      <c r="B223" s="78" t="s">
        <v>90</v>
      </c>
      <c r="C223" s="73">
        <f t="shared" si="13"/>
        <v>1133</v>
      </c>
      <c r="D223" s="35">
        <v>1133</v>
      </c>
      <c r="E223" s="35"/>
      <c r="F223" s="35"/>
      <c r="G223" s="37"/>
      <c r="H223" s="36">
        <f t="shared" si="14"/>
        <v>3900</v>
      </c>
      <c r="I223" s="35">
        <f>800+2560+540</f>
        <v>3900</v>
      </c>
      <c r="J223" s="35"/>
      <c r="K223" s="35"/>
      <c r="L223" s="34"/>
    </row>
    <row r="224" spans="1:12" ht="24" x14ac:dyDescent="0.25">
      <c r="A224" s="74">
        <v>5239</v>
      </c>
      <c r="B224" s="78" t="s">
        <v>89</v>
      </c>
      <c r="C224" s="73">
        <f t="shared" si="13"/>
        <v>47542</v>
      </c>
      <c r="D224" s="35">
        <v>47542</v>
      </c>
      <c r="E224" s="35"/>
      <c r="F224" s="35"/>
      <c r="G224" s="37"/>
      <c r="H224" s="36">
        <f t="shared" si="14"/>
        <v>51624</v>
      </c>
      <c r="I224" s="35">
        <f>32432+18000+1192</f>
        <v>51624</v>
      </c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x14ac:dyDescent="0.25">
      <c r="A268" s="102">
        <v>7000</v>
      </c>
      <c r="B268" s="102" t="s">
        <v>45</v>
      </c>
      <c r="C268" s="101">
        <f t="shared" si="17"/>
        <v>28797</v>
      </c>
      <c r="D268" s="99">
        <f>SUM(D269,D279)</f>
        <v>0</v>
      </c>
      <c r="E268" s="99">
        <f>SUM(E269,E279)</f>
        <v>0</v>
      </c>
      <c r="F268" s="99">
        <f>SUM(F269,F279)</f>
        <v>28797</v>
      </c>
      <c r="G268" s="99">
        <f>SUM(G269,G279)</f>
        <v>0</v>
      </c>
      <c r="H268" s="100">
        <f t="shared" si="18"/>
        <v>28797</v>
      </c>
      <c r="I268" s="99">
        <f>SUM(I269,I279)</f>
        <v>0</v>
      </c>
      <c r="J268" s="99">
        <f>SUM(J269,J279)</f>
        <v>0</v>
      </c>
      <c r="K268" s="99">
        <f>SUM(K269,K279)</f>
        <v>28797</v>
      </c>
      <c r="L268" s="98">
        <f>SUM(L269,L279)</f>
        <v>0</v>
      </c>
    </row>
    <row r="269" spans="1:13" ht="24" x14ac:dyDescent="0.25">
      <c r="A269" s="97">
        <v>7200</v>
      </c>
      <c r="B269" s="96" t="s">
        <v>44</v>
      </c>
      <c r="C269" s="95">
        <f t="shared" si="17"/>
        <v>28797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28797</v>
      </c>
      <c r="G269" s="93">
        <f>SUM(G270,G271,G274,G275,G278)</f>
        <v>0</v>
      </c>
      <c r="H269" s="94">
        <f t="shared" si="18"/>
        <v>28797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28797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x14ac:dyDescent="0.25">
      <c r="A274" s="88">
        <v>7230</v>
      </c>
      <c r="B274" s="78" t="s">
        <v>39</v>
      </c>
      <c r="C274" s="73">
        <f t="shared" si="17"/>
        <v>28797</v>
      </c>
      <c r="D274" s="35"/>
      <c r="E274" s="35"/>
      <c r="F274" s="35">
        <v>28797</v>
      </c>
      <c r="G274" s="37"/>
      <c r="H274" s="36">
        <f t="shared" si="18"/>
        <v>28797</v>
      </c>
      <c r="I274" s="35"/>
      <c r="J274" s="35"/>
      <c r="K274" s="35">
        <v>28797</v>
      </c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1586238</v>
      </c>
      <c r="D284" s="63">
        <f t="shared" si="19"/>
        <v>1542920</v>
      </c>
      <c r="E284" s="63">
        <f t="shared" si="19"/>
        <v>0</v>
      </c>
      <c r="F284" s="63">
        <f t="shared" si="19"/>
        <v>43318</v>
      </c>
      <c r="G284" s="65">
        <f t="shared" si="19"/>
        <v>0</v>
      </c>
      <c r="H284" s="64">
        <f t="shared" si="19"/>
        <v>1663215</v>
      </c>
      <c r="I284" s="63">
        <f t="shared" si="19"/>
        <v>1618718</v>
      </c>
      <c r="J284" s="63">
        <f t="shared" si="19"/>
        <v>0</v>
      </c>
      <c r="K284" s="63">
        <f t="shared" si="19"/>
        <v>44497</v>
      </c>
      <c r="L284" s="62">
        <f t="shared" si="19"/>
        <v>0</v>
      </c>
    </row>
    <row r="285" spans="1:12" s="14" customFormat="1" ht="13.5" thickTop="1" thickBot="1" x14ac:dyDescent="0.3">
      <c r="A285" s="303" t="s">
        <v>26</v>
      </c>
      <c r="B285" s="304"/>
      <c r="C285" s="60">
        <f>SUM(D285:G285)</f>
        <v>-700</v>
      </c>
      <c r="D285" s="59">
        <f>SUM(D25,D26,D42)-D51</f>
        <v>0</v>
      </c>
      <c r="E285" s="59">
        <f>SUM(E25,E26,E42)-E51</f>
        <v>0</v>
      </c>
      <c r="F285" s="59">
        <f>(F27+F43)-F51</f>
        <v>-700</v>
      </c>
      <c r="G285" s="61">
        <f>G45-G51</f>
        <v>0</v>
      </c>
      <c r="H285" s="60">
        <f>SUM(I285:L285)</f>
        <v>-700</v>
      </c>
      <c r="I285" s="59">
        <f>SUM(I25,I26,I42)-I51</f>
        <v>0</v>
      </c>
      <c r="J285" s="59">
        <f>SUM(J25,J26,J42)-J51</f>
        <v>0</v>
      </c>
      <c r="K285" s="59">
        <f>(K27+K43)-K51</f>
        <v>-700</v>
      </c>
      <c r="L285" s="58">
        <f>L45-L51</f>
        <v>0</v>
      </c>
    </row>
    <row r="286" spans="1:12" s="14" customFormat="1" ht="12.75" thickTop="1" x14ac:dyDescent="0.25">
      <c r="A286" s="298" t="s">
        <v>25</v>
      </c>
      <c r="B286" s="299"/>
      <c r="C286" s="50">
        <f t="shared" ref="C286:L286" si="20">SUM(C287,C288)-C295+C296</f>
        <v>700</v>
      </c>
      <c r="D286" s="47">
        <f t="shared" si="20"/>
        <v>0</v>
      </c>
      <c r="E286" s="47">
        <f t="shared" si="20"/>
        <v>0</v>
      </c>
      <c r="F286" s="47">
        <f t="shared" si="20"/>
        <v>700</v>
      </c>
      <c r="G286" s="57">
        <f t="shared" si="20"/>
        <v>0</v>
      </c>
      <c r="H286" s="48">
        <f t="shared" si="20"/>
        <v>700</v>
      </c>
      <c r="I286" s="47">
        <f t="shared" si="20"/>
        <v>0</v>
      </c>
      <c r="J286" s="47">
        <f t="shared" si="20"/>
        <v>0</v>
      </c>
      <c r="K286" s="47">
        <f t="shared" si="20"/>
        <v>700</v>
      </c>
      <c r="L286" s="46">
        <f t="shared" si="20"/>
        <v>0</v>
      </c>
    </row>
    <row r="287" spans="1:12" s="14" customFormat="1" ht="12.75" thickBot="1" x14ac:dyDescent="0.3">
      <c r="A287" s="56" t="s">
        <v>24</v>
      </c>
      <c r="B287" s="56" t="s">
        <v>23</v>
      </c>
      <c r="C287" s="55">
        <f t="shared" ref="C287:L287" si="21">C22-C281</f>
        <v>700</v>
      </c>
      <c r="D287" s="52">
        <f t="shared" si="21"/>
        <v>0</v>
      </c>
      <c r="E287" s="52">
        <f t="shared" si="21"/>
        <v>0</v>
      </c>
      <c r="F287" s="52">
        <f t="shared" si="21"/>
        <v>700</v>
      </c>
      <c r="G287" s="54">
        <f t="shared" si="21"/>
        <v>0</v>
      </c>
      <c r="H287" s="53">
        <f t="shared" si="21"/>
        <v>700</v>
      </c>
      <c r="I287" s="52">
        <f t="shared" si="21"/>
        <v>0</v>
      </c>
      <c r="J287" s="52">
        <f t="shared" si="21"/>
        <v>0</v>
      </c>
      <c r="K287" s="52">
        <f t="shared" si="21"/>
        <v>700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339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9" t="s">
        <v>338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2" x14ac:dyDescent="0.25">
      <c r="A300" s="9" t="s">
        <v>337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2" ht="12.75" hidden="1" customHeight="1" x14ac:dyDescent="0.25">
      <c r="A301" s="9" t="s">
        <v>3</v>
      </c>
      <c r="B301" s="10"/>
      <c r="C301" s="8" t="s">
        <v>330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336</v>
      </c>
      <c r="B303" s="10"/>
      <c r="C303" s="8" t="s">
        <v>330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0KBwMoaiJNQwfDwk26HisGBlCl3dIt/11Nl95jjZUCDhhS9WsvJRwQzqGxxg0oDWgr8qQ5WI5Exx6Thk7ppoBQ==" saltValue="D+lBYLbeECmgHOckEH7cBw==" spinCount="100000" sheet="1" objects="1" scenarios="1" formatCells="0" formatColumns="0" formatRows="0"/>
  <autoFilter ref="A19:L300">
    <filterColumn colId="7">
      <filters blank="1">
        <filter val="1 000"/>
        <filter val="1 190"/>
        <filter val="1 194"/>
        <filter val="1 303 632"/>
        <filter val="1 380"/>
        <filter val="1 474"/>
        <filter val="1 578 174"/>
        <filter val="1 618 718"/>
        <filter val="1 663 215"/>
        <filter val="1 767"/>
        <filter val="100"/>
        <filter val="119 177"/>
        <filter val="119 224"/>
        <filter val="12 474"/>
        <filter val="13 505"/>
        <filter val="13 626"/>
        <filter val="15 000"/>
        <filter val="15 777"/>
        <filter val="16 097"/>
        <filter val="19 003"/>
        <filter val="190"/>
        <filter val="195 399"/>
        <filter val="2 244"/>
        <filter val="2 479"/>
        <filter val="2 730"/>
        <filter val="2 736"/>
        <filter val="20 871"/>
        <filter val="21 037"/>
        <filter val="239 921"/>
        <filter val="245 201"/>
        <filter val="274 542"/>
        <filter val="28 350"/>
        <filter val="28 797"/>
        <filter val="3 150"/>
        <filter val="3 335"/>
        <filter val="3 500"/>
        <filter val="3 900"/>
        <filter val="3 913"/>
        <filter val="3 944"/>
        <filter val="30 155"/>
        <filter val="304 478"/>
        <filter val="32 076"/>
        <filter val="320"/>
        <filter val="4 673"/>
        <filter val="4 828"/>
        <filter val="40 274"/>
        <filter val="40 601"/>
        <filter val="42 588"/>
        <filter val="45 645"/>
        <filter val="47"/>
        <filter val="51 624"/>
        <filter val="55 524"/>
        <filter val="55 817"/>
        <filter val="56 244"/>
        <filter val="577"/>
        <filter val="59 277"/>
        <filter val="6 224"/>
        <filter val="6 259"/>
        <filter val="6 656"/>
        <filter val="600"/>
        <filter val="7 555"/>
        <filter val="700"/>
        <filter val="-700"/>
        <filter val="720"/>
        <filter val="75 000"/>
        <filter val="759 233"/>
        <filter val="77 763"/>
        <filter val="790"/>
        <filter val="8 525"/>
        <filter val="85 041"/>
        <filter val="915"/>
        <filter val="999 154"/>
      </filters>
    </filterColumn>
  </autoFilter>
  <mergeCells count="29">
    <mergeCell ref="A286:B286"/>
    <mergeCell ref="H17:H18"/>
    <mergeCell ref="I17:I18"/>
    <mergeCell ref="J17:J18"/>
    <mergeCell ref="K17:K18"/>
    <mergeCell ref="A285:B285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L17:L18"/>
    <mergeCell ref="C11:L11"/>
    <mergeCell ref="C12:L12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tabSelected="1" view="pageLayout" zoomScaleNormal="100" workbookViewId="0">
      <selection activeCell="C13" sqref="C13:L13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3" t="s">
        <v>335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35.25" customHeight="1" x14ac:dyDescent="0.25">
      <c r="A2" s="274" t="s">
        <v>320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316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69" t="s">
        <v>333</v>
      </c>
      <c r="D5" s="269"/>
      <c r="E5" s="269"/>
      <c r="F5" s="269"/>
      <c r="G5" s="269"/>
      <c r="H5" s="269"/>
      <c r="I5" s="269"/>
      <c r="J5" s="269"/>
      <c r="K5" s="269"/>
      <c r="L5" s="270"/>
    </row>
    <row r="6" spans="1:12" ht="12.75" customHeight="1" x14ac:dyDescent="0.25">
      <c r="A6" s="261" t="s">
        <v>313</v>
      </c>
      <c r="B6" s="260"/>
      <c r="C6" s="269" t="s">
        <v>312</v>
      </c>
      <c r="D6" s="269"/>
      <c r="E6" s="269"/>
      <c r="F6" s="269"/>
      <c r="G6" s="269"/>
      <c r="H6" s="269"/>
      <c r="I6" s="269"/>
      <c r="J6" s="269"/>
      <c r="K6" s="269"/>
      <c r="L6" s="270"/>
    </row>
    <row r="7" spans="1:12" ht="24.75" customHeight="1" x14ac:dyDescent="0.25">
      <c r="A7" s="261" t="s">
        <v>311</v>
      </c>
      <c r="B7" s="260"/>
      <c r="C7" s="277" t="s">
        <v>332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1"/>
      <c r="D9" s="271"/>
      <c r="E9" s="271"/>
      <c r="F9" s="271"/>
      <c r="G9" s="271"/>
      <c r="H9" s="271"/>
      <c r="I9" s="271"/>
      <c r="J9" s="271"/>
      <c r="K9" s="271"/>
      <c r="L9" s="272"/>
    </row>
    <row r="10" spans="1:12" ht="12.75" customHeight="1" x14ac:dyDescent="0.25">
      <c r="A10" s="261"/>
      <c r="B10" s="260" t="s">
        <v>307</v>
      </c>
      <c r="C10" s="269" t="s">
        <v>331</v>
      </c>
      <c r="D10" s="269"/>
      <c r="E10" s="269"/>
      <c r="F10" s="269"/>
      <c r="G10" s="269"/>
      <c r="H10" s="269"/>
      <c r="I10" s="269"/>
      <c r="J10" s="269"/>
      <c r="K10" s="269"/>
      <c r="L10" s="270"/>
    </row>
    <row r="11" spans="1:12" ht="12.75" customHeight="1" x14ac:dyDescent="0.25">
      <c r="A11" s="261"/>
      <c r="B11" s="260" t="s">
        <v>305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ht="12.75" customHeight="1" x14ac:dyDescent="0.25">
      <c r="A12" s="261"/>
      <c r="B12" s="260" t="s">
        <v>304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2"/>
    </row>
    <row r="13" spans="1:12" ht="12.75" customHeight="1" x14ac:dyDescent="0.25">
      <c r="A13" s="261"/>
      <c r="B13" s="260" t="s">
        <v>303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70"/>
    </row>
    <row r="14" spans="1:12" ht="12.75" customHeight="1" x14ac:dyDescent="0.25">
      <c r="A14" s="261"/>
      <c r="B14" s="260" t="s">
        <v>302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70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79" t="s">
        <v>301</v>
      </c>
      <c r="B16" s="282" t="s">
        <v>300</v>
      </c>
      <c r="C16" s="284" t="s">
        <v>299</v>
      </c>
      <c r="D16" s="285"/>
      <c r="E16" s="285"/>
      <c r="F16" s="285"/>
      <c r="G16" s="286"/>
      <c r="H16" s="284" t="s">
        <v>298</v>
      </c>
      <c r="I16" s="285"/>
      <c r="J16" s="285"/>
      <c r="K16" s="285"/>
      <c r="L16" s="287"/>
    </row>
    <row r="17" spans="1:12" s="255" customFormat="1" ht="12.75" customHeight="1" x14ac:dyDescent="0.25">
      <c r="A17" s="280"/>
      <c r="B17" s="283"/>
      <c r="C17" s="288" t="s">
        <v>297</v>
      </c>
      <c r="D17" s="289" t="s">
        <v>296</v>
      </c>
      <c r="E17" s="291" t="s">
        <v>295</v>
      </c>
      <c r="F17" s="293" t="s">
        <v>294</v>
      </c>
      <c r="G17" s="295" t="s">
        <v>293</v>
      </c>
      <c r="H17" s="288" t="s">
        <v>297</v>
      </c>
      <c r="I17" s="289" t="s">
        <v>296</v>
      </c>
      <c r="J17" s="291" t="s">
        <v>295</v>
      </c>
      <c r="K17" s="293" t="s">
        <v>294</v>
      </c>
      <c r="L17" s="296" t="s">
        <v>293</v>
      </c>
    </row>
    <row r="18" spans="1:12" s="249" customFormat="1" ht="61.5" customHeight="1" thickBot="1" x14ac:dyDescent="0.3">
      <c r="A18" s="281"/>
      <c r="B18" s="283"/>
      <c r="C18" s="288"/>
      <c r="D18" s="290"/>
      <c r="E18" s="292"/>
      <c r="F18" s="294"/>
      <c r="G18" s="295"/>
      <c r="H18" s="300"/>
      <c r="I18" s="301"/>
      <c r="J18" s="302"/>
      <c r="K18" s="294"/>
      <c r="L18" s="297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30000</v>
      </c>
      <c r="D21" s="241">
        <f>SUM(D22,D25,D26,D42,D43)</f>
        <v>30000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30000</v>
      </c>
      <c r="I21" s="241">
        <f>SUM(I22,I25,I26,I42,I43)</f>
        <v>30000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30000</v>
      </c>
      <c r="D25" s="225">
        <f>D51</f>
        <v>30000</v>
      </c>
      <c r="E25" s="225"/>
      <c r="F25" s="224" t="s">
        <v>263</v>
      </c>
      <c r="G25" s="227" t="s">
        <v>263</v>
      </c>
      <c r="H25" s="226">
        <f t="shared" si="1"/>
        <v>30000</v>
      </c>
      <c r="I25" s="225">
        <f>I51</f>
        <v>30000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30000</v>
      </c>
      <c r="D50" s="52">
        <f>SUM(D51,D281)</f>
        <v>30000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30000</v>
      </c>
      <c r="I50" s="52">
        <f>SUM(I51,I281)</f>
        <v>30000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30000</v>
      </c>
      <c r="D51" s="171">
        <f>SUM(D52,D194)</f>
        <v>30000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30000</v>
      </c>
      <c r="I51" s="171">
        <f>SUM(I52,I194)</f>
        <v>30000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30000</v>
      </c>
      <c r="D52" s="145">
        <f>SUM(D53,D75,D173,D187)</f>
        <v>30000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30000</v>
      </c>
      <c r="I52" s="145">
        <f>SUM(I53,I75,I173,I187)</f>
        <v>30000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/>
      <c r="J57" s="35"/>
      <c r="K57" s="35"/>
      <c r="L57" s="34"/>
    </row>
    <row r="58" spans="1:12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/>
      <c r="J62" s="35"/>
      <c r="K62" s="35"/>
      <c r="L62" s="34"/>
    </row>
    <row r="63" spans="1:12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/>
      <c r="J63" s="35"/>
      <c r="K63" s="35"/>
      <c r="L63" s="34"/>
    </row>
    <row r="64" spans="1:12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/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/>
      <c r="J68" s="68"/>
      <c r="K68" s="68"/>
      <c r="L68" s="67"/>
    </row>
    <row r="69" spans="1:12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/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/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30000</v>
      </c>
      <c r="D75" s="127">
        <f>SUM(D76,D83,D130,D164,D165,D172)</f>
        <v>30000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30000</v>
      </c>
      <c r="I75" s="127">
        <f>SUM(I76,I83,I130,I164,I165,I172)</f>
        <v>30000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30000</v>
      </c>
      <c r="D83" s="93">
        <f>SUM(D84,D89,D95,D103,D112,D116,D122,D128)</f>
        <v>30000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30000</v>
      </c>
      <c r="I83" s="93">
        <f>SUM(I84,I89,I95,I103,I112,I116,I122,I128)</f>
        <v>30000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30000</v>
      </c>
      <c r="D122" s="76">
        <f>SUM(D123:D127)</f>
        <v>30000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30000</v>
      </c>
      <c r="I122" s="76">
        <f>SUM(I123:I127)</f>
        <v>30000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x14ac:dyDescent="0.25">
      <c r="A127" s="74">
        <v>2279</v>
      </c>
      <c r="B127" s="78" t="s">
        <v>186</v>
      </c>
      <c r="C127" s="36">
        <f t="shared" si="6"/>
        <v>30000</v>
      </c>
      <c r="D127" s="35">
        <v>30000</v>
      </c>
      <c r="E127" s="35"/>
      <c r="F127" s="35"/>
      <c r="G127" s="37"/>
      <c r="H127" s="36">
        <f t="shared" si="7"/>
        <v>30000</v>
      </c>
      <c r="I127" s="35">
        <v>30000</v>
      </c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/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30000</v>
      </c>
      <c r="D284" s="63">
        <f t="shared" si="19"/>
        <v>30000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30000</v>
      </c>
      <c r="I284" s="63">
        <f t="shared" si="19"/>
        <v>30000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303" t="s">
        <v>26</v>
      </c>
      <c r="B285" s="304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98" t="s">
        <v>25</v>
      </c>
      <c r="B286" s="299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ht="12.75" hidden="1" customHeight="1" x14ac:dyDescent="0.25">
      <c r="A298" s="9" t="s">
        <v>3</v>
      </c>
      <c r="B298" s="10"/>
      <c r="C298" s="8" t="s">
        <v>330</v>
      </c>
      <c r="D298" s="8"/>
      <c r="E298" s="8"/>
      <c r="F298" s="8"/>
      <c r="G298" s="8"/>
      <c r="H298" s="8"/>
      <c r="I298" s="8"/>
      <c r="J298" s="8"/>
      <c r="K298" s="8"/>
      <c r="L298" s="7"/>
    </row>
    <row r="299" spans="1:12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2" hidden="1" x14ac:dyDescent="0.25">
      <c r="A300" s="9" t="s">
        <v>1</v>
      </c>
      <c r="B300" s="10"/>
      <c r="C300" s="8" t="s">
        <v>330</v>
      </c>
      <c r="D300" s="8"/>
      <c r="E300" s="8"/>
      <c r="F300" s="8"/>
      <c r="G300" s="8"/>
      <c r="H300" s="8"/>
      <c r="I300" s="8"/>
      <c r="J300" s="8"/>
      <c r="K300" s="8"/>
      <c r="L300" s="7"/>
    </row>
    <row r="301" spans="1:12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1KbJ/p4X6ijRKzLxpoB1fm4jWeYckmVlnlJd+rLLYQ/KO3bwLnZSXB7jlEFQ8ObBqWIm2y+fTkZmmoAJuNCjQA==" saltValue="VAviWlauPvF7JWaeQYprtg==" spinCount="100000" sheet="1" objects="1" scenarios="1" formatCells="0" formatColumns="0" formatRows="0"/>
  <autoFilter ref="A19:L297">
    <filterColumn colId="7">
      <filters>
        <filter val="30 000"/>
      </filters>
    </filterColumn>
  </autoFilter>
  <mergeCells count="29">
    <mergeCell ref="C6:L6"/>
    <mergeCell ref="C7:L7"/>
    <mergeCell ref="C9:L9"/>
    <mergeCell ref="C10:L10"/>
    <mergeCell ref="A1:L1"/>
    <mergeCell ref="A2:L2"/>
    <mergeCell ref="C3:L3"/>
    <mergeCell ref="C4:L4"/>
    <mergeCell ref="C5:L5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E17:E18"/>
    <mergeCell ref="F17:F18"/>
    <mergeCell ref="G17:G18"/>
    <mergeCell ref="A286:B286"/>
    <mergeCell ref="H17:H18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03.1.1.</vt:lpstr>
      <vt:lpstr>03.1.2.</vt:lpstr>
      <vt:lpstr>03.1.3.</vt:lpstr>
      <vt:lpstr>03.2.1.</vt:lpstr>
      <vt:lpstr>03.3.1.</vt:lpstr>
      <vt:lpstr>03.4.1.</vt:lpstr>
      <vt:lpstr>'03.1.1.'!Print_Titles</vt:lpstr>
      <vt:lpstr>'03.1.2.'!Print_Titles</vt:lpstr>
      <vt:lpstr>'03.1.3.'!Print_Titles</vt:lpstr>
      <vt:lpstr>'03.2.1.'!Print_Titles</vt:lpstr>
      <vt:lpstr>'03.3.1.'!Print_Titles</vt:lpstr>
      <vt:lpstr>'03.4.1.'!Print_Titles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2015-12-14T14:37:31Z</cp:lastPrinted>
  <dcterms:created xsi:type="dcterms:W3CDTF">2015-12-11T11:28:36Z</dcterms:created>
  <dcterms:modified xsi:type="dcterms:W3CDTF">2015-12-23T07:58:30Z</dcterms:modified>
</cp:coreProperties>
</file>